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y.Rulton\AppData\Local\Microsoft\Windows\Temporary Internet Files\Content.Outlook\MCG1V1K0\"/>
    </mc:Choice>
  </mc:AlternateContent>
  <workbookProtection workbookPassword="ECC8" lockStructure="1"/>
  <bookViews>
    <workbookView xWindow="-15" yWindow="-15" windowWidth="25260" windowHeight="6450" firstSheet="2" activeTab="5"/>
  </bookViews>
  <sheets>
    <sheet name="IDU_Dropdown" sheetId="22" state="hidden" r:id="rId1"/>
    <sheet name="Purchaser instructions" sheetId="24" r:id="rId2"/>
    <sheet name="Manufacturer instructions" sheetId="25" r:id="rId3"/>
    <sheet name="VRF ETL Compliance check" sheetId="16" r:id="rId4"/>
    <sheet name="ODU" sheetId="15" r:id="rId5"/>
    <sheet name="IDU" sheetId="11" r:id="rId6"/>
    <sheet name="Formulae" sheetId="17" state="hidden" r:id="rId7"/>
    <sheet name="SysVersionControl" sheetId="20" state="hidden" r:id="rId8"/>
    <sheet name="SysIssues" sheetId="19" state="hidden" r:id="rId9"/>
  </sheets>
  <definedNames>
    <definedName name="Capacity_Max_Flag">IDU_Dropdown!$L$2</definedName>
    <definedName name="Capacity_Min_Flag">IDU_Dropdown!$L$1</definedName>
    <definedName name="IDU_List_Flag">IDU_Dropdown!$J$3</definedName>
    <definedName name="IDU_Table">IDU!$A$2:$P$354</definedName>
    <definedName name="IDU1_Valid">IDU_Dropdown!$L$6</definedName>
    <definedName name="IDU10_Valid">IDU_Dropdown!$L$15</definedName>
    <definedName name="IDU11_Valid">IDU_Dropdown!$L$16</definedName>
    <definedName name="IDU12_Valid">IDU_Dropdown!$L$17</definedName>
    <definedName name="IDU13_Valid">IDU_Dropdown!$L$18</definedName>
    <definedName name="IDU14_Valid">IDU_Dropdown!$L$19</definedName>
    <definedName name="IDU15_Valid">IDU_Dropdown!$L$20</definedName>
    <definedName name="IDU16_Valid">IDU_Dropdown!$L$21</definedName>
    <definedName name="IDU17_Valid">IDU_Dropdown!$L$22</definedName>
    <definedName name="IDU18_Valid">IDU_Dropdown!$L$23</definedName>
    <definedName name="IDU19_Valid">IDU_Dropdown!$L$24</definedName>
    <definedName name="IDU2_Valid">IDU_Dropdown!$L$7</definedName>
    <definedName name="IDU20_Valid">IDU_Dropdown!$L$25</definedName>
    <definedName name="IDU3_Valid">IDU_Dropdown!$L$8</definedName>
    <definedName name="IDU4_Valid">IDU_Dropdown!$L$9</definedName>
    <definedName name="IDU5_Valid">IDU_Dropdown!$L$10</definedName>
    <definedName name="IDU6_Valid">IDU_Dropdown!$L$11</definedName>
    <definedName name="IDU7_Valid">IDU_Dropdown!$L$12</definedName>
    <definedName name="IDU8_Valid">IDU_Dropdown!$L$13</definedName>
    <definedName name="IDU9_Valid">IDU_Dropdown!$L$14</definedName>
    <definedName name="InvalidIDU_Flag">IDU_Dropdown!$N$6</definedName>
    <definedName name="InvalidODU_Flag">IDU_Dropdown!$N$9</definedName>
    <definedName name="IU_Dropdown">IDU_Dropdown!$H$6:$H$353</definedName>
    <definedName name="IU_List_Column">IDU_Dropdown!$G$4</definedName>
    <definedName name="IU_List_Identifier">IDU_Dropdown!$G$3</definedName>
    <definedName name="Min_Units">IDU_Dropdown!$AE$2</definedName>
    <definedName name="ODU_Flag">IDU_Dropdown!$J$1</definedName>
    <definedName name="ODU_List">ODU!$A$3:$A$504</definedName>
    <definedName name="ODU_Row">IDU_Dropdown!$G$2</definedName>
    <definedName name="ODU_table">ODU!$A$2:$BK$504</definedName>
    <definedName name="_xlnm.Print_Area" localSheetId="6">Formulae!$A$1:$P$46</definedName>
    <definedName name="_xlnm.Print_Area" localSheetId="3">'VRF ETL Compliance check'!$A$6:$O$31</definedName>
    <definedName name="Selected_ODU">'VRF ETL Compliance check'!$B$10</definedName>
    <definedName name="Unit_Max_Flag">IDU_Dropdown!$L$3</definedName>
    <definedName name="Unit_Min_Flag">IDU_Dropdown!$J$2</definedName>
  </definedNames>
  <calcPr calcId="152511"/>
</workbook>
</file>

<file path=xl/calcChain.xml><?xml version="1.0" encoding="utf-8"?>
<calcChain xmlns="http://schemas.openxmlformats.org/spreadsheetml/2006/main">
  <c r="R98" i="22" l="1"/>
  <c r="AE98" i="22"/>
  <c r="Z98" i="22"/>
  <c r="AB98" i="22"/>
  <c r="R97" i="22"/>
  <c r="R96" i="22"/>
  <c r="AE96" i="22"/>
  <c r="R95" i="22"/>
  <c r="AE95" i="22"/>
  <c r="R94" i="22"/>
  <c r="AE94" i="22"/>
  <c r="Y94" i="22"/>
  <c r="AA94" i="22"/>
  <c r="AC94" i="22"/>
  <c r="Z94" i="22"/>
  <c r="AB94" i="22"/>
  <c r="R93" i="22"/>
  <c r="AE92" i="22"/>
  <c r="AF91" i="22"/>
  <c r="R90" i="22"/>
  <c r="Z90" i="22"/>
  <c r="AB90" i="22"/>
  <c r="Y90" i="22"/>
  <c r="AA90" i="22"/>
  <c r="R89" i="22"/>
  <c r="R88" i="22"/>
  <c r="AE88" i="22"/>
  <c r="R87" i="22"/>
  <c r="AF87" i="22"/>
  <c r="R86" i="22"/>
  <c r="Y86" i="22"/>
  <c r="AA86" i="22"/>
  <c r="AC86" i="22"/>
  <c r="R85" i="22"/>
  <c r="AE85" i="22"/>
  <c r="R84" i="22"/>
  <c r="AE84" i="22"/>
  <c r="R83" i="22"/>
  <c r="AE4" i="22"/>
  <c r="AE5" i="22"/>
  <c r="AE6" i="22"/>
  <c r="AE7" i="22"/>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39" i="22"/>
  <c r="AE40" i="22"/>
  <c r="AE41" i="22"/>
  <c r="AE42" i="22"/>
  <c r="AE43" i="22"/>
  <c r="AE44" i="22"/>
  <c r="AE45" i="22"/>
  <c r="AE46" i="22"/>
  <c r="AE47" i="22"/>
  <c r="AE48" i="22"/>
  <c r="AE49" i="22"/>
  <c r="AE50" i="22"/>
  <c r="AE51" i="22"/>
  <c r="AE52" i="22"/>
  <c r="AE53" i="22"/>
  <c r="AE54" i="22"/>
  <c r="AE55" i="22"/>
  <c r="AE56" i="22"/>
  <c r="AE57" i="22"/>
  <c r="AE58" i="22"/>
  <c r="AE59" i="22"/>
  <c r="AE60" i="22"/>
  <c r="AE61" i="22"/>
  <c r="AE62" i="22"/>
  <c r="AE63" i="22"/>
  <c r="AE64" i="22"/>
  <c r="AE65" i="22"/>
  <c r="AE66" i="22"/>
  <c r="AE67" i="22"/>
  <c r="AE68" i="22"/>
  <c r="AE69" i="22"/>
  <c r="AE70" i="22"/>
  <c r="AE71" i="22"/>
  <c r="AE72" i="22"/>
  <c r="AE73" i="22"/>
  <c r="AE74" i="22"/>
  <c r="AE75" i="22"/>
  <c r="AE76" i="22"/>
  <c r="AE77" i="22"/>
  <c r="AE78" i="22"/>
  <c r="AE79" i="22"/>
  <c r="AE80" i="22"/>
  <c r="AE81" i="22"/>
  <c r="AE82" i="22"/>
  <c r="AE83" i="22"/>
  <c r="AE86" i="22"/>
  <c r="AE87" i="22"/>
  <c r="AE89" i="22"/>
  <c r="AE90" i="22"/>
  <c r="AE91" i="22"/>
  <c r="AE93" i="22"/>
  <c r="AE97" i="22"/>
  <c r="AE99" i="22"/>
  <c r="AE100" i="22"/>
  <c r="AE101" i="22"/>
  <c r="AE102" i="22"/>
  <c r="AE103" i="22"/>
  <c r="AE104" i="22"/>
  <c r="AE105" i="22"/>
  <c r="AE106" i="22"/>
  <c r="AE107" i="22"/>
  <c r="AE108" i="22"/>
  <c r="AE109" i="22"/>
  <c r="AE110" i="22"/>
  <c r="AE111" i="22"/>
  <c r="AE112" i="22"/>
  <c r="AE113" i="22"/>
  <c r="AE114" i="22"/>
  <c r="AE115" i="22"/>
  <c r="AE116" i="22"/>
  <c r="AE117" i="22"/>
  <c r="AE118" i="22"/>
  <c r="AE119" i="22"/>
  <c r="AE120" i="22"/>
  <c r="AE121" i="22"/>
  <c r="AE122" i="22"/>
  <c r="AE123" i="22"/>
  <c r="AE124" i="22"/>
  <c r="AE125" i="22"/>
  <c r="AE126" i="22"/>
  <c r="AE127" i="22"/>
  <c r="AE128" i="22"/>
  <c r="AE129" i="22"/>
  <c r="AE130" i="22"/>
  <c r="AE131" i="22"/>
  <c r="AE132" i="22"/>
  <c r="AE133" i="22"/>
  <c r="AE134" i="22"/>
  <c r="AE135" i="22"/>
  <c r="AE136" i="22"/>
  <c r="AE137" i="22"/>
  <c r="AE138" i="22"/>
  <c r="AE139" i="22"/>
  <c r="AE140" i="22"/>
  <c r="AE141" i="22"/>
  <c r="AE142" i="22"/>
  <c r="AE143" i="22"/>
  <c r="AE144" i="22"/>
  <c r="AE145" i="22"/>
  <c r="AE146" i="22"/>
  <c r="AE147" i="22"/>
  <c r="AE148" i="22"/>
  <c r="AE149" i="22"/>
  <c r="AE150" i="22"/>
  <c r="AE151" i="22"/>
  <c r="AE152" i="22"/>
  <c r="AE153" i="22"/>
  <c r="AE154" i="22"/>
  <c r="AE155" i="22"/>
  <c r="AE156" i="22"/>
  <c r="AE157" i="22"/>
  <c r="AE158" i="22"/>
  <c r="AE159" i="22"/>
  <c r="AE160" i="22"/>
  <c r="AE161" i="22"/>
  <c r="AE162" i="22"/>
  <c r="AE163" i="22"/>
  <c r="AE164" i="22"/>
  <c r="AE165" i="22"/>
  <c r="AE166" i="22"/>
  <c r="AE167" i="22"/>
  <c r="AE168" i="22"/>
  <c r="AE169" i="22"/>
  <c r="AE170" i="22"/>
  <c r="AE171" i="22"/>
  <c r="AE172" i="22"/>
  <c r="AE173" i="22"/>
  <c r="AE174" i="22"/>
  <c r="AE175" i="22"/>
  <c r="AE176" i="22"/>
  <c r="AE177" i="22"/>
  <c r="AE178" i="22"/>
  <c r="AE179" i="22"/>
  <c r="AE180" i="22"/>
  <c r="AE181" i="22"/>
  <c r="AE182" i="22"/>
  <c r="AE183" i="22"/>
  <c r="AE184" i="22"/>
  <c r="AE185" i="22"/>
  <c r="AE186" i="22"/>
  <c r="AE187" i="22"/>
  <c r="AE188" i="22"/>
  <c r="AE189" i="22"/>
  <c r="AE190" i="22"/>
  <c r="AE191" i="22"/>
  <c r="AE192" i="22"/>
  <c r="AE193" i="22"/>
  <c r="AE194" i="22"/>
  <c r="AE195" i="22"/>
  <c r="AE196" i="22"/>
  <c r="AE197" i="22"/>
  <c r="AE198" i="22"/>
  <c r="AE199" i="22"/>
  <c r="AE200" i="22"/>
  <c r="AE201" i="22"/>
  <c r="AE202" i="22"/>
  <c r="AE203" i="22"/>
  <c r="AE204" i="22"/>
  <c r="AE205" i="22"/>
  <c r="AE206" i="22"/>
  <c r="AE207" i="22"/>
  <c r="AE208" i="22"/>
  <c r="AE209" i="22"/>
  <c r="AE210" i="22"/>
  <c r="AE211" i="22"/>
  <c r="AE212" i="22"/>
  <c r="AE213" i="22"/>
  <c r="AE214" i="22"/>
  <c r="AE215" i="22"/>
  <c r="AE216" i="22"/>
  <c r="AE217" i="22"/>
  <c r="AE218" i="22"/>
  <c r="AE219" i="22"/>
  <c r="AE220" i="22"/>
  <c r="AE221" i="22"/>
  <c r="AE222" i="22"/>
  <c r="AE223" i="22"/>
  <c r="AE224" i="22"/>
  <c r="AE225" i="22"/>
  <c r="AE226" i="22"/>
  <c r="AE227" i="22"/>
  <c r="AE228" i="22"/>
  <c r="AE229" i="22"/>
  <c r="AE230" i="22"/>
  <c r="AE231" i="22"/>
  <c r="AE232" i="22"/>
  <c r="AE233" i="22"/>
  <c r="AE234" i="22"/>
  <c r="AE235" i="22"/>
  <c r="AE236" i="22"/>
  <c r="AE237" i="22"/>
  <c r="AE238" i="22"/>
  <c r="AE239" i="22"/>
  <c r="AE240" i="22"/>
  <c r="AE241" i="22"/>
  <c r="AE242" i="22"/>
  <c r="AE243" i="22"/>
  <c r="AE244" i="22"/>
  <c r="AE245" i="22"/>
  <c r="AE246" i="22"/>
  <c r="AE247" i="22"/>
  <c r="AE248" i="22"/>
  <c r="AE249" i="22"/>
  <c r="AE250" i="22"/>
  <c r="AE251" i="22"/>
  <c r="AE252" i="22"/>
  <c r="AE253" i="22"/>
  <c r="AE254" i="22"/>
  <c r="AE255" i="22"/>
  <c r="AE256" i="22"/>
  <c r="AE257" i="22"/>
  <c r="AE258" i="22"/>
  <c r="AE259" i="22"/>
  <c r="AE260" i="22"/>
  <c r="AE261" i="22"/>
  <c r="AE262" i="22"/>
  <c r="AE263" i="22"/>
  <c r="AE264" i="22"/>
  <c r="AE265" i="22"/>
  <c r="AE266" i="22"/>
  <c r="AE267" i="22"/>
  <c r="AE268" i="22"/>
  <c r="AE269" i="22"/>
  <c r="AE270" i="22"/>
  <c r="AE271" i="22"/>
  <c r="AE272" i="22"/>
  <c r="AE273" i="22"/>
  <c r="AE274" i="22"/>
  <c r="AE275" i="22"/>
  <c r="AE276" i="22"/>
  <c r="AE277" i="22"/>
  <c r="AE278" i="22"/>
  <c r="AE279" i="22"/>
  <c r="AE280" i="22"/>
  <c r="AE281" i="22"/>
  <c r="AE282" i="22"/>
  <c r="AE283" i="22"/>
  <c r="AE284" i="22"/>
  <c r="AE285" i="22"/>
  <c r="AE286" i="22"/>
  <c r="AE287" i="22"/>
  <c r="AE288" i="22"/>
  <c r="AE289" i="22"/>
  <c r="AE290" i="22"/>
  <c r="AE291" i="22"/>
  <c r="AE292" i="22"/>
  <c r="AE293" i="22"/>
  <c r="AE294" i="22"/>
  <c r="AE295" i="22"/>
  <c r="AE296" i="22"/>
  <c r="AE297" i="22"/>
  <c r="AE298" i="22"/>
  <c r="AE299" i="22"/>
  <c r="AE300" i="22"/>
  <c r="AE301" i="22"/>
  <c r="AE302" i="22"/>
  <c r="AE303" i="22"/>
  <c r="AE304" i="22"/>
  <c r="AE305" i="22"/>
  <c r="AE306" i="22"/>
  <c r="AE307" i="22"/>
  <c r="AE308" i="22"/>
  <c r="AE309" i="22"/>
  <c r="AE310" i="22"/>
  <c r="AE311" i="22"/>
  <c r="AE312" i="22"/>
  <c r="AE313" i="22"/>
  <c r="AE314" i="22"/>
  <c r="AE315" i="22"/>
  <c r="AE316" i="22"/>
  <c r="AE317" i="22"/>
  <c r="AE318" i="22"/>
  <c r="AE319" i="22"/>
  <c r="AE320" i="22"/>
  <c r="AE321" i="22"/>
  <c r="AE322" i="22"/>
  <c r="AE323" i="22"/>
  <c r="AE324" i="22"/>
  <c r="AE325" i="22"/>
  <c r="AE326" i="22"/>
  <c r="AE327" i="22"/>
  <c r="AE328" i="22"/>
  <c r="AE329" i="22"/>
  <c r="AE330" i="22"/>
  <c r="AE331" i="22"/>
  <c r="AE332" i="22"/>
  <c r="AE333" i="22"/>
  <c r="AE334" i="22"/>
  <c r="AE335" i="22"/>
  <c r="AE336" i="22"/>
  <c r="AE337" i="22"/>
  <c r="AE338" i="22"/>
  <c r="AE339" i="22"/>
  <c r="AE340" i="22"/>
  <c r="AE341" i="22"/>
  <c r="AE342" i="22"/>
  <c r="AE343" i="22"/>
  <c r="AE344" i="22"/>
  <c r="AE345" i="22"/>
  <c r="AE346" i="22"/>
  <c r="AE347" i="22"/>
  <c r="AE348" i="22"/>
  <c r="AE349" i="22"/>
  <c r="AE350" i="22"/>
  <c r="AE351" i="22"/>
  <c r="AE352" i="22"/>
  <c r="AE353" i="22"/>
  <c r="AE354" i="22"/>
  <c r="AE355" i="22"/>
  <c r="AE356" i="22"/>
  <c r="AE357" i="22"/>
  <c r="AE358" i="22"/>
  <c r="AE359" i="22"/>
  <c r="AE360" i="22"/>
  <c r="AE361" i="22"/>
  <c r="AE362" i="22"/>
  <c r="AE363" i="22"/>
  <c r="AE364" i="22"/>
  <c r="AE365" i="22"/>
  <c r="AE366" i="22"/>
  <c r="AE367" i="22"/>
  <c r="AE368" i="22"/>
  <c r="AE369" i="22"/>
  <c r="AE370" i="22"/>
  <c r="AE371" i="22"/>
  <c r="AE372" i="22"/>
  <c r="AE373" i="22"/>
  <c r="AE374" i="22"/>
  <c r="AE375" i="22"/>
  <c r="AE376" i="22"/>
  <c r="AE377" i="22"/>
  <c r="AE378" i="22"/>
  <c r="AE379" i="22"/>
  <c r="AE380" i="22"/>
  <c r="AE381" i="22"/>
  <c r="AE382" i="22"/>
  <c r="AE383" i="22"/>
  <c r="AE384" i="22"/>
  <c r="AE385" i="22"/>
  <c r="AE386" i="22"/>
  <c r="AE387" i="22"/>
  <c r="AE388" i="22"/>
  <c r="AE389" i="22"/>
  <c r="AE390" i="22"/>
  <c r="AE391" i="22"/>
  <c r="AE392" i="22"/>
  <c r="AE393" i="22"/>
  <c r="AE394" i="22"/>
  <c r="AE395" i="22"/>
  <c r="AE396" i="22"/>
  <c r="AE397" i="22"/>
  <c r="AE398" i="22"/>
  <c r="AE399" i="22"/>
  <c r="AE400" i="22"/>
  <c r="AE401" i="22"/>
  <c r="AE402" i="22"/>
  <c r="AE403" i="22"/>
  <c r="AE404" i="22"/>
  <c r="AE405" i="22"/>
  <c r="AE406" i="22"/>
  <c r="AE407" i="22"/>
  <c r="AE408" i="22"/>
  <c r="AE409" i="22"/>
  <c r="AE410" i="22"/>
  <c r="AE411" i="22"/>
  <c r="AE412" i="22"/>
  <c r="AE413" i="22"/>
  <c r="AE414" i="22"/>
  <c r="AE415" i="22"/>
  <c r="AE416" i="22"/>
  <c r="AE417" i="22"/>
  <c r="AE418" i="22"/>
  <c r="AE419" i="22"/>
  <c r="AE420" i="22"/>
  <c r="AE421" i="22"/>
  <c r="AE422" i="22"/>
  <c r="AE423" i="22"/>
  <c r="AE424" i="22"/>
  <c r="AE425" i="22"/>
  <c r="AE426" i="22"/>
  <c r="AE427" i="22"/>
  <c r="AE428" i="22"/>
  <c r="AE429" i="22"/>
  <c r="AE430" i="22"/>
  <c r="AE431" i="22"/>
  <c r="AE432" i="22"/>
  <c r="AE433" i="22"/>
  <c r="AE434" i="22"/>
  <c r="AE435" i="22"/>
  <c r="AE436" i="22"/>
  <c r="AE437" i="22"/>
  <c r="AE438" i="22"/>
  <c r="AE439" i="22"/>
  <c r="AE440" i="22"/>
  <c r="AE441" i="22"/>
  <c r="AE442" i="22"/>
  <c r="AE443" i="22"/>
  <c r="AE444" i="22"/>
  <c r="AE445" i="22"/>
  <c r="AE446" i="22"/>
  <c r="AE447" i="22"/>
  <c r="AE448" i="22"/>
  <c r="AE449" i="22"/>
  <c r="AE450" i="22"/>
  <c r="AE451" i="22"/>
  <c r="AE452" i="22"/>
  <c r="AE453" i="22"/>
  <c r="AE454" i="22"/>
  <c r="AE455" i="22"/>
  <c r="AE456" i="22"/>
  <c r="AE457" i="22"/>
  <c r="AE458" i="22"/>
  <c r="AE459" i="22"/>
  <c r="AE460" i="22"/>
  <c r="AE461" i="22"/>
  <c r="AE462" i="22"/>
  <c r="AE463" i="22"/>
  <c r="AE464" i="22"/>
  <c r="AE465" i="22"/>
  <c r="AE466" i="22"/>
  <c r="AE467" i="22"/>
  <c r="AE468" i="22"/>
  <c r="AE469" i="22"/>
  <c r="AE470" i="22"/>
  <c r="AE471" i="22"/>
  <c r="AE472" i="22"/>
  <c r="AE473" i="22"/>
  <c r="AE474" i="22"/>
  <c r="AE475" i="22"/>
  <c r="AE476" i="22"/>
  <c r="AE477" i="22"/>
  <c r="AE478" i="22"/>
  <c r="AE479" i="22"/>
  <c r="AE480" i="22"/>
  <c r="AE481" i="22"/>
  <c r="AE482" i="22"/>
  <c r="AE483" i="22"/>
  <c r="AE484" i="22"/>
  <c r="AE485" i="22"/>
  <c r="AE486" i="22"/>
  <c r="AE487" i="22"/>
  <c r="AE488" i="22"/>
  <c r="AE489" i="22"/>
  <c r="AE490" i="22"/>
  <c r="AE491" i="22"/>
  <c r="AE492" i="22"/>
  <c r="AE493" i="22"/>
  <c r="AE494" i="22"/>
  <c r="AE495" i="22"/>
  <c r="AE496" i="22"/>
  <c r="AE497" i="22"/>
  <c r="AE498" i="22"/>
  <c r="AE499" i="22"/>
  <c r="AE500" i="22"/>
  <c r="AE501" i="22"/>
  <c r="AE502" i="22"/>
  <c r="AE503" i="22"/>
  <c r="AE504" i="22"/>
  <c r="C10" i="16"/>
  <c r="N21" i="17" s="1"/>
  <c r="K10" i="16"/>
  <c r="L10" i="16" s="1"/>
  <c r="K11" i="16"/>
  <c r="L11" i="16" s="1"/>
  <c r="K12" i="16"/>
  <c r="L12" i="16" s="1"/>
  <c r="K13" i="16"/>
  <c r="L13" i="16" s="1"/>
  <c r="K14" i="16"/>
  <c r="L14" i="16" s="1"/>
  <c r="K15" i="16"/>
  <c r="L15" i="16" s="1"/>
  <c r="K16" i="16"/>
  <c r="L16" i="16" s="1"/>
  <c r="K17" i="16"/>
  <c r="L17" i="16" s="1"/>
  <c r="K18" i="16"/>
  <c r="L18" i="16" s="1"/>
  <c r="K19" i="16"/>
  <c r="L19" i="16" s="1"/>
  <c r="K20" i="16"/>
  <c r="L20" i="16" s="1"/>
  <c r="K21" i="16"/>
  <c r="L21" i="16" s="1"/>
  <c r="K22" i="16"/>
  <c r="L22" i="16" s="1"/>
  <c r="K23" i="16"/>
  <c r="L23" i="16" s="1"/>
  <c r="K24" i="16"/>
  <c r="L24" i="16" s="1"/>
  <c r="K25" i="16"/>
  <c r="L25" i="16" s="1"/>
  <c r="K26" i="16"/>
  <c r="L26" i="16" s="1"/>
  <c r="K27" i="16"/>
  <c r="L27" i="16" s="1"/>
  <c r="K28" i="16"/>
  <c r="L28" i="16" s="1"/>
  <c r="K29" i="16"/>
  <c r="L29" i="16" s="1"/>
  <c r="Z5" i="22"/>
  <c r="AB5" i="22"/>
  <c r="AD5" i="22"/>
  <c r="Z6" i="22"/>
  <c r="AB6" i="22"/>
  <c r="Z7" i="22"/>
  <c r="AB7" i="22"/>
  <c r="Z8" i="22"/>
  <c r="AB8" i="22"/>
  <c r="Z9" i="22"/>
  <c r="AB9" i="22"/>
  <c r="Z11" i="22"/>
  <c r="AB11" i="22"/>
  <c r="Z13" i="22"/>
  <c r="AB13" i="22"/>
  <c r="Z14" i="22"/>
  <c r="AB14" i="22"/>
  <c r="Z15" i="22"/>
  <c r="AB15" i="22"/>
  <c r="Z16" i="22"/>
  <c r="AB16" i="22"/>
  <c r="Z17" i="22"/>
  <c r="AB17" i="22"/>
  <c r="Z18" i="22"/>
  <c r="AB18" i="22"/>
  <c r="Z19" i="22"/>
  <c r="AB19" i="22"/>
  <c r="Z20" i="22"/>
  <c r="AB20" i="22"/>
  <c r="Z21" i="22"/>
  <c r="AB21" i="22"/>
  <c r="AD21" i="22"/>
  <c r="Z22" i="22"/>
  <c r="AB22" i="22"/>
  <c r="Z23" i="22"/>
  <c r="AB23" i="22"/>
  <c r="Z24" i="22"/>
  <c r="AB24" i="22"/>
  <c r="Z25" i="22"/>
  <c r="AB25" i="22"/>
  <c r="Z26" i="22"/>
  <c r="AB26" i="22"/>
  <c r="Z27" i="22"/>
  <c r="AB27" i="22"/>
  <c r="Z28" i="22"/>
  <c r="AB28" i="22"/>
  <c r="Z29" i="22"/>
  <c r="AB29" i="22"/>
  <c r="Z30" i="22"/>
  <c r="AB30" i="22"/>
  <c r="Z31" i="22"/>
  <c r="AB31" i="22"/>
  <c r="AD31" i="22"/>
  <c r="Z32" i="22"/>
  <c r="AB32" i="22"/>
  <c r="Z33" i="22"/>
  <c r="AB33" i="22"/>
  <c r="Z34" i="22"/>
  <c r="AB34" i="22"/>
  <c r="Z35" i="22"/>
  <c r="AB35" i="22"/>
  <c r="Z36" i="22"/>
  <c r="AB36" i="22"/>
  <c r="Z37" i="22"/>
  <c r="AB37" i="22"/>
  <c r="Z38" i="22"/>
  <c r="AB38" i="22"/>
  <c r="Z39" i="22"/>
  <c r="AB39" i="22"/>
  <c r="AB120" i="22"/>
  <c r="AB121" i="22"/>
  <c r="AB122" i="22"/>
  <c r="AB123" i="22"/>
  <c r="AB124" i="22"/>
  <c r="AB125" i="22"/>
  <c r="AB126" i="22"/>
  <c r="AB127" i="22"/>
  <c r="AB128" i="22"/>
  <c r="AB129" i="22"/>
  <c r="AB130" i="22"/>
  <c r="AB131" i="22"/>
  <c r="AB132" i="22"/>
  <c r="AB133" i="22"/>
  <c r="AB134" i="22"/>
  <c r="AB135" i="22"/>
  <c r="AB136" i="22"/>
  <c r="AB137" i="22"/>
  <c r="AB138" i="22"/>
  <c r="AB139" i="22"/>
  <c r="AB140" i="22"/>
  <c r="AB141" i="22"/>
  <c r="AB142" i="22"/>
  <c r="AB143" i="22"/>
  <c r="AB144" i="22"/>
  <c r="AB145" i="22"/>
  <c r="AB146" i="22"/>
  <c r="AB147" i="22"/>
  <c r="AB148" i="22"/>
  <c r="AB149" i="22"/>
  <c r="AB150" i="22"/>
  <c r="AB151" i="22"/>
  <c r="AB152" i="22"/>
  <c r="AB153" i="22"/>
  <c r="AB154" i="22"/>
  <c r="AB155" i="22"/>
  <c r="AB156" i="22"/>
  <c r="AB157" i="22"/>
  <c r="AB158" i="22"/>
  <c r="AB159" i="22"/>
  <c r="AB160" i="22"/>
  <c r="AB161" i="22"/>
  <c r="AB162" i="22"/>
  <c r="AB163" i="22"/>
  <c r="AB164" i="22"/>
  <c r="AB165" i="22"/>
  <c r="AB166" i="22"/>
  <c r="AB167" i="22"/>
  <c r="AB168" i="22"/>
  <c r="AB169" i="22"/>
  <c r="AB170" i="22"/>
  <c r="AB171" i="22"/>
  <c r="AB172" i="22"/>
  <c r="AB173" i="22"/>
  <c r="AB174" i="22"/>
  <c r="AB175" i="22"/>
  <c r="AB176" i="22"/>
  <c r="AB177" i="22"/>
  <c r="AB178" i="22"/>
  <c r="AB179" i="22"/>
  <c r="AB180" i="22"/>
  <c r="AB181" i="22"/>
  <c r="AB182" i="22"/>
  <c r="AB183" i="22"/>
  <c r="AB184" i="22"/>
  <c r="AB185" i="22"/>
  <c r="AB186" i="22"/>
  <c r="AB187" i="22"/>
  <c r="AB188" i="22"/>
  <c r="AB189" i="22"/>
  <c r="AB190" i="22"/>
  <c r="AB191" i="22"/>
  <c r="AB192" i="22"/>
  <c r="AB193" i="22"/>
  <c r="AB194" i="22"/>
  <c r="AB195" i="22"/>
  <c r="AB196" i="22"/>
  <c r="AB197" i="22"/>
  <c r="AB198" i="22"/>
  <c r="AB199" i="22"/>
  <c r="AB200" i="22"/>
  <c r="AB201" i="22"/>
  <c r="AB202" i="22"/>
  <c r="AB203" i="22"/>
  <c r="AB204" i="22"/>
  <c r="AB205" i="22"/>
  <c r="AB206" i="22"/>
  <c r="AB207" i="22"/>
  <c r="AB208" i="22"/>
  <c r="AB209" i="22"/>
  <c r="AB210" i="22"/>
  <c r="AB211" i="22"/>
  <c r="AB212" i="22"/>
  <c r="AB213" i="22"/>
  <c r="AB214" i="22"/>
  <c r="AB215" i="22"/>
  <c r="AB216" i="22"/>
  <c r="AB217" i="22"/>
  <c r="AB218" i="22"/>
  <c r="AB219" i="22"/>
  <c r="AB220" i="22"/>
  <c r="AB221" i="22"/>
  <c r="AB222" i="22"/>
  <c r="AB223" i="22"/>
  <c r="AB224" i="22"/>
  <c r="AB225" i="22"/>
  <c r="AB226" i="22"/>
  <c r="AB227" i="22"/>
  <c r="AB228" i="22"/>
  <c r="AB229" i="22"/>
  <c r="AB230" i="22"/>
  <c r="AB231" i="22"/>
  <c r="AB232" i="22"/>
  <c r="AB233" i="22"/>
  <c r="AB234" i="22"/>
  <c r="AB235" i="22"/>
  <c r="AB236" i="22"/>
  <c r="AB237" i="22"/>
  <c r="AB238" i="22"/>
  <c r="AB239" i="22"/>
  <c r="AB240" i="22"/>
  <c r="AB241" i="22"/>
  <c r="AB242" i="22"/>
  <c r="AB243" i="22"/>
  <c r="AB244" i="22"/>
  <c r="AB245" i="22"/>
  <c r="AB246" i="22"/>
  <c r="AB247" i="22"/>
  <c r="AB248" i="22"/>
  <c r="AB249" i="22"/>
  <c r="AB250" i="22"/>
  <c r="AB251" i="22"/>
  <c r="AB252" i="22"/>
  <c r="AB253" i="22"/>
  <c r="AB254" i="22"/>
  <c r="AB255" i="22"/>
  <c r="AB256" i="22"/>
  <c r="AB257" i="22"/>
  <c r="AB258" i="22"/>
  <c r="AB259" i="22"/>
  <c r="AB260" i="22"/>
  <c r="AB261" i="22"/>
  <c r="AB262" i="22"/>
  <c r="AB263" i="22"/>
  <c r="AB264" i="22"/>
  <c r="AB265" i="22"/>
  <c r="AB266" i="22"/>
  <c r="AB267" i="22"/>
  <c r="AB268" i="22"/>
  <c r="AB269" i="22"/>
  <c r="AB270" i="22"/>
  <c r="AB271" i="22"/>
  <c r="AB272" i="22"/>
  <c r="AB273" i="22"/>
  <c r="AB274" i="22"/>
  <c r="AB275" i="22"/>
  <c r="AB276" i="22"/>
  <c r="AB277" i="22"/>
  <c r="AB278" i="22"/>
  <c r="AB279" i="22"/>
  <c r="AB280" i="22"/>
  <c r="AB281" i="22"/>
  <c r="AB282" i="22"/>
  <c r="AB283" i="22"/>
  <c r="AB284" i="22"/>
  <c r="AB285" i="22"/>
  <c r="AB286" i="22"/>
  <c r="AB287" i="22"/>
  <c r="AB288" i="22"/>
  <c r="AB289" i="22"/>
  <c r="AB290" i="22"/>
  <c r="AB291" i="22"/>
  <c r="AB292" i="22"/>
  <c r="AB293" i="22"/>
  <c r="AB294" i="22"/>
  <c r="AB295" i="22"/>
  <c r="AB296" i="22"/>
  <c r="AB297" i="22"/>
  <c r="AB298" i="22"/>
  <c r="AB299" i="22"/>
  <c r="AB300" i="22"/>
  <c r="AB301" i="22"/>
  <c r="AB302" i="22"/>
  <c r="AB303" i="22"/>
  <c r="AB304" i="22"/>
  <c r="AB305" i="22"/>
  <c r="AB306" i="22"/>
  <c r="AB307" i="22"/>
  <c r="AB308" i="22"/>
  <c r="AB309" i="22"/>
  <c r="AB310" i="22"/>
  <c r="AB311" i="22"/>
  <c r="AB312" i="22"/>
  <c r="AB313" i="22"/>
  <c r="AB314" i="22"/>
  <c r="AB315" i="22"/>
  <c r="AB316" i="22"/>
  <c r="AB317" i="22"/>
  <c r="AB318" i="22"/>
  <c r="AB319" i="22"/>
  <c r="AB320" i="22"/>
  <c r="AB321" i="22"/>
  <c r="AB322" i="22"/>
  <c r="AB323" i="22"/>
  <c r="AB324" i="22"/>
  <c r="AB325" i="22"/>
  <c r="AB326" i="22"/>
  <c r="AB327" i="22"/>
  <c r="AB328" i="22"/>
  <c r="AB329" i="22"/>
  <c r="AB330" i="22"/>
  <c r="AB331" i="22"/>
  <c r="AB332" i="22"/>
  <c r="AB333" i="22"/>
  <c r="AB334" i="22"/>
  <c r="AB335" i="22"/>
  <c r="AB336" i="22"/>
  <c r="AB337" i="22"/>
  <c r="AB338" i="22"/>
  <c r="AB339" i="22"/>
  <c r="AB340" i="22"/>
  <c r="AB341" i="22"/>
  <c r="AB342" i="22"/>
  <c r="AB343" i="22"/>
  <c r="AB344" i="22"/>
  <c r="AB345" i="22"/>
  <c r="AB346" i="22"/>
  <c r="AB347" i="22"/>
  <c r="AB348" i="22"/>
  <c r="AB349" i="22"/>
  <c r="AB350" i="22"/>
  <c r="AB351" i="22"/>
  <c r="AB352" i="22"/>
  <c r="AB353" i="22"/>
  <c r="AB354" i="22"/>
  <c r="AB355" i="22"/>
  <c r="AB356" i="22"/>
  <c r="AB357" i="22"/>
  <c r="AB358" i="22"/>
  <c r="AB359" i="22"/>
  <c r="AB360" i="22"/>
  <c r="AB361" i="22"/>
  <c r="AB362" i="22"/>
  <c r="AB363" i="22"/>
  <c r="AB364" i="22"/>
  <c r="AB365" i="22"/>
  <c r="AB366" i="22"/>
  <c r="AB367" i="22"/>
  <c r="AB368" i="22"/>
  <c r="AB369" i="22"/>
  <c r="AB370" i="22"/>
  <c r="AB371" i="22"/>
  <c r="AB372" i="22"/>
  <c r="AB373" i="22"/>
  <c r="AB374" i="22"/>
  <c r="AB375" i="22"/>
  <c r="AB376" i="22"/>
  <c r="AB377" i="22"/>
  <c r="AB378" i="22"/>
  <c r="AB379" i="22"/>
  <c r="AB380" i="22"/>
  <c r="AB381" i="22"/>
  <c r="AB382" i="22"/>
  <c r="AB383" i="22"/>
  <c r="AB384" i="22"/>
  <c r="AB385" i="22"/>
  <c r="AB386" i="22"/>
  <c r="AB387" i="22"/>
  <c r="AB388" i="22"/>
  <c r="AB389" i="22"/>
  <c r="AB390" i="22"/>
  <c r="AB391" i="22"/>
  <c r="AB392" i="22"/>
  <c r="AB393" i="22"/>
  <c r="AB394" i="22"/>
  <c r="AB395" i="22"/>
  <c r="AB396" i="22"/>
  <c r="AB397" i="22"/>
  <c r="AB398" i="22"/>
  <c r="AB399" i="22"/>
  <c r="AB400" i="22"/>
  <c r="AB401" i="22"/>
  <c r="AB402" i="22"/>
  <c r="AB403" i="22"/>
  <c r="AB404" i="22"/>
  <c r="AB405" i="22"/>
  <c r="AB406" i="22"/>
  <c r="AB407" i="22"/>
  <c r="AB408" i="22"/>
  <c r="AB409" i="22"/>
  <c r="AB410" i="22"/>
  <c r="AB411" i="22"/>
  <c r="AB412" i="22"/>
  <c r="AB413" i="22"/>
  <c r="AB414" i="22"/>
  <c r="AB415" i="22"/>
  <c r="AB416" i="22"/>
  <c r="AB417" i="22"/>
  <c r="AB418" i="22"/>
  <c r="AB419" i="22"/>
  <c r="AB420" i="22"/>
  <c r="AB421" i="22"/>
  <c r="AB422" i="22"/>
  <c r="AB423" i="22"/>
  <c r="AB424" i="22"/>
  <c r="AB425" i="22"/>
  <c r="AB426" i="22"/>
  <c r="AB427" i="22"/>
  <c r="AB428" i="22"/>
  <c r="AB429" i="22"/>
  <c r="AB430" i="22"/>
  <c r="AB431" i="22"/>
  <c r="AB432" i="22"/>
  <c r="AB433" i="22"/>
  <c r="AB434" i="22"/>
  <c r="AB435" i="22"/>
  <c r="AB436" i="22"/>
  <c r="AB437" i="22"/>
  <c r="AB438" i="22"/>
  <c r="AB439" i="22"/>
  <c r="AB440" i="22"/>
  <c r="AB441" i="22"/>
  <c r="AB442" i="22"/>
  <c r="AB443" i="22"/>
  <c r="AB444" i="22"/>
  <c r="AB445" i="22"/>
  <c r="AB446" i="22"/>
  <c r="AB447" i="22"/>
  <c r="AB448" i="22"/>
  <c r="AB449" i="22"/>
  <c r="AB450" i="22"/>
  <c r="AB451" i="22"/>
  <c r="AB452" i="22"/>
  <c r="AB453" i="22"/>
  <c r="AB454" i="22"/>
  <c r="AB455" i="22"/>
  <c r="AB456" i="22"/>
  <c r="AB457" i="22"/>
  <c r="AB458" i="22"/>
  <c r="AB459" i="22"/>
  <c r="AB460" i="22"/>
  <c r="AB461" i="22"/>
  <c r="AB462" i="22"/>
  <c r="AB463" i="22"/>
  <c r="AB464" i="22"/>
  <c r="AB465" i="22"/>
  <c r="AB466" i="22"/>
  <c r="AB467" i="22"/>
  <c r="AB468" i="22"/>
  <c r="AB469" i="22"/>
  <c r="AB470" i="22"/>
  <c r="AB471" i="22"/>
  <c r="AB472" i="22"/>
  <c r="AB473" i="22"/>
  <c r="AB474" i="22"/>
  <c r="AB475" i="22"/>
  <c r="AB476" i="22"/>
  <c r="AB477" i="22"/>
  <c r="AB478" i="22"/>
  <c r="AB479" i="22"/>
  <c r="AB480" i="22"/>
  <c r="AB481" i="22"/>
  <c r="AB482" i="22"/>
  <c r="AB483" i="22"/>
  <c r="AB484" i="22"/>
  <c r="AB485" i="22"/>
  <c r="AB486" i="22"/>
  <c r="AB487" i="22"/>
  <c r="AB488" i="22"/>
  <c r="AB489" i="22"/>
  <c r="AB490" i="22"/>
  <c r="AB491" i="22"/>
  <c r="AB492" i="22"/>
  <c r="AB493" i="22"/>
  <c r="AB494" i="22"/>
  <c r="AB495" i="22"/>
  <c r="AB496" i="22"/>
  <c r="AB497" i="22"/>
  <c r="AB498" i="22"/>
  <c r="AB499" i="22"/>
  <c r="AB500" i="22"/>
  <c r="AB501" i="22"/>
  <c r="AB502" i="22"/>
  <c r="AB503" i="22"/>
  <c r="AB504" i="22"/>
  <c r="Z4" i="22"/>
  <c r="AB4" i="22"/>
  <c r="R4" i="22"/>
  <c r="S4" i="22"/>
  <c r="AD4" i="22"/>
  <c r="T4" i="22"/>
  <c r="U4" i="22"/>
  <c r="G2" i="22"/>
  <c r="T5" i="22"/>
  <c r="U5" i="22"/>
  <c r="R5" i="22"/>
  <c r="S5" i="22"/>
  <c r="T6" i="22"/>
  <c r="U6" i="22"/>
  <c r="R6" i="22"/>
  <c r="S6" i="22"/>
  <c r="T7" i="22"/>
  <c r="U7" i="22"/>
  <c r="R7" i="22"/>
  <c r="S7" i="22"/>
  <c r="T8" i="22"/>
  <c r="U8" i="22"/>
  <c r="R8" i="22"/>
  <c r="S8" i="22"/>
  <c r="AD8" i="22"/>
  <c r="T9" i="22"/>
  <c r="U9" i="22"/>
  <c r="R9" i="22"/>
  <c r="S9" i="22"/>
  <c r="T11" i="22"/>
  <c r="R11" i="22"/>
  <c r="U11" i="22"/>
  <c r="S11" i="22"/>
  <c r="T13" i="22"/>
  <c r="R13" i="22"/>
  <c r="U13" i="22"/>
  <c r="S13" i="22"/>
  <c r="T14" i="22"/>
  <c r="R14" i="22"/>
  <c r="U14" i="22"/>
  <c r="S14" i="22"/>
  <c r="T15" i="22"/>
  <c r="R15" i="22"/>
  <c r="U15" i="22"/>
  <c r="S15" i="22"/>
  <c r="T16" i="22"/>
  <c r="R16" i="22"/>
  <c r="U16" i="22"/>
  <c r="S16" i="22"/>
  <c r="T17" i="22"/>
  <c r="R17" i="22"/>
  <c r="U17" i="22"/>
  <c r="S17" i="22"/>
  <c r="T18" i="22"/>
  <c r="R18" i="22"/>
  <c r="U18" i="22"/>
  <c r="S18" i="22"/>
  <c r="T19" i="22"/>
  <c r="R19" i="22"/>
  <c r="U19" i="22"/>
  <c r="S19" i="22"/>
  <c r="V19" i="22"/>
  <c r="T20" i="22"/>
  <c r="R20" i="22"/>
  <c r="U20" i="22"/>
  <c r="S20" i="22"/>
  <c r="T21" i="22"/>
  <c r="R21" i="22"/>
  <c r="U21" i="22"/>
  <c r="V21" i="22"/>
  <c r="S21" i="22"/>
  <c r="T22" i="22"/>
  <c r="R22" i="22"/>
  <c r="U22" i="22"/>
  <c r="S22" i="22"/>
  <c r="T23" i="22"/>
  <c r="R23" i="22"/>
  <c r="U23" i="22"/>
  <c r="S23" i="22"/>
  <c r="AD23" i="22"/>
  <c r="T24" i="22"/>
  <c r="R24" i="22"/>
  <c r="U24" i="22"/>
  <c r="S24" i="22"/>
  <c r="T25" i="22"/>
  <c r="R25" i="22"/>
  <c r="U25" i="22"/>
  <c r="S25" i="22"/>
  <c r="T26" i="22"/>
  <c r="R26" i="22"/>
  <c r="U26" i="22"/>
  <c r="S26" i="22"/>
  <c r="T27" i="22"/>
  <c r="R27" i="22"/>
  <c r="U27" i="22"/>
  <c r="S27" i="22"/>
  <c r="T28" i="22"/>
  <c r="R28" i="22"/>
  <c r="U28" i="22"/>
  <c r="S28" i="22"/>
  <c r="T29" i="22"/>
  <c r="R29" i="22"/>
  <c r="U29" i="22"/>
  <c r="S29" i="22"/>
  <c r="T30" i="22"/>
  <c r="R30" i="22"/>
  <c r="U30" i="22"/>
  <c r="S30" i="22"/>
  <c r="T31" i="22"/>
  <c r="R31" i="22"/>
  <c r="U31" i="22"/>
  <c r="S31" i="22"/>
  <c r="T32" i="22"/>
  <c r="R32" i="22"/>
  <c r="U32" i="22"/>
  <c r="S32" i="22"/>
  <c r="T33" i="22"/>
  <c r="R33" i="22"/>
  <c r="U33" i="22"/>
  <c r="S33" i="22"/>
  <c r="T34" i="22"/>
  <c r="R34" i="22"/>
  <c r="U34" i="22"/>
  <c r="S34" i="22"/>
  <c r="T35" i="22"/>
  <c r="R35" i="22"/>
  <c r="U35" i="22"/>
  <c r="S35" i="22"/>
  <c r="T36" i="22"/>
  <c r="R36" i="22"/>
  <c r="U36" i="22"/>
  <c r="S36" i="22"/>
  <c r="T37" i="22"/>
  <c r="R37" i="22"/>
  <c r="U37" i="22"/>
  <c r="S37" i="22"/>
  <c r="T38" i="22"/>
  <c r="R38" i="22"/>
  <c r="U38" i="22"/>
  <c r="S38" i="22"/>
  <c r="T39" i="22"/>
  <c r="R39" i="22"/>
  <c r="U39" i="22"/>
  <c r="S39" i="22"/>
  <c r="V120" i="22"/>
  <c r="V121" i="22"/>
  <c r="V122" i="22"/>
  <c r="V123" i="22"/>
  <c r="V124" i="22"/>
  <c r="V125" i="22"/>
  <c r="V126" i="22"/>
  <c r="V127" i="22"/>
  <c r="V128" i="22"/>
  <c r="V129" i="22"/>
  <c r="V130" i="22"/>
  <c r="V131" i="22"/>
  <c r="V132" i="22"/>
  <c r="V133" i="22"/>
  <c r="V134" i="22"/>
  <c r="V135" i="22"/>
  <c r="V136" i="22"/>
  <c r="V137" i="22"/>
  <c r="V138" i="22"/>
  <c r="V139" i="22"/>
  <c r="V140" i="22"/>
  <c r="V141" i="22"/>
  <c r="V142" i="22"/>
  <c r="V143" i="22"/>
  <c r="V144" i="22"/>
  <c r="V145" i="22"/>
  <c r="V146" i="22"/>
  <c r="V147" i="22"/>
  <c r="V148" i="22"/>
  <c r="V149" i="22"/>
  <c r="V150" i="22"/>
  <c r="V151" i="22"/>
  <c r="V152" i="22"/>
  <c r="V153" i="22"/>
  <c r="V154" i="22"/>
  <c r="V155" i="22"/>
  <c r="V156" i="22"/>
  <c r="V157" i="22"/>
  <c r="V158" i="22"/>
  <c r="V159" i="22"/>
  <c r="V160" i="22"/>
  <c r="V161" i="22"/>
  <c r="V162" i="22"/>
  <c r="V163" i="22"/>
  <c r="V164" i="22"/>
  <c r="V165" i="22"/>
  <c r="V166" i="22"/>
  <c r="V167" i="22"/>
  <c r="V168" i="22"/>
  <c r="V169" i="22"/>
  <c r="V170" i="22"/>
  <c r="V171" i="22"/>
  <c r="V172" i="22"/>
  <c r="V173" i="22"/>
  <c r="V174" i="22"/>
  <c r="V175" i="22"/>
  <c r="V176" i="22"/>
  <c r="V177" i="22"/>
  <c r="V178" i="22"/>
  <c r="V179" i="22"/>
  <c r="V180" i="22"/>
  <c r="V181" i="22"/>
  <c r="V182" i="22"/>
  <c r="V183" i="22"/>
  <c r="V184" i="22"/>
  <c r="V185" i="22"/>
  <c r="V186" i="22"/>
  <c r="V187" i="22"/>
  <c r="V188" i="22"/>
  <c r="V189" i="22"/>
  <c r="V190" i="22"/>
  <c r="V191" i="22"/>
  <c r="V192" i="22"/>
  <c r="V193" i="22"/>
  <c r="V194" i="22"/>
  <c r="V195" i="22"/>
  <c r="V196" i="22"/>
  <c r="V197" i="22"/>
  <c r="V198" i="22"/>
  <c r="V199" i="22"/>
  <c r="V200" i="22"/>
  <c r="V201" i="22"/>
  <c r="V202" i="22"/>
  <c r="V203" i="22"/>
  <c r="V204" i="22"/>
  <c r="V205" i="22"/>
  <c r="V206" i="22"/>
  <c r="V207" i="22"/>
  <c r="V208" i="22"/>
  <c r="V209" i="22"/>
  <c r="V210" i="22"/>
  <c r="V211" i="22"/>
  <c r="V212" i="22"/>
  <c r="V213" i="22"/>
  <c r="V214" i="22"/>
  <c r="V215" i="22"/>
  <c r="V216" i="22"/>
  <c r="V217" i="22"/>
  <c r="V218" i="22"/>
  <c r="V219" i="22"/>
  <c r="V220" i="22"/>
  <c r="V221" i="22"/>
  <c r="V222" i="22"/>
  <c r="V223" i="22"/>
  <c r="V224" i="22"/>
  <c r="V225" i="22"/>
  <c r="V226" i="22"/>
  <c r="V227" i="22"/>
  <c r="V228" i="22"/>
  <c r="V229" i="22"/>
  <c r="V230" i="22"/>
  <c r="V231" i="22"/>
  <c r="V232" i="22"/>
  <c r="V233" i="22"/>
  <c r="V234" i="22"/>
  <c r="V235" i="22"/>
  <c r="V236" i="22"/>
  <c r="V237" i="22"/>
  <c r="V238" i="22"/>
  <c r="V239" i="22"/>
  <c r="V240" i="22"/>
  <c r="V241" i="22"/>
  <c r="V242" i="22"/>
  <c r="V243" i="22"/>
  <c r="V244" i="22"/>
  <c r="V245" i="22"/>
  <c r="V246" i="22"/>
  <c r="V247" i="22"/>
  <c r="V248" i="22"/>
  <c r="V249" i="22"/>
  <c r="V250" i="22"/>
  <c r="V251" i="22"/>
  <c r="V252" i="22"/>
  <c r="V253" i="22"/>
  <c r="V254" i="22"/>
  <c r="V255" i="22"/>
  <c r="V256" i="22"/>
  <c r="V257" i="22"/>
  <c r="V258" i="22"/>
  <c r="V259" i="22"/>
  <c r="V260" i="22"/>
  <c r="V261" i="22"/>
  <c r="V262" i="22"/>
  <c r="V263" i="22"/>
  <c r="V264" i="22"/>
  <c r="V265" i="22"/>
  <c r="V266" i="22"/>
  <c r="V267" i="22"/>
  <c r="V268" i="22"/>
  <c r="V269" i="22"/>
  <c r="V270" i="22"/>
  <c r="V271" i="22"/>
  <c r="V272" i="22"/>
  <c r="V273" i="22"/>
  <c r="V274" i="22"/>
  <c r="V275" i="22"/>
  <c r="V276" i="22"/>
  <c r="V277" i="22"/>
  <c r="V278" i="22"/>
  <c r="V279" i="22"/>
  <c r="V280" i="22"/>
  <c r="V281" i="22"/>
  <c r="V282" i="22"/>
  <c r="V283" i="22"/>
  <c r="V284" i="22"/>
  <c r="V285" i="22"/>
  <c r="V286" i="22"/>
  <c r="V287" i="22"/>
  <c r="V288" i="22"/>
  <c r="V289" i="22"/>
  <c r="V290" i="22"/>
  <c r="V291" i="22"/>
  <c r="V292" i="22"/>
  <c r="V293" i="22"/>
  <c r="V294" i="22"/>
  <c r="V295" i="22"/>
  <c r="V296" i="22"/>
  <c r="V297" i="22"/>
  <c r="V298" i="22"/>
  <c r="V299" i="22"/>
  <c r="V300" i="22"/>
  <c r="V301" i="22"/>
  <c r="V302" i="22"/>
  <c r="V303" i="22"/>
  <c r="V304" i="22"/>
  <c r="V305" i="22"/>
  <c r="V306" i="22"/>
  <c r="V307" i="22"/>
  <c r="V308" i="22"/>
  <c r="V309" i="22"/>
  <c r="V310" i="22"/>
  <c r="V311" i="22"/>
  <c r="V312" i="22"/>
  <c r="V313" i="22"/>
  <c r="V314" i="22"/>
  <c r="V315" i="22"/>
  <c r="V316" i="22"/>
  <c r="V317" i="22"/>
  <c r="V318" i="22"/>
  <c r="V319" i="22"/>
  <c r="V320" i="22"/>
  <c r="V321" i="22"/>
  <c r="V322" i="22"/>
  <c r="V323" i="22"/>
  <c r="V324" i="22"/>
  <c r="V325" i="22"/>
  <c r="V326" i="22"/>
  <c r="V327" i="22"/>
  <c r="V328" i="22"/>
  <c r="V329" i="22"/>
  <c r="V330" i="22"/>
  <c r="V331" i="22"/>
  <c r="V332" i="22"/>
  <c r="V333" i="22"/>
  <c r="V334" i="22"/>
  <c r="V335" i="22"/>
  <c r="V336" i="22"/>
  <c r="V337" i="22"/>
  <c r="V338" i="22"/>
  <c r="V339" i="22"/>
  <c r="V340" i="22"/>
  <c r="V341" i="22"/>
  <c r="V342" i="22"/>
  <c r="V343" i="22"/>
  <c r="V344" i="22"/>
  <c r="V345" i="22"/>
  <c r="V346" i="22"/>
  <c r="V347" i="22"/>
  <c r="V348" i="22"/>
  <c r="V349" i="22"/>
  <c r="V350" i="22"/>
  <c r="V351" i="22"/>
  <c r="V352" i="22"/>
  <c r="V353" i="22"/>
  <c r="V354" i="22"/>
  <c r="V355" i="22"/>
  <c r="V356" i="22"/>
  <c r="V357" i="22"/>
  <c r="V358" i="22"/>
  <c r="V359" i="22"/>
  <c r="V360" i="22"/>
  <c r="V361" i="22"/>
  <c r="V362" i="22"/>
  <c r="V363" i="22"/>
  <c r="V364" i="22"/>
  <c r="V365" i="22"/>
  <c r="V366" i="22"/>
  <c r="V367" i="22"/>
  <c r="V368" i="22"/>
  <c r="V369" i="22"/>
  <c r="V370" i="22"/>
  <c r="V371" i="22"/>
  <c r="V372" i="22"/>
  <c r="V373" i="22"/>
  <c r="V374" i="22"/>
  <c r="V375" i="22"/>
  <c r="V376" i="22"/>
  <c r="V377" i="22"/>
  <c r="V378" i="22"/>
  <c r="V379" i="22"/>
  <c r="V380" i="22"/>
  <c r="V381" i="22"/>
  <c r="V382" i="22"/>
  <c r="V383" i="22"/>
  <c r="V384" i="22"/>
  <c r="V385" i="22"/>
  <c r="V386" i="22"/>
  <c r="V387" i="22"/>
  <c r="V388" i="22"/>
  <c r="V389" i="22"/>
  <c r="V390" i="22"/>
  <c r="V391" i="22"/>
  <c r="V392" i="22"/>
  <c r="V393" i="22"/>
  <c r="V394" i="22"/>
  <c r="V395" i="22"/>
  <c r="V396" i="22"/>
  <c r="V397" i="22"/>
  <c r="V398" i="22"/>
  <c r="V399" i="22"/>
  <c r="V400" i="22"/>
  <c r="V401" i="22"/>
  <c r="V402" i="22"/>
  <c r="V403" i="22"/>
  <c r="V404" i="22"/>
  <c r="V405" i="22"/>
  <c r="V406" i="22"/>
  <c r="V407" i="22"/>
  <c r="V408" i="22"/>
  <c r="V409" i="22"/>
  <c r="V410" i="22"/>
  <c r="V411" i="22"/>
  <c r="V412" i="22"/>
  <c r="V413" i="22"/>
  <c r="V414" i="22"/>
  <c r="V415" i="22"/>
  <c r="V416" i="22"/>
  <c r="V417" i="22"/>
  <c r="V418" i="22"/>
  <c r="V419" i="22"/>
  <c r="V420" i="22"/>
  <c r="V421" i="22"/>
  <c r="V422" i="22"/>
  <c r="V423" i="22"/>
  <c r="V424" i="22"/>
  <c r="V425" i="22"/>
  <c r="V426" i="22"/>
  <c r="V427" i="22"/>
  <c r="V428" i="22"/>
  <c r="V429" i="22"/>
  <c r="V430" i="22"/>
  <c r="V431" i="22"/>
  <c r="V432" i="22"/>
  <c r="V433" i="22"/>
  <c r="V434" i="22"/>
  <c r="V435" i="22"/>
  <c r="V436" i="22"/>
  <c r="V437" i="22"/>
  <c r="V438" i="22"/>
  <c r="V439" i="22"/>
  <c r="V440" i="22"/>
  <c r="V441" i="22"/>
  <c r="V442" i="22"/>
  <c r="V443" i="22"/>
  <c r="V444" i="22"/>
  <c r="V445" i="22"/>
  <c r="V446" i="22"/>
  <c r="V447" i="22"/>
  <c r="V448" i="22"/>
  <c r="V449" i="22"/>
  <c r="V450" i="22"/>
  <c r="V451" i="22"/>
  <c r="V452" i="22"/>
  <c r="V453" i="22"/>
  <c r="V454" i="22"/>
  <c r="V455" i="22"/>
  <c r="V456" i="22"/>
  <c r="V457" i="22"/>
  <c r="V458" i="22"/>
  <c r="V459" i="22"/>
  <c r="V460" i="22"/>
  <c r="V461" i="22"/>
  <c r="V462" i="22"/>
  <c r="V463" i="22"/>
  <c r="V464" i="22"/>
  <c r="V465" i="22"/>
  <c r="V466" i="22"/>
  <c r="V467" i="22"/>
  <c r="V468" i="22"/>
  <c r="V469" i="22"/>
  <c r="V470" i="22"/>
  <c r="V471" i="22"/>
  <c r="V472" i="22"/>
  <c r="V473" i="22"/>
  <c r="V474" i="22"/>
  <c r="V475" i="22"/>
  <c r="V476" i="22"/>
  <c r="V477" i="22"/>
  <c r="V478" i="22"/>
  <c r="V479" i="22"/>
  <c r="V480" i="22"/>
  <c r="V481" i="22"/>
  <c r="V482" i="22"/>
  <c r="V483" i="22"/>
  <c r="V484" i="22"/>
  <c r="V485" i="22"/>
  <c r="V486" i="22"/>
  <c r="V487" i="22"/>
  <c r="V488" i="22"/>
  <c r="V489" i="22"/>
  <c r="V490" i="22"/>
  <c r="V491" i="22"/>
  <c r="V492" i="22"/>
  <c r="V493" i="22"/>
  <c r="V494" i="22"/>
  <c r="V495" i="22"/>
  <c r="V496" i="22"/>
  <c r="V497" i="22"/>
  <c r="V498" i="22"/>
  <c r="V499" i="22"/>
  <c r="V500" i="22"/>
  <c r="V501" i="22"/>
  <c r="V502" i="22"/>
  <c r="V503" i="22"/>
  <c r="V504" i="22"/>
  <c r="R10" i="22"/>
  <c r="S10" i="22"/>
  <c r="T10" i="22"/>
  <c r="U10" i="22"/>
  <c r="R12" i="22"/>
  <c r="S12" i="22"/>
  <c r="T12" i="22"/>
  <c r="U12" i="22"/>
  <c r="R40" i="22"/>
  <c r="S40" i="22"/>
  <c r="T40" i="22"/>
  <c r="U40" i="22"/>
  <c r="R41" i="22"/>
  <c r="S41" i="22"/>
  <c r="AD41" i="22"/>
  <c r="T41" i="22"/>
  <c r="U41" i="22"/>
  <c r="V41" i="22"/>
  <c r="R42" i="22"/>
  <c r="S42" i="22"/>
  <c r="AD42" i="22"/>
  <c r="T42" i="22"/>
  <c r="U42" i="22"/>
  <c r="V42" i="22"/>
  <c r="R43" i="22"/>
  <c r="S43" i="22"/>
  <c r="AD43" i="22"/>
  <c r="T43" i="22"/>
  <c r="U43" i="22"/>
  <c r="V43" i="22"/>
  <c r="R44" i="22"/>
  <c r="S44" i="22"/>
  <c r="AD44" i="22"/>
  <c r="T44" i="22"/>
  <c r="U44" i="22"/>
  <c r="V44" i="22"/>
  <c r="R45" i="22"/>
  <c r="S45" i="22"/>
  <c r="T45" i="22"/>
  <c r="U45" i="22"/>
  <c r="R46" i="22"/>
  <c r="S46" i="22"/>
  <c r="T46" i="22"/>
  <c r="U46" i="22"/>
  <c r="R47" i="22"/>
  <c r="S47" i="22"/>
  <c r="AD47" i="22"/>
  <c r="T47" i="22"/>
  <c r="U47" i="22"/>
  <c r="R48" i="22"/>
  <c r="S48" i="22"/>
  <c r="T48" i="22"/>
  <c r="U48" i="22"/>
  <c r="R49" i="22"/>
  <c r="S49" i="22"/>
  <c r="AD49" i="22"/>
  <c r="T49" i="22"/>
  <c r="U49" i="22"/>
  <c r="R50" i="22"/>
  <c r="S50" i="22"/>
  <c r="T50" i="22"/>
  <c r="U50" i="22"/>
  <c r="V50" i="22"/>
  <c r="R51" i="22"/>
  <c r="S51" i="22"/>
  <c r="AD51" i="22"/>
  <c r="T51" i="22"/>
  <c r="U51" i="22"/>
  <c r="V51" i="22"/>
  <c r="R52" i="22"/>
  <c r="S52" i="22"/>
  <c r="AD52" i="22"/>
  <c r="T52" i="22"/>
  <c r="U52" i="22"/>
  <c r="R53" i="22"/>
  <c r="S53" i="22"/>
  <c r="T53" i="22"/>
  <c r="U53" i="22"/>
  <c r="V53" i="22"/>
  <c r="R54" i="22"/>
  <c r="S54" i="22"/>
  <c r="T54" i="22"/>
  <c r="U54" i="22"/>
  <c r="V54" i="22"/>
  <c r="R55" i="22"/>
  <c r="S55" i="22"/>
  <c r="T55" i="22"/>
  <c r="U55" i="22"/>
  <c r="R56" i="22"/>
  <c r="S56" i="22"/>
  <c r="T56" i="22"/>
  <c r="V56" i="22"/>
  <c r="U56" i="22"/>
  <c r="R57" i="22"/>
  <c r="AC57" i="22"/>
  <c r="S57" i="22"/>
  <c r="T57" i="22"/>
  <c r="U57" i="22"/>
  <c r="R58" i="22"/>
  <c r="AC58" i="22"/>
  <c r="S58" i="22"/>
  <c r="T58" i="22"/>
  <c r="V58" i="22"/>
  <c r="U58" i="22"/>
  <c r="R59" i="22"/>
  <c r="S59" i="22"/>
  <c r="T59" i="22"/>
  <c r="U59" i="22"/>
  <c r="R60" i="22"/>
  <c r="AC60" i="22"/>
  <c r="S60" i="22"/>
  <c r="T60" i="22"/>
  <c r="V60" i="22"/>
  <c r="U60" i="22"/>
  <c r="R61" i="22"/>
  <c r="S61" i="22"/>
  <c r="T61" i="22"/>
  <c r="U61" i="22"/>
  <c r="R62" i="22"/>
  <c r="AC62" i="22"/>
  <c r="S62" i="22"/>
  <c r="T62" i="22"/>
  <c r="V62" i="22"/>
  <c r="U62" i="22"/>
  <c r="R63" i="22"/>
  <c r="AC63" i="22"/>
  <c r="S63" i="22"/>
  <c r="T63" i="22"/>
  <c r="U63" i="22"/>
  <c r="R64" i="22"/>
  <c r="AC64" i="22"/>
  <c r="S64" i="22"/>
  <c r="T64" i="22"/>
  <c r="U64" i="22"/>
  <c r="V64" i="22"/>
  <c r="R65" i="22"/>
  <c r="S65" i="22"/>
  <c r="AD65" i="22"/>
  <c r="T65" i="22"/>
  <c r="U65" i="22"/>
  <c r="R66" i="22"/>
  <c r="S66" i="22"/>
  <c r="AD66" i="22"/>
  <c r="T66" i="22"/>
  <c r="U66" i="22"/>
  <c r="V66" i="22"/>
  <c r="R67" i="22"/>
  <c r="S67" i="22"/>
  <c r="T67" i="22"/>
  <c r="U67" i="22"/>
  <c r="R68" i="22"/>
  <c r="S68" i="22"/>
  <c r="T68" i="22"/>
  <c r="U68" i="22"/>
  <c r="V68" i="22"/>
  <c r="R69" i="22"/>
  <c r="S69" i="22"/>
  <c r="T69" i="22"/>
  <c r="U69" i="22"/>
  <c r="V69" i="22"/>
  <c r="R70" i="22"/>
  <c r="S70" i="22"/>
  <c r="T70" i="22"/>
  <c r="U70" i="22"/>
  <c r="R71" i="22"/>
  <c r="S71" i="22"/>
  <c r="T71" i="22"/>
  <c r="U71" i="22"/>
  <c r="R72" i="22"/>
  <c r="S72" i="22"/>
  <c r="T72" i="22"/>
  <c r="U72" i="22"/>
  <c r="V72" i="22"/>
  <c r="R73" i="22"/>
  <c r="S73" i="22"/>
  <c r="T73" i="22"/>
  <c r="V73" i="22"/>
  <c r="U73" i="22"/>
  <c r="R74" i="22"/>
  <c r="AC74" i="22"/>
  <c r="S74" i="22"/>
  <c r="T74" i="22"/>
  <c r="U74" i="22"/>
  <c r="R75" i="22"/>
  <c r="S75" i="22"/>
  <c r="T75" i="22"/>
  <c r="V75" i="22"/>
  <c r="U75" i="22"/>
  <c r="R76" i="22"/>
  <c r="S76" i="22"/>
  <c r="T76" i="22"/>
  <c r="V76" i="22"/>
  <c r="U76" i="22"/>
  <c r="R77" i="22"/>
  <c r="S77" i="22"/>
  <c r="T77" i="22"/>
  <c r="V77" i="22"/>
  <c r="U77" i="22"/>
  <c r="R78" i="22"/>
  <c r="S78" i="22"/>
  <c r="T78" i="22"/>
  <c r="V78" i="22"/>
  <c r="U78" i="22"/>
  <c r="R79" i="22"/>
  <c r="AC79" i="22"/>
  <c r="S79" i="22"/>
  <c r="T79" i="22"/>
  <c r="U79" i="22"/>
  <c r="R80" i="22"/>
  <c r="AC80" i="22"/>
  <c r="S80" i="22"/>
  <c r="T80" i="22"/>
  <c r="V80" i="22"/>
  <c r="U80" i="22"/>
  <c r="R81" i="22"/>
  <c r="S81" i="22"/>
  <c r="T81" i="22"/>
  <c r="U81" i="22"/>
  <c r="R82" i="22"/>
  <c r="S82" i="22"/>
  <c r="T82" i="22"/>
  <c r="V82" i="22"/>
  <c r="U82" i="22"/>
  <c r="T83" i="22"/>
  <c r="U83" i="22"/>
  <c r="S84" i="22"/>
  <c r="AD84" i="22"/>
  <c r="T84" i="22"/>
  <c r="U84" i="22"/>
  <c r="T85" i="22"/>
  <c r="U85" i="22"/>
  <c r="V85" i="22"/>
  <c r="S86" i="22"/>
  <c r="T86" i="22"/>
  <c r="V86" i="22"/>
  <c r="U86" i="22"/>
  <c r="T87" i="22"/>
  <c r="U87" i="22"/>
  <c r="S88" i="22"/>
  <c r="T88" i="22"/>
  <c r="U88" i="22"/>
  <c r="T89" i="22"/>
  <c r="U89" i="22"/>
  <c r="S90" i="22"/>
  <c r="T90" i="22"/>
  <c r="V90" i="22"/>
  <c r="U90" i="22"/>
  <c r="T91" i="22"/>
  <c r="U91" i="22"/>
  <c r="S92" i="22"/>
  <c r="AD92" i="22"/>
  <c r="T92" i="22"/>
  <c r="U92" i="22"/>
  <c r="V92" i="22"/>
  <c r="T93" i="22"/>
  <c r="U93" i="22"/>
  <c r="S94" i="22"/>
  <c r="T94" i="22"/>
  <c r="U94" i="22"/>
  <c r="T95" i="22"/>
  <c r="U95" i="22"/>
  <c r="S96" i="22"/>
  <c r="T96" i="22"/>
  <c r="U96" i="22"/>
  <c r="V96" i="22"/>
  <c r="T97" i="22"/>
  <c r="U97" i="22"/>
  <c r="V97" i="22"/>
  <c r="S98" i="22"/>
  <c r="T98" i="22"/>
  <c r="U98" i="22"/>
  <c r="R99" i="22"/>
  <c r="AC99" i="22"/>
  <c r="S99" i="22"/>
  <c r="T99" i="22"/>
  <c r="V99" i="22"/>
  <c r="U99" i="22"/>
  <c r="R100" i="22"/>
  <c r="AC100" i="22"/>
  <c r="S100" i="22"/>
  <c r="T100" i="22"/>
  <c r="U100" i="22"/>
  <c r="R101" i="22"/>
  <c r="S101" i="22"/>
  <c r="T101" i="22"/>
  <c r="V101" i="22"/>
  <c r="U101" i="22"/>
  <c r="R102" i="22"/>
  <c r="S102" i="22"/>
  <c r="T102" i="22"/>
  <c r="U102" i="22"/>
  <c r="R103" i="22"/>
  <c r="AC103" i="22"/>
  <c r="S103" i="22"/>
  <c r="T103" i="22"/>
  <c r="V103" i="22"/>
  <c r="U103" i="22"/>
  <c r="R104" i="22"/>
  <c r="AC104" i="22"/>
  <c r="S104" i="22"/>
  <c r="T104" i="22"/>
  <c r="U104" i="22"/>
  <c r="R105" i="22"/>
  <c r="S105" i="22"/>
  <c r="T105" i="22"/>
  <c r="V105" i="22"/>
  <c r="U105" i="22"/>
  <c r="R106" i="22"/>
  <c r="S106" i="22"/>
  <c r="T106" i="22"/>
  <c r="U106" i="22"/>
  <c r="R107" i="22"/>
  <c r="AC107" i="22"/>
  <c r="S107" i="22"/>
  <c r="T107" i="22"/>
  <c r="V107" i="22"/>
  <c r="U107" i="22"/>
  <c r="R108" i="22"/>
  <c r="AC108" i="22"/>
  <c r="S108" i="22"/>
  <c r="T108" i="22"/>
  <c r="U108" i="22"/>
  <c r="R109" i="22"/>
  <c r="S109" i="22"/>
  <c r="T109" i="22"/>
  <c r="V109" i="22"/>
  <c r="U109" i="22"/>
  <c r="R110" i="22"/>
  <c r="S110" i="22"/>
  <c r="T110" i="22"/>
  <c r="U110" i="22"/>
  <c r="R111" i="22"/>
  <c r="AC111" i="22"/>
  <c r="S111" i="22"/>
  <c r="T111" i="22"/>
  <c r="V111" i="22"/>
  <c r="U111" i="22"/>
  <c r="R112" i="22"/>
  <c r="AC112" i="22"/>
  <c r="S112" i="22"/>
  <c r="T112" i="22"/>
  <c r="U112" i="22"/>
  <c r="R113" i="22"/>
  <c r="S113" i="22"/>
  <c r="T113" i="22"/>
  <c r="V113" i="22"/>
  <c r="U113" i="22"/>
  <c r="R114" i="22"/>
  <c r="S114" i="22"/>
  <c r="T114" i="22"/>
  <c r="U114" i="22"/>
  <c r="R115" i="22"/>
  <c r="AC115" i="22"/>
  <c r="S115" i="22"/>
  <c r="T115" i="22"/>
  <c r="V115" i="22"/>
  <c r="U115" i="22"/>
  <c r="R116" i="22"/>
  <c r="AC116" i="22"/>
  <c r="S116" i="22"/>
  <c r="T116" i="22"/>
  <c r="U116" i="22"/>
  <c r="R117" i="22"/>
  <c r="S117" i="22"/>
  <c r="T117" i="22"/>
  <c r="V117" i="22"/>
  <c r="U117" i="22"/>
  <c r="R118" i="22"/>
  <c r="S118" i="22"/>
  <c r="T118" i="22"/>
  <c r="U118" i="22"/>
  <c r="R119" i="22"/>
  <c r="AC119" i="22"/>
  <c r="S119" i="22"/>
  <c r="T119" i="22"/>
  <c r="V119" i="22"/>
  <c r="U119" i="22"/>
  <c r="R120" i="22"/>
  <c r="S120" i="22"/>
  <c r="T120" i="22"/>
  <c r="U120" i="22"/>
  <c r="R121" i="22"/>
  <c r="S121" i="22"/>
  <c r="T121" i="22"/>
  <c r="U121" i="22"/>
  <c r="R122" i="22"/>
  <c r="S122" i="22"/>
  <c r="T122" i="22"/>
  <c r="U122" i="22"/>
  <c r="R123" i="22"/>
  <c r="S123" i="22"/>
  <c r="T123" i="22"/>
  <c r="U123" i="22"/>
  <c r="R124" i="22"/>
  <c r="S124" i="22"/>
  <c r="T124" i="22"/>
  <c r="U124" i="22"/>
  <c r="R125" i="22"/>
  <c r="S125" i="22"/>
  <c r="T125" i="22"/>
  <c r="U125" i="22"/>
  <c r="R126" i="22"/>
  <c r="S126" i="22"/>
  <c r="T126" i="22"/>
  <c r="U126" i="22"/>
  <c r="R127" i="22"/>
  <c r="S127" i="22"/>
  <c r="T127" i="22"/>
  <c r="U127" i="22"/>
  <c r="R128" i="22"/>
  <c r="S128" i="22"/>
  <c r="T128" i="22"/>
  <c r="U128" i="22"/>
  <c r="R129" i="22"/>
  <c r="S129" i="22"/>
  <c r="T129" i="22"/>
  <c r="U129" i="22"/>
  <c r="R130" i="22"/>
  <c r="S130" i="22"/>
  <c r="T130" i="22"/>
  <c r="U130" i="22"/>
  <c r="R131" i="22"/>
  <c r="S131" i="22"/>
  <c r="T131" i="22"/>
  <c r="U131" i="22"/>
  <c r="R132" i="22"/>
  <c r="S132" i="22"/>
  <c r="T132" i="22"/>
  <c r="U132" i="22"/>
  <c r="R133" i="22"/>
  <c r="S133" i="22"/>
  <c r="T133" i="22"/>
  <c r="U133" i="22"/>
  <c r="R134" i="22"/>
  <c r="S134" i="22"/>
  <c r="T134" i="22"/>
  <c r="U134" i="22"/>
  <c r="R135" i="22"/>
  <c r="S135" i="22"/>
  <c r="T135" i="22"/>
  <c r="U135" i="22"/>
  <c r="R136" i="22"/>
  <c r="S136" i="22"/>
  <c r="T136" i="22"/>
  <c r="U136" i="22"/>
  <c r="R137" i="22"/>
  <c r="S137" i="22"/>
  <c r="T137" i="22"/>
  <c r="U137" i="22"/>
  <c r="R138" i="22"/>
  <c r="S138" i="22"/>
  <c r="T138" i="22"/>
  <c r="U138" i="22"/>
  <c r="R139" i="22"/>
  <c r="S139" i="22"/>
  <c r="T139" i="22"/>
  <c r="U139" i="22"/>
  <c r="R140" i="22"/>
  <c r="S140" i="22"/>
  <c r="T140" i="22"/>
  <c r="U140" i="22"/>
  <c r="R141" i="22"/>
  <c r="S141" i="22"/>
  <c r="T141" i="22"/>
  <c r="U141" i="22"/>
  <c r="R142" i="22"/>
  <c r="S142" i="22"/>
  <c r="T142" i="22"/>
  <c r="U142" i="22"/>
  <c r="R143" i="22"/>
  <c r="S143" i="22"/>
  <c r="T143" i="22"/>
  <c r="U143" i="22"/>
  <c r="R144" i="22"/>
  <c r="S144" i="22"/>
  <c r="T144" i="22"/>
  <c r="U144" i="22"/>
  <c r="R145" i="22"/>
  <c r="S145" i="22"/>
  <c r="T145" i="22"/>
  <c r="U145" i="22"/>
  <c r="R146" i="22"/>
  <c r="S146" i="22"/>
  <c r="T146" i="22"/>
  <c r="U146" i="22"/>
  <c r="R147" i="22"/>
  <c r="S147" i="22"/>
  <c r="T147" i="22"/>
  <c r="U147" i="22"/>
  <c r="R148" i="22"/>
  <c r="S148" i="22"/>
  <c r="T148" i="22"/>
  <c r="U148" i="22"/>
  <c r="R149" i="22"/>
  <c r="S149" i="22"/>
  <c r="T149" i="22"/>
  <c r="U149" i="22"/>
  <c r="R150" i="22"/>
  <c r="S150" i="22"/>
  <c r="T150" i="22"/>
  <c r="U150" i="22"/>
  <c r="R151" i="22"/>
  <c r="S151" i="22"/>
  <c r="T151" i="22"/>
  <c r="U151" i="22"/>
  <c r="R152" i="22"/>
  <c r="S152" i="22"/>
  <c r="T152" i="22"/>
  <c r="U152" i="22"/>
  <c r="R153" i="22"/>
  <c r="S153" i="22"/>
  <c r="T153" i="22"/>
  <c r="U153" i="22"/>
  <c r="R154" i="22"/>
  <c r="S154" i="22"/>
  <c r="T154" i="22"/>
  <c r="U154" i="22"/>
  <c r="R155" i="22"/>
  <c r="S155" i="22"/>
  <c r="T155" i="22"/>
  <c r="U155" i="22"/>
  <c r="R156" i="22"/>
  <c r="S156" i="22"/>
  <c r="T156" i="22"/>
  <c r="U156" i="22"/>
  <c r="R157" i="22"/>
  <c r="S157" i="22"/>
  <c r="T157" i="22"/>
  <c r="U157" i="22"/>
  <c r="R158" i="22"/>
  <c r="S158" i="22"/>
  <c r="T158" i="22"/>
  <c r="U158" i="22"/>
  <c r="R159" i="22"/>
  <c r="S159" i="22"/>
  <c r="T159" i="22"/>
  <c r="U159" i="22"/>
  <c r="R160" i="22"/>
  <c r="S160" i="22"/>
  <c r="T160" i="22"/>
  <c r="U160" i="22"/>
  <c r="R161" i="22"/>
  <c r="S161" i="22"/>
  <c r="T161" i="22"/>
  <c r="U161" i="22"/>
  <c r="R162" i="22"/>
  <c r="S162" i="22"/>
  <c r="T162" i="22"/>
  <c r="U162" i="22"/>
  <c r="R163" i="22"/>
  <c r="S163" i="22"/>
  <c r="T163" i="22"/>
  <c r="U163" i="22"/>
  <c r="R164" i="22"/>
  <c r="S164" i="22"/>
  <c r="T164" i="22"/>
  <c r="U164" i="22"/>
  <c r="R165" i="22"/>
  <c r="S165" i="22"/>
  <c r="T165" i="22"/>
  <c r="U165" i="22"/>
  <c r="R166" i="22"/>
  <c r="S166" i="22"/>
  <c r="T166" i="22"/>
  <c r="U166" i="22"/>
  <c r="R167" i="22"/>
  <c r="S167" i="22"/>
  <c r="T167" i="22"/>
  <c r="U167" i="22"/>
  <c r="R168" i="22"/>
  <c r="S168" i="22"/>
  <c r="T168" i="22"/>
  <c r="U168" i="22"/>
  <c r="R169" i="22"/>
  <c r="S169" i="22"/>
  <c r="T169" i="22"/>
  <c r="U169" i="22"/>
  <c r="R170" i="22"/>
  <c r="S170" i="22"/>
  <c r="T170" i="22"/>
  <c r="U170" i="22"/>
  <c r="R171" i="22"/>
  <c r="S171" i="22"/>
  <c r="T171" i="22"/>
  <c r="U171" i="22"/>
  <c r="R172" i="22"/>
  <c r="S172" i="22"/>
  <c r="T172" i="22"/>
  <c r="U172" i="22"/>
  <c r="R173" i="22"/>
  <c r="S173" i="22"/>
  <c r="T173" i="22"/>
  <c r="U173" i="22"/>
  <c r="R174" i="22"/>
  <c r="S174" i="22"/>
  <c r="T174" i="22"/>
  <c r="U174" i="22"/>
  <c r="R175" i="22"/>
  <c r="S175" i="22"/>
  <c r="T175" i="22"/>
  <c r="U175" i="22"/>
  <c r="R176" i="22"/>
  <c r="S176" i="22"/>
  <c r="T176" i="22"/>
  <c r="U176" i="22"/>
  <c r="R177" i="22"/>
  <c r="S177" i="22"/>
  <c r="T177" i="22"/>
  <c r="U177" i="22"/>
  <c r="R178" i="22"/>
  <c r="S178" i="22"/>
  <c r="T178" i="22"/>
  <c r="U178" i="22"/>
  <c r="R179" i="22"/>
  <c r="S179" i="22"/>
  <c r="T179" i="22"/>
  <c r="U179" i="22"/>
  <c r="R180" i="22"/>
  <c r="S180" i="22"/>
  <c r="T180" i="22"/>
  <c r="U180" i="22"/>
  <c r="R181" i="22"/>
  <c r="S181" i="22"/>
  <c r="T181" i="22"/>
  <c r="U181" i="22"/>
  <c r="R182" i="22"/>
  <c r="S182" i="22"/>
  <c r="T182" i="22"/>
  <c r="U182" i="22"/>
  <c r="R183" i="22"/>
  <c r="S183" i="22"/>
  <c r="T183" i="22"/>
  <c r="U183" i="22"/>
  <c r="R184" i="22"/>
  <c r="S184" i="22"/>
  <c r="T184" i="22"/>
  <c r="U184" i="22"/>
  <c r="R185" i="22"/>
  <c r="S185" i="22"/>
  <c r="T185" i="22"/>
  <c r="U185" i="22"/>
  <c r="R186" i="22"/>
  <c r="S186" i="22"/>
  <c r="T186" i="22"/>
  <c r="U186" i="22"/>
  <c r="R187" i="22"/>
  <c r="S187" i="22"/>
  <c r="T187" i="22"/>
  <c r="U187" i="22"/>
  <c r="R188" i="22"/>
  <c r="S188" i="22"/>
  <c r="T188" i="22"/>
  <c r="U188" i="22"/>
  <c r="R189" i="22"/>
  <c r="S189" i="22"/>
  <c r="T189" i="22"/>
  <c r="U189" i="22"/>
  <c r="R190" i="22"/>
  <c r="S190" i="22"/>
  <c r="T190" i="22"/>
  <c r="U190" i="22"/>
  <c r="R191" i="22"/>
  <c r="S191" i="22"/>
  <c r="T191" i="22"/>
  <c r="U191" i="22"/>
  <c r="R192" i="22"/>
  <c r="S192" i="22"/>
  <c r="T192" i="22"/>
  <c r="U192" i="22"/>
  <c r="R193" i="22"/>
  <c r="S193" i="22"/>
  <c r="T193" i="22"/>
  <c r="U193" i="22"/>
  <c r="R194" i="22"/>
  <c r="S194" i="22"/>
  <c r="T194" i="22"/>
  <c r="U194" i="22"/>
  <c r="R195" i="22"/>
  <c r="S195" i="22"/>
  <c r="T195" i="22"/>
  <c r="U195" i="22"/>
  <c r="R196" i="22"/>
  <c r="S196" i="22"/>
  <c r="T196" i="22"/>
  <c r="U196" i="22"/>
  <c r="R197" i="22"/>
  <c r="S197" i="22"/>
  <c r="T197" i="22"/>
  <c r="U197" i="22"/>
  <c r="R198" i="22"/>
  <c r="S198" i="22"/>
  <c r="T198" i="22"/>
  <c r="U198" i="22"/>
  <c r="R199" i="22"/>
  <c r="S199" i="22"/>
  <c r="T199" i="22"/>
  <c r="U199" i="22"/>
  <c r="R200" i="22"/>
  <c r="S200" i="22"/>
  <c r="T200" i="22"/>
  <c r="U200" i="22"/>
  <c r="R201" i="22"/>
  <c r="S201" i="22"/>
  <c r="T201" i="22"/>
  <c r="U201" i="22"/>
  <c r="R202" i="22"/>
  <c r="S202" i="22"/>
  <c r="T202" i="22"/>
  <c r="U202" i="22"/>
  <c r="R203" i="22"/>
  <c r="S203" i="22"/>
  <c r="T203" i="22"/>
  <c r="U203" i="22"/>
  <c r="R204" i="22"/>
  <c r="S204" i="22"/>
  <c r="T204" i="22"/>
  <c r="U204" i="22"/>
  <c r="R205" i="22"/>
  <c r="S205" i="22"/>
  <c r="T205" i="22"/>
  <c r="U205" i="22"/>
  <c r="R206" i="22"/>
  <c r="S206" i="22"/>
  <c r="T206" i="22"/>
  <c r="U206" i="22"/>
  <c r="R207" i="22"/>
  <c r="S207" i="22"/>
  <c r="T207" i="22"/>
  <c r="U207" i="22"/>
  <c r="R208" i="22"/>
  <c r="S208" i="22"/>
  <c r="T208" i="22"/>
  <c r="U208" i="22"/>
  <c r="R209" i="22"/>
  <c r="S209" i="22"/>
  <c r="T209" i="22"/>
  <c r="U209" i="22"/>
  <c r="R210" i="22"/>
  <c r="S210" i="22"/>
  <c r="T210" i="22"/>
  <c r="U210" i="22"/>
  <c r="R211" i="22"/>
  <c r="S211" i="22"/>
  <c r="T211" i="22"/>
  <c r="U211" i="22"/>
  <c r="R212" i="22"/>
  <c r="S212" i="22"/>
  <c r="T212" i="22"/>
  <c r="U212" i="22"/>
  <c r="R213" i="22"/>
  <c r="S213" i="22"/>
  <c r="T213" i="22"/>
  <c r="U213" i="22"/>
  <c r="R214" i="22"/>
  <c r="S214" i="22"/>
  <c r="T214" i="22"/>
  <c r="U214" i="22"/>
  <c r="R215" i="22"/>
  <c r="S215" i="22"/>
  <c r="T215" i="22"/>
  <c r="U215" i="22"/>
  <c r="R216" i="22"/>
  <c r="S216" i="22"/>
  <c r="T216" i="22"/>
  <c r="U216" i="22"/>
  <c r="R217" i="22"/>
  <c r="S217" i="22"/>
  <c r="T217" i="22"/>
  <c r="U217" i="22"/>
  <c r="R218" i="22"/>
  <c r="S218" i="22"/>
  <c r="T218" i="22"/>
  <c r="U218" i="22"/>
  <c r="R219" i="22"/>
  <c r="S219" i="22"/>
  <c r="T219" i="22"/>
  <c r="U219" i="22"/>
  <c r="R220" i="22"/>
  <c r="S220" i="22"/>
  <c r="T220" i="22"/>
  <c r="U220" i="22"/>
  <c r="R221" i="22"/>
  <c r="S221" i="22"/>
  <c r="T221" i="22"/>
  <c r="U221" i="22"/>
  <c r="R222" i="22"/>
  <c r="S222" i="22"/>
  <c r="T222" i="22"/>
  <c r="U222" i="22"/>
  <c r="R223" i="22"/>
  <c r="S223" i="22"/>
  <c r="T223" i="22"/>
  <c r="U223" i="22"/>
  <c r="R224" i="22"/>
  <c r="S224" i="22"/>
  <c r="T224" i="22"/>
  <c r="U224" i="22"/>
  <c r="R225" i="22"/>
  <c r="S225" i="22"/>
  <c r="T225" i="22"/>
  <c r="U225" i="22"/>
  <c r="R226" i="22"/>
  <c r="S226" i="22"/>
  <c r="T226" i="22"/>
  <c r="U226" i="22"/>
  <c r="R227" i="22"/>
  <c r="S227" i="22"/>
  <c r="T227" i="22"/>
  <c r="U227" i="22"/>
  <c r="R228" i="22"/>
  <c r="S228" i="22"/>
  <c r="T228" i="22"/>
  <c r="U228" i="22"/>
  <c r="R229" i="22"/>
  <c r="S229" i="22"/>
  <c r="T229" i="22"/>
  <c r="U229" i="22"/>
  <c r="R230" i="22"/>
  <c r="S230" i="22"/>
  <c r="T230" i="22"/>
  <c r="U230" i="22"/>
  <c r="R231" i="22"/>
  <c r="S231" i="22"/>
  <c r="T231" i="22"/>
  <c r="U231" i="22"/>
  <c r="R232" i="22"/>
  <c r="S232" i="22"/>
  <c r="T232" i="22"/>
  <c r="U232" i="22"/>
  <c r="R233" i="22"/>
  <c r="S233" i="22"/>
  <c r="T233" i="22"/>
  <c r="U233" i="22"/>
  <c r="R234" i="22"/>
  <c r="S234" i="22"/>
  <c r="T234" i="22"/>
  <c r="U234" i="22"/>
  <c r="R235" i="22"/>
  <c r="S235" i="22"/>
  <c r="T235" i="22"/>
  <c r="U235" i="22"/>
  <c r="R236" i="22"/>
  <c r="S236" i="22"/>
  <c r="T236" i="22"/>
  <c r="U236" i="22"/>
  <c r="R237" i="22"/>
  <c r="S237" i="22"/>
  <c r="T237" i="22"/>
  <c r="U237" i="22"/>
  <c r="R238" i="22"/>
  <c r="S238" i="22"/>
  <c r="T238" i="22"/>
  <c r="U238" i="22"/>
  <c r="R239" i="22"/>
  <c r="S239" i="22"/>
  <c r="T239" i="22"/>
  <c r="U239" i="22"/>
  <c r="R240" i="22"/>
  <c r="S240" i="22"/>
  <c r="T240" i="22"/>
  <c r="U240" i="22"/>
  <c r="R241" i="22"/>
  <c r="S241" i="22"/>
  <c r="T241" i="22"/>
  <c r="U241" i="22"/>
  <c r="R242" i="22"/>
  <c r="S242" i="22"/>
  <c r="T242" i="22"/>
  <c r="U242" i="22"/>
  <c r="R243" i="22"/>
  <c r="S243" i="22"/>
  <c r="T243" i="22"/>
  <c r="U243" i="22"/>
  <c r="R244" i="22"/>
  <c r="S244" i="22"/>
  <c r="T244" i="22"/>
  <c r="U244" i="22"/>
  <c r="R245" i="22"/>
  <c r="S245" i="22"/>
  <c r="T245" i="22"/>
  <c r="U245" i="22"/>
  <c r="R246" i="22"/>
  <c r="S246" i="22"/>
  <c r="T246" i="22"/>
  <c r="U246" i="22"/>
  <c r="R247" i="22"/>
  <c r="S247" i="22"/>
  <c r="T247" i="22"/>
  <c r="U247" i="22"/>
  <c r="R248" i="22"/>
  <c r="S248" i="22"/>
  <c r="T248" i="22"/>
  <c r="U248" i="22"/>
  <c r="R249" i="22"/>
  <c r="S249" i="22"/>
  <c r="T249" i="22"/>
  <c r="U249" i="22"/>
  <c r="R250" i="22"/>
  <c r="S250" i="22"/>
  <c r="T250" i="22"/>
  <c r="U250" i="22"/>
  <c r="R251" i="22"/>
  <c r="S251" i="22"/>
  <c r="T251" i="22"/>
  <c r="U251" i="22"/>
  <c r="R252" i="22"/>
  <c r="S252" i="22"/>
  <c r="T252" i="22"/>
  <c r="U252" i="22"/>
  <c r="R253" i="22"/>
  <c r="S253" i="22"/>
  <c r="T253" i="22"/>
  <c r="U253" i="22"/>
  <c r="R254" i="22"/>
  <c r="S254" i="22"/>
  <c r="T254" i="22"/>
  <c r="U254" i="22"/>
  <c r="R255" i="22"/>
  <c r="S255" i="22"/>
  <c r="T255" i="22"/>
  <c r="U255" i="22"/>
  <c r="R256" i="22"/>
  <c r="S256" i="22"/>
  <c r="T256" i="22"/>
  <c r="U256" i="22"/>
  <c r="R257" i="22"/>
  <c r="S257" i="22"/>
  <c r="T257" i="22"/>
  <c r="U257" i="22"/>
  <c r="R258" i="22"/>
  <c r="S258" i="22"/>
  <c r="T258" i="22"/>
  <c r="U258" i="22"/>
  <c r="R259" i="22"/>
  <c r="S259" i="22"/>
  <c r="T259" i="22"/>
  <c r="U259" i="22"/>
  <c r="R260" i="22"/>
  <c r="S260" i="22"/>
  <c r="T260" i="22"/>
  <c r="U260" i="22"/>
  <c r="R261" i="22"/>
  <c r="S261" i="22"/>
  <c r="T261" i="22"/>
  <c r="U261" i="22"/>
  <c r="R262" i="22"/>
  <c r="S262" i="22"/>
  <c r="T262" i="22"/>
  <c r="U262" i="22"/>
  <c r="R263" i="22"/>
  <c r="S263" i="22"/>
  <c r="T263" i="22"/>
  <c r="U263" i="22"/>
  <c r="R264" i="22"/>
  <c r="S264" i="22"/>
  <c r="T264" i="22"/>
  <c r="U264" i="22"/>
  <c r="R265" i="22"/>
  <c r="S265" i="22"/>
  <c r="T265" i="22"/>
  <c r="U265" i="22"/>
  <c r="R266" i="22"/>
  <c r="S266" i="22"/>
  <c r="T266" i="22"/>
  <c r="U266" i="22"/>
  <c r="R267" i="22"/>
  <c r="S267" i="22"/>
  <c r="T267" i="22"/>
  <c r="U267" i="22"/>
  <c r="R268" i="22"/>
  <c r="S268" i="22"/>
  <c r="T268" i="22"/>
  <c r="U268" i="22"/>
  <c r="R269" i="22"/>
  <c r="S269" i="22"/>
  <c r="T269" i="22"/>
  <c r="U269" i="22"/>
  <c r="R270" i="22"/>
  <c r="S270" i="22"/>
  <c r="T270" i="22"/>
  <c r="U270" i="22"/>
  <c r="R271" i="22"/>
  <c r="S271" i="22"/>
  <c r="T271" i="22"/>
  <c r="U271" i="22"/>
  <c r="R272" i="22"/>
  <c r="S272" i="22"/>
  <c r="T272" i="22"/>
  <c r="U272" i="22"/>
  <c r="R273" i="22"/>
  <c r="S273" i="22"/>
  <c r="T273" i="22"/>
  <c r="U273" i="22"/>
  <c r="R274" i="22"/>
  <c r="S274" i="22"/>
  <c r="T274" i="22"/>
  <c r="U274" i="22"/>
  <c r="R275" i="22"/>
  <c r="S275" i="22"/>
  <c r="T275" i="22"/>
  <c r="U275" i="22"/>
  <c r="R276" i="22"/>
  <c r="S276" i="22"/>
  <c r="T276" i="22"/>
  <c r="U276" i="22"/>
  <c r="R277" i="22"/>
  <c r="S277" i="22"/>
  <c r="T277" i="22"/>
  <c r="U277" i="22"/>
  <c r="R278" i="22"/>
  <c r="S278" i="22"/>
  <c r="T278" i="22"/>
  <c r="U278" i="22"/>
  <c r="R279" i="22"/>
  <c r="S279" i="22"/>
  <c r="T279" i="22"/>
  <c r="U279" i="22"/>
  <c r="R280" i="22"/>
  <c r="S280" i="22"/>
  <c r="T280" i="22"/>
  <c r="U280" i="22"/>
  <c r="R281" i="22"/>
  <c r="S281" i="22"/>
  <c r="T281" i="22"/>
  <c r="U281" i="22"/>
  <c r="R282" i="22"/>
  <c r="S282" i="22"/>
  <c r="T282" i="22"/>
  <c r="U282" i="22"/>
  <c r="R283" i="22"/>
  <c r="S283" i="22"/>
  <c r="T283" i="22"/>
  <c r="U283" i="22"/>
  <c r="R284" i="22"/>
  <c r="S284" i="22"/>
  <c r="T284" i="22"/>
  <c r="U284" i="22"/>
  <c r="R285" i="22"/>
  <c r="S285" i="22"/>
  <c r="T285" i="22"/>
  <c r="U285" i="22"/>
  <c r="R286" i="22"/>
  <c r="S286" i="22"/>
  <c r="T286" i="22"/>
  <c r="U286" i="22"/>
  <c r="R287" i="22"/>
  <c r="S287" i="22"/>
  <c r="T287" i="22"/>
  <c r="U287" i="22"/>
  <c r="R288" i="22"/>
  <c r="S288" i="22"/>
  <c r="T288" i="22"/>
  <c r="U288" i="22"/>
  <c r="R289" i="22"/>
  <c r="S289" i="22"/>
  <c r="T289" i="22"/>
  <c r="U289" i="22"/>
  <c r="R290" i="22"/>
  <c r="S290" i="22"/>
  <c r="T290" i="22"/>
  <c r="U290" i="22"/>
  <c r="R291" i="22"/>
  <c r="S291" i="22"/>
  <c r="T291" i="22"/>
  <c r="U291" i="22"/>
  <c r="R292" i="22"/>
  <c r="S292" i="22"/>
  <c r="T292" i="22"/>
  <c r="U292" i="22"/>
  <c r="R293" i="22"/>
  <c r="S293" i="22"/>
  <c r="T293" i="22"/>
  <c r="U293" i="22"/>
  <c r="R294" i="22"/>
  <c r="S294" i="22"/>
  <c r="T294" i="22"/>
  <c r="U294" i="22"/>
  <c r="R295" i="22"/>
  <c r="S295" i="22"/>
  <c r="T295" i="22"/>
  <c r="U295" i="22"/>
  <c r="R296" i="22"/>
  <c r="S296" i="22"/>
  <c r="T296" i="22"/>
  <c r="U296" i="22"/>
  <c r="R297" i="22"/>
  <c r="S297" i="22"/>
  <c r="T297" i="22"/>
  <c r="U297" i="22"/>
  <c r="R298" i="22"/>
  <c r="S298" i="22"/>
  <c r="T298" i="22"/>
  <c r="U298" i="22"/>
  <c r="R299" i="22"/>
  <c r="S299" i="22"/>
  <c r="T299" i="22"/>
  <c r="U299" i="22"/>
  <c r="R300" i="22"/>
  <c r="S300" i="22"/>
  <c r="T300" i="22"/>
  <c r="U300" i="22"/>
  <c r="R301" i="22"/>
  <c r="S301" i="22"/>
  <c r="T301" i="22"/>
  <c r="U301" i="22"/>
  <c r="R302" i="22"/>
  <c r="S302" i="22"/>
  <c r="T302" i="22"/>
  <c r="U302" i="22"/>
  <c r="R303" i="22"/>
  <c r="S303" i="22"/>
  <c r="T303" i="22"/>
  <c r="U303" i="22"/>
  <c r="R304" i="22"/>
  <c r="S304" i="22"/>
  <c r="T304" i="22"/>
  <c r="U304" i="22"/>
  <c r="R305" i="22"/>
  <c r="S305" i="22"/>
  <c r="T305" i="22"/>
  <c r="U305" i="22"/>
  <c r="R306" i="22"/>
  <c r="S306" i="22"/>
  <c r="T306" i="22"/>
  <c r="U306" i="22"/>
  <c r="R307" i="22"/>
  <c r="S307" i="22"/>
  <c r="T307" i="22"/>
  <c r="U307" i="22"/>
  <c r="R308" i="22"/>
  <c r="S308" i="22"/>
  <c r="T308" i="22"/>
  <c r="U308" i="22"/>
  <c r="R309" i="22"/>
  <c r="S309" i="22"/>
  <c r="T309" i="22"/>
  <c r="U309" i="22"/>
  <c r="R310" i="22"/>
  <c r="S310" i="22"/>
  <c r="T310" i="22"/>
  <c r="U310" i="22"/>
  <c r="R311" i="22"/>
  <c r="S311" i="22"/>
  <c r="T311" i="22"/>
  <c r="U311" i="22"/>
  <c r="R312" i="22"/>
  <c r="S312" i="22"/>
  <c r="T312" i="22"/>
  <c r="U312" i="22"/>
  <c r="R313" i="22"/>
  <c r="S313" i="22"/>
  <c r="T313" i="22"/>
  <c r="U313" i="22"/>
  <c r="R314" i="22"/>
  <c r="S314" i="22"/>
  <c r="T314" i="22"/>
  <c r="U314" i="22"/>
  <c r="R315" i="22"/>
  <c r="S315" i="22"/>
  <c r="T315" i="22"/>
  <c r="U315" i="22"/>
  <c r="R316" i="22"/>
  <c r="S316" i="22"/>
  <c r="T316" i="22"/>
  <c r="U316" i="22"/>
  <c r="R317" i="22"/>
  <c r="S317" i="22"/>
  <c r="T317" i="22"/>
  <c r="U317" i="22"/>
  <c r="R318" i="22"/>
  <c r="S318" i="22"/>
  <c r="T318" i="22"/>
  <c r="U318" i="22"/>
  <c r="R319" i="22"/>
  <c r="S319" i="22"/>
  <c r="T319" i="22"/>
  <c r="U319" i="22"/>
  <c r="R320" i="22"/>
  <c r="S320" i="22"/>
  <c r="T320" i="22"/>
  <c r="U320" i="22"/>
  <c r="R321" i="22"/>
  <c r="S321" i="22"/>
  <c r="T321" i="22"/>
  <c r="U321" i="22"/>
  <c r="R322" i="22"/>
  <c r="S322" i="22"/>
  <c r="T322" i="22"/>
  <c r="U322" i="22"/>
  <c r="R323" i="22"/>
  <c r="S323" i="22"/>
  <c r="T323" i="22"/>
  <c r="U323" i="22"/>
  <c r="R324" i="22"/>
  <c r="S324" i="22"/>
  <c r="T324" i="22"/>
  <c r="U324" i="22"/>
  <c r="R325" i="22"/>
  <c r="S325" i="22"/>
  <c r="T325" i="22"/>
  <c r="U325" i="22"/>
  <c r="R326" i="22"/>
  <c r="S326" i="22"/>
  <c r="T326" i="22"/>
  <c r="U326" i="22"/>
  <c r="R327" i="22"/>
  <c r="S327" i="22"/>
  <c r="T327" i="22"/>
  <c r="U327" i="22"/>
  <c r="R328" i="22"/>
  <c r="S328" i="22"/>
  <c r="T328" i="22"/>
  <c r="U328" i="22"/>
  <c r="R329" i="22"/>
  <c r="S329" i="22"/>
  <c r="T329" i="22"/>
  <c r="U329" i="22"/>
  <c r="R330" i="22"/>
  <c r="S330" i="22"/>
  <c r="T330" i="22"/>
  <c r="U330" i="22"/>
  <c r="R331" i="22"/>
  <c r="S331" i="22"/>
  <c r="T331" i="22"/>
  <c r="U331" i="22"/>
  <c r="R332" i="22"/>
  <c r="S332" i="22"/>
  <c r="T332" i="22"/>
  <c r="U332" i="22"/>
  <c r="R333" i="22"/>
  <c r="S333" i="22"/>
  <c r="T333" i="22"/>
  <c r="U333" i="22"/>
  <c r="R334" i="22"/>
  <c r="S334" i="22"/>
  <c r="T334" i="22"/>
  <c r="U334" i="22"/>
  <c r="R335" i="22"/>
  <c r="S335" i="22"/>
  <c r="T335" i="22"/>
  <c r="U335" i="22"/>
  <c r="R336" i="22"/>
  <c r="S336" i="22"/>
  <c r="T336" i="22"/>
  <c r="U336" i="22"/>
  <c r="R337" i="22"/>
  <c r="S337" i="22"/>
  <c r="T337" i="22"/>
  <c r="U337" i="22"/>
  <c r="R338" i="22"/>
  <c r="S338" i="22"/>
  <c r="T338" i="22"/>
  <c r="U338" i="22"/>
  <c r="R339" i="22"/>
  <c r="S339" i="22"/>
  <c r="T339" i="22"/>
  <c r="U339" i="22"/>
  <c r="R340" i="22"/>
  <c r="S340" i="22"/>
  <c r="T340" i="22"/>
  <c r="U340" i="22"/>
  <c r="R341" i="22"/>
  <c r="S341" i="22"/>
  <c r="T341" i="22"/>
  <c r="U341" i="22"/>
  <c r="R342" i="22"/>
  <c r="S342" i="22"/>
  <c r="T342" i="22"/>
  <c r="U342" i="22"/>
  <c r="R343" i="22"/>
  <c r="S343" i="22"/>
  <c r="T343" i="22"/>
  <c r="U343" i="22"/>
  <c r="R344" i="22"/>
  <c r="S344" i="22"/>
  <c r="T344" i="22"/>
  <c r="U344" i="22"/>
  <c r="R345" i="22"/>
  <c r="S345" i="22"/>
  <c r="T345" i="22"/>
  <c r="U345" i="22"/>
  <c r="R346" i="22"/>
  <c r="S346" i="22"/>
  <c r="T346" i="22"/>
  <c r="U346" i="22"/>
  <c r="R347" i="22"/>
  <c r="S347" i="22"/>
  <c r="T347" i="22"/>
  <c r="U347" i="22"/>
  <c r="R348" i="22"/>
  <c r="S348" i="22"/>
  <c r="T348" i="22"/>
  <c r="U348" i="22"/>
  <c r="R349" i="22"/>
  <c r="S349" i="22"/>
  <c r="T349" i="22"/>
  <c r="U349" i="22"/>
  <c r="R350" i="22"/>
  <c r="S350" i="22"/>
  <c r="T350" i="22"/>
  <c r="U350" i="22"/>
  <c r="R351" i="22"/>
  <c r="S351" i="22"/>
  <c r="T351" i="22"/>
  <c r="U351" i="22"/>
  <c r="R352" i="22"/>
  <c r="S352" i="22"/>
  <c r="T352" i="22"/>
  <c r="U352" i="22"/>
  <c r="R353" i="22"/>
  <c r="S353" i="22"/>
  <c r="T353" i="22"/>
  <c r="U353" i="22"/>
  <c r="R354" i="22"/>
  <c r="S354" i="22"/>
  <c r="T354" i="22"/>
  <c r="U354" i="22"/>
  <c r="R355" i="22"/>
  <c r="S355" i="22"/>
  <c r="T355" i="22"/>
  <c r="U355" i="22"/>
  <c r="R356" i="22"/>
  <c r="S356" i="22"/>
  <c r="T356" i="22"/>
  <c r="U356" i="22"/>
  <c r="R357" i="22"/>
  <c r="S357" i="22"/>
  <c r="T357" i="22"/>
  <c r="U357" i="22"/>
  <c r="R358" i="22"/>
  <c r="S358" i="22"/>
  <c r="T358" i="22"/>
  <c r="U358" i="22"/>
  <c r="R359" i="22"/>
  <c r="S359" i="22"/>
  <c r="T359" i="22"/>
  <c r="U359" i="22"/>
  <c r="R360" i="22"/>
  <c r="S360" i="22"/>
  <c r="T360" i="22"/>
  <c r="U360" i="22"/>
  <c r="R361" i="22"/>
  <c r="S361" i="22"/>
  <c r="T361" i="22"/>
  <c r="U361" i="22"/>
  <c r="R362" i="22"/>
  <c r="S362" i="22"/>
  <c r="T362" i="22"/>
  <c r="U362" i="22"/>
  <c r="R363" i="22"/>
  <c r="S363" i="22"/>
  <c r="T363" i="22"/>
  <c r="U363" i="22"/>
  <c r="R364" i="22"/>
  <c r="S364" i="22"/>
  <c r="T364" i="22"/>
  <c r="U364" i="22"/>
  <c r="R365" i="22"/>
  <c r="S365" i="22"/>
  <c r="T365" i="22"/>
  <c r="U365" i="22"/>
  <c r="R366" i="22"/>
  <c r="S366" i="22"/>
  <c r="T366" i="22"/>
  <c r="U366" i="22"/>
  <c r="R367" i="22"/>
  <c r="S367" i="22"/>
  <c r="T367" i="22"/>
  <c r="U367" i="22"/>
  <c r="R368" i="22"/>
  <c r="S368" i="22"/>
  <c r="T368" i="22"/>
  <c r="U368" i="22"/>
  <c r="R369" i="22"/>
  <c r="S369" i="22"/>
  <c r="T369" i="22"/>
  <c r="U369" i="22"/>
  <c r="R370" i="22"/>
  <c r="S370" i="22"/>
  <c r="T370" i="22"/>
  <c r="U370" i="22"/>
  <c r="R371" i="22"/>
  <c r="S371" i="22"/>
  <c r="T371" i="22"/>
  <c r="U371" i="22"/>
  <c r="R372" i="22"/>
  <c r="S372" i="22"/>
  <c r="T372" i="22"/>
  <c r="U372" i="22"/>
  <c r="R373" i="22"/>
  <c r="S373" i="22"/>
  <c r="T373" i="22"/>
  <c r="U373" i="22"/>
  <c r="R374" i="22"/>
  <c r="S374" i="22"/>
  <c r="T374" i="22"/>
  <c r="U374" i="22"/>
  <c r="R375" i="22"/>
  <c r="S375" i="22"/>
  <c r="T375" i="22"/>
  <c r="U375" i="22"/>
  <c r="R376" i="22"/>
  <c r="S376" i="22"/>
  <c r="T376" i="22"/>
  <c r="U376" i="22"/>
  <c r="R377" i="22"/>
  <c r="S377" i="22"/>
  <c r="T377" i="22"/>
  <c r="U377" i="22"/>
  <c r="R378" i="22"/>
  <c r="S378" i="22"/>
  <c r="T378" i="22"/>
  <c r="U378" i="22"/>
  <c r="R379" i="22"/>
  <c r="S379" i="22"/>
  <c r="T379" i="22"/>
  <c r="U379" i="22"/>
  <c r="R380" i="22"/>
  <c r="S380" i="22"/>
  <c r="T380" i="22"/>
  <c r="U380" i="22"/>
  <c r="R381" i="22"/>
  <c r="S381" i="22"/>
  <c r="T381" i="22"/>
  <c r="U381" i="22"/>
  <c r="R382" i="22"/>
  <c r="S382" i="22"/>
  <c r="T382" i="22"/>
  <c r="U382" i="22"/>
  <c r="R383" i="22"/>
  <c r="S383" i="22"/>
  <c r="T383" i="22"/>
  <c r="U383" i="22"/>
  <c r="R384" i="22"/>
  <c r="S384" i="22"/>
  <c r="T384" i="22"/>
  <c r="U384" i="22"/>
  <c r="R385" i="22"/>
  <c r="S385" i="22"/>
  <c r="T385" i="22"/>
  <c r="U385" i="22"/>
  <c r="R386" i="22"/>
  <c r="S386" i="22"/>
  <c r="T386" i="22"/>
  <c r="U386" i="22"/>
  <c r="R387" i="22"/>
  <c r="S387" i="22"/>
  <c r="T387" i="22"/>
  <c r="U387" i="22"/>
  <c r="R388" i="22"/>
  <c r="S388" i="22"/>
  <c r="T388" i="22"/>
  <c r="U388" i="22"/>
  <c r="R389" i="22"/>
  <c r="S389" i="22"/>
  <c r="T389" i="22"/>
  <c r="U389" i="22"/>
  <c r="R390" i="22"/>
  <c r="S390" i="22"/>
  <c r="T390" i="22"/>
  <c r="U390" i="22"/>
  <c r="R391" i="22"/>
  <c r="S391" i="22"/>
  <c r="T391" i="22"/>
  <c r="U391" i="22"/>
  <c r="R392" i="22"/>
  <c r="S392" i="22"/>
  <c r="T392" i="22"/>
  <c r="U392" i="22"/>
  <c r="R393" i="22"/>
  <c r="S393" i="22"/>
  <c r="T393" i="22"/>
  <c r="U393" i="22"/>
  <c r="R394" i="22"/>
  <c r="S394" i="22"/>
  <c r="T394" i="22"/>
  <c r="U394" i="22"/>
  <c r="R395" i="22"/>
  <c r="S395" i="22"/>
  <c r="T395" i="22"/>
  <c r="U395" i="22"/>
  <c r="R396" i="22"/>
  <c r="S396" i="22"/>
  <c r="T396" i="22"/>
  <c r="U396" i="22"/>
  <c r="R397" i="22"/>
  <c r="S397" i="22"/>
  <c r="T397" i="22"/>
  <c r="U397" i="22"/>
  <c r="R398" i="22"/>
  <c r="S398" i="22"/>
  <c r="T398" i="22"/>
  <c r="U398" i="22"/>
  <c r="R399" i="22"/>
  <c r="S399" i="22"/>
  <c r="T399" i="22"/>
  <c r="U399" i="22"/>
  <c r="R400" i="22"/>
  <c r="S400" i="22"/>
  <c r="T400" i="22"/>
  <c r="U400" i="22"/>
  <c r="R401" i="22"/>
  <c r="S401" i="22"/>
  <c r="T401" i="22"/>
  <c r="U401" i="22"/>
  <c r="R402" i="22"/>
  <c r="S402" i="22"/>
  <c r="T402" i="22"/>
  <c r="U402" i="22"/>
  <c r="R403" i="22"/>
  <c r="S403" i="22"/>
  <c r="T403" i="22"/>
  <c r="U403" i="22"/>
  <c r="R404" i="22"/>
  <c r="S404" i="22"/>
  <c r="T404" i="22"/>
  <c r="U404" i="22"/>
  <c r="R405" i="22"/>
  <c r="S405" i="22"/>
  <c r="T405" i="22"/>
  <c r="U405" i="22"/>
  <c r="R406" i="22"/>
  <c r="S406" i="22"/>
  <c r="T406" i="22"/>
  <c r="U406" i="22"/>
  <c r="R407" i="22"/>
  <c r="S407" i="22"/>
  <c r="T407" i="22"/>
  <c r="U407" i="22"/>
  <c r="R408" i="22"/>
  <c r="S408" i="22"/>
  <c r="T408" i="22"/>
  <c r="U408" i="22"/>
  <c r="R409" i="22"/>
  <c r="S409" i="22"/>
  <c r="T409" i="22"/>
  <c r="U409" i="22"/>
  <c r="R410" i="22"/>
  <c r="S410" i="22"/>
  <c r="T410" i="22"/>
  <c r="U410" i="22"/>
  <c r="R411" i="22"/>
  <c r="S411" i="22"/>
  <c r="T411" i="22"/>
  <c r="U411" i="22"/>
  <c r="R412" i="22"/>
  <c r="S412" i="22"/>
  <c r="T412" i="22"/>
  <c r="U412" i="22"/>
  <c r="R413" i="22"/>
  <c r="S413" i="22"/>
  <c r="T413" i="22"/>
  <c r="U413" i="22"/>
  <c r="R414" i="22"/>
  <c r="S414" i="22"/>
  <c r="T414" i="22"/>
  <c r="U414" i="22"/>
  <c r="R415" i="22"/>
  <c r="S415" i="22"/>
  <c r="T415" i="22"/>
  <c r="U415" i="22"/>
  <c r="R416" i="22"/>
  <c r="S416" i="22"/>
  <c r="T416" i="22"/>
  <c r="U416" i="22"/>
  <c r="R417" i="22"/>
  <c r="S417" i="22"/>
  <c r="T417" i="22"/>
  <c r="U417" i="22"/>
  <c r="R418" i="22"/>
  <c r="S418" i="22"/>
  <c r="T418" i="22"/>
  <c r="U418" i="22"/>
  <c r="R419" i="22"/>
  <c r="S419" i="22"/>
  <c r="T419" i="22"/>
  <c r="U419" i="22"/>
  <c r="R420" i="22"/>
  <c r="S420" i="22"/>
  <c r="T420" i="22"/>
  <c r="U420" i="22"/>
  <c r="R421" i="22"/>
  <c r="S421" i="22"/>
  <c r="T421" i="22"/>
  <c r="U421" i="22"/>
  <c r="R422" i="22"/>
  <c r="S422" i="22"/>
  <c r="T422" i="22"/>
  <c r="U422" i="22"/>
  <c r="R423" i="22"/>
  <c r="S423" i="22"/>
  <c r="T423" i="22"/>
  <c r="U423" i="22"/>
  <c r="R424" i="22"/>
  <c r="S424" i="22"/>
  <c r="T424" i="22"/>
  <c r="U424" i="22"/>
  <c r="R425" i="22"/>
  <c r="S425" i="22"/>
  <c r="T425" i="22"/>
  <c r="U425" i="22"/>
  <c r="R426" i="22"/>
  <c r="S426" i="22"/>
  <c r="T426" i="22"/>
  <c r="U426" i="22"/>
  <c r="R427" i="22"/>
  <c r="S427" i="22"/>
  <c r="T427" i="22"/>
  <c r="U427" i="22"/>
  <c r="R428" i="22"/>
  <c r="S428" i="22"/>
  <c r="T428" i="22"/>
  <c r="U428" i="22"/>
  <c r="R429" i="22"/>
  <c r="S429" i="22"/>
  <c r="T429" i="22"/>
  <c r="U429" i="22"/>
  <c r="R430" i="22"/>
  <c r="S430" i="22"/>
  <c r="T430" i="22"/>
  <c r="U430" i="22"/>
  <c r="R431" i="22"/>
  <c r="S431" i="22"/>
  <c r="T431" i="22"/>
  <c r="U431" i="22"/>
  <c r="R432" i="22"/>
  <c r="S432" i="22"/>
  <c r="T432" i="22"/>
  <c r="U432" i="22"/>
  <c r="R433" i="22"/>
  <c r="S433" i="22"/>
  <c r="T433" i="22"/>
  <c r="U433" i="22"/>
  <c r="R434" i="22"/>
  <c r="S434" i="22"/>
  <c r="T434" i="22"/>
  <c r="U434" i="22"/>
  <c r="R435" i="22"/>
  <c r="S435" i="22"/>
  <c r="T435" i="22"/>
  <c r="U435" i="22"/>
  <c r="R436" i="22"/>
  <c r="S436" i="22"/>
  <c r="T436" i="22"/>
  <c r="U436" i="22"/>
  <c r="R437" i="22"/>
  <c r="S437" i="22"/>
  <c r="T437" i="22"/>
  <c r="U437" i="22"/>
  <c r="R438" i="22"/>
  <c r="S438" i="22"/>
  <c r="T438" i="22"/>
  <c r="U438" i="22"/>
  <c r="R439" i="22"/>
  <c r="S439" i="22"/>
  <c r="T439" i="22"/>
  <c r="U439" i="22"/>
  <c r="R440" i="22"/>
  <c r="S440" i="22"/>
  <c r="T440" i="22"/>
  <c r="U440" i="22"/>
  <c r="R441" i="22"/>
  <c r="S441" i="22"/>
  <c r="T441" i="22"/>
  <c r="U441" i="22"/>
  <c r="R442" i="22"/>
  <c r="S442" i="22"/>
  <c r="T442" i="22"/>
  <c r="U442" i="22"/>
  <c r="R443" i="22"/>
  <c r="S443" i="22"/>
  <c r="T443" i="22"/>
  <c r="U443" i="22"/>
  <c r="R444" i="22"/>
  <c r="S444" i="22"/>
  <c r="T444" i="22"/>
  <c r="U444" i="22"/>
  <c r="R445" i="22"/>
  <c r="S445" i="22"/>
  <c r="T445" i="22"/>
  <c r="U445" i="22"/>
  <c r="R446" i="22"/>
  <c r="S446" i="22"/>
  <c r="T446" i="22"/>
  <c r="U446" i="22"/>
  <c r="R447" i="22"/>
  <c r="S447" i="22"/>
  <c r="T447" i="22"/>
  <c r="U447" i="22"/>
  <c r="R448" i="22"/>
  <c r="S448" i="22"/>
  <c r="T448" i="22"/>
  <c r="U448" i="22"/>
  <c r="R449" i="22"/>
  <c r="S449" i="22"/>
  <c r="T449" i="22"/>
  <c r="U449" i="22"/>
  <c r="R450" i="22"/>
  <c r="S450" i="22"/>
  <c r="T450" i="22"/>
  <c r="U450" i="22"/>
  <c r="R451" i="22"/>
  <c r="S451" i="22"/>
  <c r="T451" i="22"/>
  <c r="U451" i="22"/>
  <c r="R452" i="22"/>
  <c r="S452" i="22"/>
  <c r="T452" i="22"/>
  <c r="U452" i="22"/>
  <c r="R453" i="22"/>
  <c r="S453" i="22"/>
  <c r="T453" i="22"/>
  <c r="U453" i="22"/>
  <c r="R454" i="22"/>
  <c r="S454" i="22"/>
  <c r="T454" i="22"/>
  <c r="U454" i="22"/>
  <c r="R455" i="22"/>
  <c r="S455" i="22"/>
  <c r="T455" i="22"/>
  <c r="U455" i="22"/>
  <c r="R456" i="22"/>
  <c r="S456" i="22"/>
  <c r="T456" i="22"/>
  <c r="U456" i="22"/>
  <c r="R457" i="22"/>
  <c r="S457" i="22"/>
  <c r="T457" i="22"/>
  <c r="U457" i="22"/>
  <c r="R458" i="22"/>
  <c r="S458" i="22"/>
  <c r="T458" i="22"/>
  <c r="U458" i="22"/>
  <c r="R459" i="22"/>
  <c r="S459" i="22"/>
  <c r="T459" i="22"/>
  <c r="U459" i="22"/>
  <c r="R460" i="22"/>
  <c r="S460" i="22"/>
  <c r="T460" i="22"/>
  <c r="U460" i="22"/>
  <c r="R461" i="22"/>
  <c r="S461" i="22"/>
  <c r="T461" i="22"/>
  <c r="U461" i="22"/>
  <c r="R462" i="22"/>
  <c r="S462" i="22"/>
  <c r="T462" i="22"/>
  <c r="U462" i="22"/>
  <c r="R463" i="22"/>
  <c r="S463" i="22"/>
  <c r="T463" i="22"/>
  <c r="U463" i="22"/>
  <c r="R464" i="22"/>
  <c r="S464" i="22"/>
  <c r="T464" i="22"/>
  <c r="U464" i="22"/>
  <c r="R465" i="22"/>
  <c r="S465" i="22"/>
  <c r="T465" i="22"/>
  <c r="U465" i="22"/>
  <c r="R466" i="22"/>
  <c r="S466" i="22"/>
  <c r="T466" i="22"/>
  <c r="U466" i="22"/>
  <c r="R467" i="22"/>
  <c r="S467" i="22"/>
  <c r="T467" i="22"/>
  <c r="U467" i="22"/>
  <c r="R468" i="22"/>
  <c r="S468" i="22"/>
  <c r="T468" i="22"/>
  <c r="U468" i="22"/>
  <c r="R469" i="22"/>
  <c r="S469" i="22"/>
  <c r="T469" i="22"/>
  <c r="U469" i="22"/>
  <c r="R470" i="22"/>
  <c r="S470" i="22"/>
  <c r="T470" i="22"/>
  <c r="U470" i="22"/>
  <c r="R471" i="22"/>
  <c r="S471" i="22"/>
  <c r="T471" i="22"/>
  <c r="U471" i="22"/>
  <c r="R472" i="22"/>
  <c r="S472" i="22"/>
  <c r="T472" i="22"/>
  <c r="U472" i="22"/>
  <c r="R473" i="22"/>
  <c r="S473" i="22"/>
  <c r="T473" i="22"/>
  <c r="U473" i="22"/>
  <c r="R474" i="22"/>
  <c r="S474" i="22"/>
  <c r="T474" i="22"/>
  <c r="U474" i="22"/>
  <c r="R475" i="22"/>
  <c r="S475" i="22"/>
  <c r="T475" i="22"/>
  <c r="U475" i="22"/>
  <c r="R476" i="22"/>
  <c r="S476" i="22"/>
  <c r="T476" i="22"/>
  <c r="U476" i="22"/>
  <c r="R477" i="22"/>
  <c r="S477" i="22"/>
  <c r="T477" i="22"/>
  <c r="U477" i="22"/>
  <c r="R478" i="22"/>
  <c r="S478" i="22"/>
  <c r="T478" i="22"/>
  <c r="U478" i="22"/>
  <c r="R479" i="22"/>
  <c r="S479" i="22"/>
  <c r="T479" i="22"/>
  <c r="U479" i="22"/>
  <c r="R480" i="22"/>
  <c r="S480" i="22"/>
  <c r="T480" i="22"/>
  <c r="U480" i="22"/>
  <c r="R481" i="22"/>
  <c r="S481" i="22"/>
  <c r="T481" i="22"/>
  <c r="U481" i="22"/>
  <c r="R482" i="22"/>
  <c r="S482" i="22"/>
  <c r="T482" i="22"/>
  <c r="U482" i="22"/>
  <c r="R483" i="22"/>
  <c r="S483" i="22"/>
  <c r="T483" i="22"/>
  <c r="U483" i="22"/>
  <c r="R484" i="22"/>
  <c r="S484" i="22"/>
  <c r="T484" i="22"/>
  <c r="U484" i="22"/>
  <c r="R485" i="22"/>
  <c r="S485" i="22"/>
  <c r="T485" i="22"/>
  <c r="U485" i="22"/>
  <c r="R486" i="22"/>
  <c r="S486" i="22"/>
  <c r="T486" i="22"/>
  <c r="U486" i="22"/>
  <c r="R487" i="22"/>
  <c r="S487" i="22"/>
  <c r="T487" i="22"/>
  <c r="U487" i="22"/>
  <c r="R488" i="22"/>
  <c r="S488" i="22"/>
  <c r="T488" i="22"/>
  <c r="U488" i="22"/>
  <c r="R489" i="22"/>
  <c r="S489" i="22"/>
  <c r="T489" i="22"/>
  <c r="U489" i="22"/>
  <c r="R490" i="22"/>
  <c r="S490" i="22"/>
  <c r="T490" i="22"/>
  <c r="U490" i="22"/>
  <c r="R491" i="22"/>
  <c r="S491" i="22"/>
  <c r="T491" i="22"/>
  <c r="U491" i="22"/>
  <c r="R492" i="22"/>
  <c r="S492" i="22"/>
  <c r="T492" i="22"/>
  <c r="U492" i="22"/>
  <c r="R493" i="22"/>
  <c r="S493" i="22"/>
  <c r="T493" i="22"/>
  <c r="U493" i="22"/>
  <c r="R494" i="22"/>
  <c r="S494" i="22"/>
  <c r="T494" i="22"/>
  <c r="U494" i="22"/>
  <c r="R495" i="22"/>
  <c r="S495" i="22"/>
  <c r="T495" i="22"/>
  <c r="U495" i="22"/>
  <c r="R496" i="22"/>
  <c r="S496" i="22"/>
  <c r="T496" i="22"/>
  <c r="U496" i="22"/>
  <c r="R497" i="22"/>
  <c r="S497" i="22"/>
  <c r="T497" i="22"/>
  <c r="U497" i="22"/>
  <c r="R498" i="22"/>
  <c r="S498" i="22"/>
  <c r="T498" i="22"/>
  <c r="U498" i="22"/>
  <c r="R499" i="22"/>
  <c r="S499" i="22"/>
  <c r="T499" i="22"/>
  <c r="U499" i="22"/>
  <c r="R500" i="22"/>
  <c r="S500" i="22"/>
  <c r="T500" i="22"/>
  <c r="U500" i="22"/>
  <c r="R501" i="22"/>
  <c r="S501" i="22"/>
  <c r="T501" i="22"/>
  <c r="U501" i="22"/>
  <c r="R502" i="22"/>
  <c r="S502" i="22"/>
  <c r="T502" i="22"/>
  <c r="U502" i="22"/>
  <c r="R503" i="22"/>
  <c r="S503" i="22"/>
  <c r="T503" i="22"/>
  <c r="U503" i="22"/>
  <c r="R504" i="22"/>
  <c r="S504" i="22"/>
  <c r="T504" i="22"/>
  <c r="U504" i="22"/>
  <c r="H10" i="16"/>
  <c r="G17" i="16" s="1"/>
  <c r="AF4" i="22"/>
  <c r="P4" i="22"/>
  <c r="Y4" i="22"/>
  <c r="AA4" i="22"/>
  <c r="AG4" i="22"/>
  <c r="P5" i="22"/>
  <c r="Y5" i="22"/>
  <c r="AA5" i="22"/>
  <c r="AC5" i="22"/>
  <c r="AF5" i="22"/>
  <c r="AG5" i="22"/>
  <c r="P11" i="22"/>
  <c r="Y11" i="22"/>
  <c r="AA11" i="22"/>
  <c r="AC11" i="22"/>
  <c r="AF11" i="22"/>
  <c r="AG11" i="22"/>
  <c r="P13" i="22"/>
  <c r="Y13" i="22"/>
  <c r="AA13" i="22"/>
  <c r="AC13" i="22"/>
  <c r="AF13" i="22"/>
  <c r="AG13" i="22"/>
  <c r="P6" i="22"/>
  <c r="Y6" i="22"/>
  <c r="AA6" i="22"/>
  <c r="AC6" i="22"/>
  <c r="AF6" i="22"/>
  <c r="AG6" i="22"/>
  <c r="P12" i="22"/>
  <c r="Y12" i="22"/>
  <c r="AA12" i="22"/>
  <c r="Z12" i="22"/>
  <c r="AB12" i="22"/>
  <c r="AD12" i="22"/>
  <c r="AF12" i="22"/>
  <c r="AG12" i="22"/>
  <c r="P7" i="22"/>
  <c r="Y7" i="22"/>
  <c r="AA7" i="22"/>
  <c r="AC7" i="22"/>
  <c r="AF7" i="22"/>
  <c r="AG7" i="22"/>
  <c r="P16" i="22"/>
  <c r="Y16" i="22"/>
  <c r="AA16" i="22"/>
  <c r="AC16" i="22"/>
  <c r="AF16" i="22"/>
  <c r="AG16" i="22"/>
  <c r="Y8" i="22"/>
  <c r="AA8" i="22"/>
  <c r="AC8" i="22"/>
  <c r="AF8" i="22"/>
  <c r="P8" i="22"/>
  <c r="AG8" i="22"/>
  <c r="P22" i="22"/>
  <c r="Y22" i="22"/>
  <c r="AA22" i="22"/>
  <c r="AC22" i="22"/>
  <c r="AF22" i="22"/>
  <c r="AG22" i="22"/>
  <c r="P26" i="22"/>
  <c r="Y26" i="22"/>
  <c r="AA26" i="22"/>
  <c r="AC26" i="22"/>
  <c r="AF26" i="22"/>
  <c r="AG26" i="22"/>
  <c r="P23" i="22"/>
  <c r="Y23" i="22"/>
  <c r="AA23" i="22"/>
  <c r="AC23" i="22"/>
  <c r="AF23" i="22"/>
  <c r="AG23" i="22"/>
  <c r="P9" i="22"/>
  <c r="Y9" i="22"/>
  <c r="AA9" i="22"/>
  <c r="AC9" i="22"/>
  <c r="AF9" i="22"/>
  <c r="AG9" i="22"/>
  <c r="AG10" i="22"/>
  <c r="AG14" i="22"/>
  <c r="AG15" i="22"/>
  <c r="AG17" i="22"/>
  <c r="AG18" i="22"/>
  <c r="AG19" i="22"/>
  <c r="AG20" i="22"/>
  <c r="AG21" i="22"/>
  <c r="AG24" i="22"/>
  <c r="AG25"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G50" i="22"/>
  <c r="AG51" i="22"/>
  <c r="AG52" i="22"/>
  <c r="AG53" i="22"/>
  <c r="AG54" i="22"/>
  <c r="AG55" i="22"/>
  <c r="AG56" i="22"/>
  <c r="AG57" i="22"/>
  <c r="AG58" i="22"/>
  <c r="AG59" i="22"/>
  <c r="AG60" i="22"/>
  <c r="AG61" i="22"/>
  <c r="AG62" i="22"/>
  <c r="AG63" i="22"/>
  <c r="AG64" i="22"/>
  <c r="AG65" i="22"/>
  <c r="AG66" i="22"/>
  <c r="AG67" i="22"/>
  <c r="AG68" i="22"/>
  <c r="AG69" i="22"/>
  <c r="AG70" i="22"/>
  <c r="AG71" i="22"/>
  <c r="AG72" i="22"/>
  <c r="AG73" i="22"/>
  <c r="AG74" i="22"/>
  <c r="AG75" i="22"/>
  <c r="AG76" i="22"/>
  <c r="AG77" i="22"/>
  <c r="AG78" i="22"/>
  <c r="AG79" i="22"/>
  <c r="AG80" i="22"/>
  <c r="AG81" i="22"/>
  <c r="AG82" i="22"/>
  <c r="AG83" i="22"/>
  <c r="AG84" i="22"/>
  <c r="AG85" i="22"/>
  <c r="AG86" i="22"/>
  <c r="AG87" i="22"/>
  <c r="AG88" i="22"/>
  <c r="AG89" i="22"/>
  <c r="AG90" i="22"/>
  <c r="AG91" i="22"/>
  <c r="AG92" i="22"/>
  <c r="AG93" i="22"/>
  <c r="AG94" i="22"/>
  <c r="AG95" i="22"/>
  <c r="AG96" i="22"/>
  <c r="AG97" i="22"/>
  <c r="AG98" i="22"/>
  <c r="AG99" i="22"/>
  <c r="AG100" i="22"/>
  <c r="AG101" i="22"/>
  <c r="AG102" i="22"/>
  <c r="AG103" i="22"/>
  <c r="AG104" i="22"/>
  <c r="AG105" i="22"/>
  <c r="AG106" i="22"/>
  <c r="AG107" i="22"/>
  <c r="AG108" i="22"/>
  <c r="AG109" i="22"/>
  <c r="AG110" i="22"/>
  <c r="AG111" i="22"/>
  <c r="AG112" i="22"/>
  <c r="AG113" i="22"/>
  <c r="AG114" i="22"/>
  <c r="AG115" i="22"/>
  <c r="AG116" i="22"/>
  <c r="AG117" i="22"/>
  <c r="AG118" i="22"/>
  <c r="AG119" i="22"/>
  <c r="AG120" i="22"/>
  <c r="AG121" i="22"/>
  <c r="AG122" i="22"/>
  <c r="AG123" i="22"/>
  <c r="AG124" i="22"/>
  <c r="AG125" i="22"/>
  <c r="AG126" i="22"/>
  <c r="AG127" i="22"/>
  <c r="AG128" i="22"/>
  <c r="AG129" i="22"/>
  <c r="AG130" i="22"/>
  <c r="AG131" i="22"/>
  <c r="AG132" i="22"/>
  <c r="AG133" i="22"/>
  <c r="AG134" i="22"/>
  <c r="AG135" i="22"/>
  <c r="AG136" i="22"/>
  <c r="AG137" i="22"/>
  <c r="AG138" i="22"/>
  <c r="AG139" i="22"/>
  <c r="AG140" i="22"/>
  <c r="AG141" i="22"/>
  <c r="AG142" i="22"/>
  <c r="AG143" i="22"/>
  <c r="AG144" i="22"/>
  <c r="AG145" i="22"/>
  <c r="AG146" i="22"/>
  <c r="AG147" i="22"/>
  <c r="AG148" i="22"/>
  <c r="AG149" i="22"/>
  <c r="AG150" i="22"/>
  <c r="AG151" i="22"/>
  <c r="AG152" i="22"/>
  <c r="AG153" i="22"/>
  <c r="AG154" i="22"/>
  <c r="AG155" i="22"/>
  <c r="AG156" i="22"/>
  <c r="AG157" i="22"/>
  <c r="AG158" i="22"/>
  <c r="AG159" i="22"/>
  <c r="AG160" i="22"/>
  <c r="AG161" i="22"/>
  <c r="AG162" i="22"/>
  <c r="AG163" i="22"/>
  <c r="AG164" i="22"/>
  <c r="AG165" i="22"/>
  <c r="AG166" i="22"/>
  <c r="AG167" i="22"/>
  <c r="AG168" i="22"/>
  <c r="AG169" i="22"/>
  <c r="AG170" i="22"/>
  <c r="AG171" i="22"/>
  <c r="AG172" i="22"/>
  <c r="AG173" i="22"/>
  <c r="AG174" i="22"/>
  <c r="AG175" i="22"/>
  <c r="AG176" i="22"/>
  <c r="AG177" i="22"/>
  <c r="AG178" i="22"/>
  <c r="AG179" i="22"/>
  <c r="AG180" i="22"/>
  <c r="AG181" i="22"/>
  <c r="AG182" i="22"/>
  <c r="AG183" i="22"/>
  <c r="AG184" i="22"/>
  <c r="AG185" i="22"/>
  <c r="AG186" i="22"/>
  <c r="AG187" i="22"/>
  <c r="AG188" i="22"/>
  <c r="AG189" i="22"/>
  <c r="AG190" i="22"/>
  <c r="AG191" i="22"/>
  <c r="AG192" i="22"/>
  <c r="AG193" i="22"/>
  <c r="AG194" i="22"/>
  <c r="AG195" i="22"/>
  <c r="AG196" i="22"/>
  <c r="AG197" i="22"/>
  <c r="AG198" i="22"/>
  <c r="AG199" i="22"/>
  <c r="AG200" i="22"/>
  <c r="AG201" i="22"/>
  <c r="AG202" i="22"/>
  <c r="AG203" i="22"/>
  <c r="AG204" i="22"/>
  <c r="AG205" i="22"/>
  <c r="AG206" i="22"/>
  <c r="AG207" i="22"/>
  <c r="AG208" i="22"/>
  <c r="AG209" i="22"/>
  <c r="AG210" i="22"/>
  <c r="AG211" i="22"/>
  <c r="AG212" i="22"/>
  <c r="AG213" i="22"/>
  <c r="AG214" i="22"/>
  <c r="AG215" i="22"/>
  <c r="AG216" i="22"/>
  <c r="AG217" i="22"/>
  <c r="AG218" i="22"/>
  <c r="AG219" i="22"/>
  <c r="AG220" i="22"/>
  <c r="AG221" i="22"/>
  <c r="AG222" i="22"/>
  <c r="AG223" i="22"/>
  <c r="AG224" i="22"/>
  <c r="AG225" i="22"/>
  <c r="AG226" i="22"/>
  <c r="AG227" i="22"/>
  <c r="AG228" i="22"/>
  <c r="AG229" i="22"/>
  <c r="AG230" i="22"/>
  <c r="AG231" i="22"/>
  <c r="AG232" i="22"/>
  <c r="AG233" i="22"/>
  <c r="AG234" i="22"/>
  <c r="AG235" i="22"/>
  <c r="AG236" i="22"/>
  <c r="AG237" i="22"/>
  <c r="AG238" i="22"/>
  <c r="AG239" i="22"/>
  <c r="AG240" i="22"/>
  <c r="AG241" i="22"/>
  <c r="AG242" i="22"/>
  <c r="AG243" i="22"/>
  <c r="AG244" i="22"/>
  <c r="AG245" i="22"/>
  <c r="AG246" i="22"/>
  <c r="AG247" i="22"/>
  <c r="AG248" i="22"/>
  <c r="AG249" i="22"/>
  <c r="AG250" i="22"/>
  <c r="AG251" i="22"/>
  <c r="AG252" i="22"/>
  <c r="AG253" i="22"/>
  <c r="AG254" i="22"/>
  <c r="AG255" i="22"/>
  <c r="AG256" i="22"/>
  <c r="AG257" i="22"/>
  <c r="AG258" i="22"/>
  <c r="AG259" i="22"/>
  <c r="AG260" i="22"/>
  <c r="AG261" i="22"/>
  <c r="AG262" i="22"/>
  <c r="AG263" i="22"/>
  <c r="AG264" i="22"/>
  <c r="AG265" i="22"/>
  <c r="AG266" i="22"/>
  <c r="AG267" i="22"/>
  <c r="AG268" i="22"/>
  <c r="AG269" i="22"/>
  <c r="AG270" i="22"/>
  <c r="AG271" i="22"/>
  <c r="AG272" i="22"/>
  <c r="AG273" i="22"/>
  <c r="AG274" i="22"/>
  <c r="AG275" i="22"/>
  <c r="AG276" i="22"/>
  <c r="AG277" i="22"/>
  <c r="AG278" i="22"/>
  <c r="AG279" i="22"/>
  <c r="AG280" i="22"/>
  <c r="AG281" i="22"/>
  <c r="AG282" i="22"/>
  <c r="AG283" i="22"/>
  <c r="AG284" i="22"/>
  <c r="AG285" i="22"/>
  <c r="AG286" i="22"/>
  <c r="AG287" i="22"/>
  <c r="AG288" i="22"/>
  <c r="AG289" i="22"/>
  <c r="AG290" i="22"/>
  <c r="AG291" i="22"/>
  <c r="AG292" i="22"/>
  <c r="AG293" i="22"/>
  <c r="AG294" i="22"/>
  <c r="AG295" i="22"/>
  <c r="AG296" i="22"/>
  <c r="AG297" i="22"/>
  <c r="AG298" i="22"/>
  <c r="AG299" i="22"/>
  <c r="AG300" i="22"/>
  <c r="AG301" i="22"/>
  <c r="AG302" i="22"/>
  <c r="AG303" i="22"/>
  <c r="AG304" i="22"/>
  <c r="AG305" i="22"/>
  <c r="AG306" i="22"/>
  <c r="AG307" i="22"/>
  <c r="AG308" i="22"/>
  <c r="AG309" i="22"/>
  <c r="AG310" i="22"/>
  <c r="AG311" i="22"/>
  <c r="AG312" i="22"/>
  <c r="AG313" i="22"/>
  <c r="AG314" i="22"/>
  <c r="AG315" i="22"/>
  <c r="AG316" i="22"/>
  <c r="AG317" i="22"/>
  <c r="AG318" i="22"/>
  <c r="AG319" i="22"/>
  <c r="AG320" i="22"/>
  <c r="AG321" i="22"/>
  <c r="AG322" i="22"/>
  <c r="AG323" i="22"/>
  <c r="AG324" i="22"/>
  <c r="AG325" i="22"/>
  <c r="AG326" i="22"/>
  <c r="AG327" i="22"/>
  <c r="AG328" i="22"/>
  <c r="AG329" i="22"/>
  <c r="AG330" i="22"/>
  <c r="AG331" i="22"/>
  <c r="AG332" i="22"/>
  <c r="AG333" i="22"/>
  <c r="AG334" i="22"/>
  <c r="AG335" i="22"/>
  <c r="AG336" i="22"/>
  <c r="AG337" i="22"/>
  <c r="AG338" i="22"/>
  <c r="AG339" i="22"/>
  <c r="AG340" i="22"/>
  <c r="AG341" i="22"/>
  <c r="AG342" i="22"/>
  <c r="AG343" i="22"/>
  <c r="AG344" i="22"/>
  <c r="AG345" i="22"/>
  <c r="AG346" i="22"/>
  <c r="AG347" i="22"/>
  <c r="AG348" i="22"/>
  <c r="AG349" i="22"/>
  <c r="AG350" i="22"/>
  <c r="AG351" i="22"/>
  <c r="AG352" i="22"/>
  <c r="AG353" i="22"/>
  <c r="AG354" i="22"/>
  <c r="AG355" i="22"/>
  <c r="AG356" i="22"/>
  <c r="AG357" i="22"/>
  <c r="AG358" i="22"/>
  <c r="AG359" i="22"/>
  <c r="AG360" i="22"/>
  <c r="AG361" i="22"/>
  <c r="AG362" i="22"/>
  <c r="AG363" i="22"/>
  <c r="AG364" i="22"/>
  <c r="AG365" i="22"/>
  <c r="AG366" i="22"/>
  <c r="AG367" i="22"/>
  <c r="AG368" i="22"/>
  <c r="AG369" i="22"/>
  <c r="AG370" i="22"/>
  <c r="AG371" i="22"/>
  <c r="AG372" i="22"/>
  <c r="AG373" i="22"/>
  <c r="AG374" i="22"/>
  <c r="AG375" i="22"/>
  <c r="AG376" i="22"/>
  <c r="AG377" i="22"/>
  <c r="AG378" i="22"/>
  <c r="AG379" i="22"/>
  <c r="AG380" i="22"/>
  <c r="AG381" i="22"/>
  <c r="AG382" i="22"/>
  <c r="AG383" i="22"/>
  <c r="AG384" i="22"/>
  <c r="AG385" i="22"/>
  <c r="AG386" i="22"/>
  <c r="AG387" i="22"/>
  <c r="AG388" i="22"/>
  <c r="AG389" i="22"/>
  <c r="AG390" i="22"/>
  <c r="AG391" i="22"/>
  <c r="AG392" i="22"/>
  <c r="AG393" i="22"/>
  <c r="AG394" i="22"/>
  <c r="AG395" i="22"/>
  <c r="AG396" i="22"/>
  <c r="AG397" i="22"/>
  <c r="AG398" i="22"/>
  <c r="AG399" i="22"/>
  <c r="AG400" i="22"/>
  <c r="AG401" i="22"/>
  <c r="AG402" i="22"/>
  <c r="AG403" i="22"/>
  <c r="AG404" i="22"/>
  <c r="AG405" i="22"/>
  <c r="AG406" i="22"/>
  <c r="AG407" i="22"/>
  <c r="AG408" i="22"/>
  <c r="AG409" i="22"/>
  <c r="AG410" i="22"/>
  <c r="AG411" i="22"/>
  <c r="AG412" i="22"/>
  <c r="AG413" i="22"/>
  <c r="AG414" i="22"/>
  <c r="AG415" i="22"/>
  <c r="AG416" i="22"/>
  <c r="AG417" i="22"/>
  <c r="AG418" i="22"/>
  <c r="AG419" i="22"/>
  <c r="AG420" i="22"/>
  <c r="AG421" i="22"/>
  <c r="AG422" i="22"/>
  <c r="AG423" i="22"/>
  <c r="AG424" i="22"/>
  <c r="AG425" i="22"/>
  <c r="AG426" i="22"/>
  <c r="AG427" i="22"/>
  <c r="AG428" i="22"/>
  <c r="AG429" i="22"/>
  <c r="AG430" i="22"/>
  <c r="AG431" i="22"/>
  <c r="AG432" i="22"/>
  <c r="AG433" i="22"/>
  <c r="AG434" i="22"/>
  <c r="AG435" i="22"/>
  <c r="AG436" i="22"/>
  <c r="AG437" i="22"/>
  <c r="AG438" i="22"/>
  <c r="AG439" i="22"/>
  <c r="AG440" i="22"/>
  <c r="AG441" i="22"/>
  <c r="AG442" i="22"/>
  <c r="AG443" i="22"/>
  <c r="AG444" i="22"/>
  <c r="AG445" i="22"/>
  <c r="AG446" i="22"/>
  <c r="AG447" i="22"/>
  <c r="AG448" i="22"/>
  <c r="AG449" i="22"/>
  <c r="AG450" i="22"/>
  <c r="AG451" i="22"/>
  <c r="AG452" i="22"/>
  <c r="AG453" i="22"/>
  <c r="AG454" i="22"/>
  <c r="AG455" i="22"/>
  <c r="AG456" i="22"/>
  <c r="AG457" i="22"/>
  <c r="AG458" i="22"/>
  <c r="AG459" i="22"/>
  <c r="AG460" i="22"/>
  <c r="AG461" i="22"/>
  <c r="AG462" i="22"/>
  <c r="AG463" i="22"/>
  <c r="AG464" i="22"/>
  <c r="AG465" i="22"/>
  <c r="AG466" i="22"/>
  <c r="AG467" i="22"/>
  <c r="AG468" i="22"/>
  <c r="AG469" i="22"/>
  <c r="AG470" i="22"/>
  <c r="AG471" i="22"/>
  <c r="AG472" i="22"/>
  <c r="AG473" i="22"/>
  <c r="AG474" i="22"/>
  <c r="AG475" i="22"/>
  <c r="AG476" i="22"/>
  <c r="AG477" i="22"/>
  <c r="AG478" i="22"/>
  <c r="AG479" i="22"/>
  <c r="AG480" i="22"/>
  <c r="AG481" i="22"/>
  <c r="AG482" i="22"/>
  <c r="AG483" i="22"/>
  <c r="AG484" i="22"/>
  <c r="AG485" i="22"/>
  <c r="AG486" i="22"/>
  <c r="AG487" i="22"/>
  <c r="AG488" i="22"/>
  <c r="AG489" i="22"/>
  <c r="AG490" i="22"/>
  <c r="AG491" i="22"/>
  <c r="AG492" i="22"/>
  <c r="AG493" i="22"/>
  <c r="AG494" i="22"/>
  <c r="AG495" i="22"/>
  <c r="AG496" i="22"/>
  <c r="AG497" i="22"/>
  <c r="AG498" i="22"/>
  <c r="AG499" i="22"/>
  <c r="AG500" i="22"/>
  <c r="AG501" i="22"/>
  <c r="AG502" i="22"/>
  <c r="AG503" i="22"/>
  <c r="AG504" i="22"/>
  <c r="P10" i="22"/>
  <c r="Y10" i="22"/>
  <c r="AA10" i="22"/>
  <c r="AC10" i="22"/>
  <c r="Z10" i="22"/>
  <c r="AB10" i="22"/>
  <c r="AD10" i="22"/>
  <c r="AF10" i="22"/>
  <c r="P14" i="22"/>
  <c r="Y14" i="22"/>
  <c r="AA14" i="22"/>
  <c r="AC14" i="22"/>
  <c r="AF14" i="22"/>
  <c r="P15" i="22"/>
  <c r="Y15" i="22"/>
  <c r="AA15" i="22"/>
  <c r="AC15" i="22"/>
  <c r="AF15" i="22"/>
  <c r="P17" i="22"/>
  <c r="Y17" i="22"/>
  <c r="AA17" i="22"/>
  <c r="AC17" i="22"/>
  <c r="AF17" i="22"/>
  <c r="P18" i="22"/>
  <c r="Y18" i="22"/>
  <c r="AA18" i="22"/>
  <c r="AC18" i="22"/>
  <c r="AF18" i="22"/>
  <c r="P19" i="22"/>
  <c r="Y19" i="22"/>
  <c r="AA19" i="22"/>
  <c r="AC19" i="22"/>
  <c r="AF19" i="22"/>
  <c r="P20" i="22"/>
  <c r="Y20" i="22"/>
  <c r="AA20" i="22"/>
  <c r="AC20" i="22"/>
  <c r="AF20" i="22"/>
  <c r="P21" i="22"/>
  <c r="Y21" i="22"/>
  <c r="AA21" i="22"/>
  <c r="AC21" i="22"/>
  <c r="AF21" i="22"/>
  <c r="P24" i="22"/>
  <c r="Y24" i="22"/>
  <c r="AA24" i="22"/>
  <c r="AC24" i="22"/>
  <c r="AD24" i="22"/>
  <c r="AF24" i="22"/>
  <c r="P25" i="22"/>
  <c r="Y25" i="22"/>
  <c r="AA25" i="22"/>
  <c r="AC25" i="22"/>
  <c r="AF25" i="22"/>
  <c r="P27" i="22"/>
  <c r="Y27" i="22"/>
  <c r="AA27" i="22"/>
  <c r="AC27" i="22"/>
  <c r="AF27" i="22"/>
  <c r="P28" i="22"/>
  <c r="Y28" i="22"/>
  <c r="AA28" i="22"/>
  <c r="AC28" i="22"/>
  <c r="AF28" i="22"/>
  <c r="P29" i="22"/>
  <c r="Y29" i="22"/>
  <c r="AA29" i="22"/>
  <c r="AC29" i="22"/>
  <c r="AF29" i="22"/>
  <c r="P30" i="22"/>
  <c r="Y30" i="22"/>
  <c r="AA30" i="22"/>
  <c r="AC30" i="22"/>
  <c r="AF30" i="22"/>
  <c r="P31" i="22"/>
  <c r="Y31" i="22"/>
  <c r="AA31" i="22"/>
  <c r="AC31" i="22"/>
  <c r="AF31" i="22"/>
  <c r="P32" i="22"/>
  <c r="Y32" i="22"/>
  <c r="AA32" i="22"/>
  <c r="AC32" i="22"/>
  <c r="AF32" i="22"/>
  <c r="P33" i="22"/>
  <c r="Y33" i="22"/>
  <c r="AA33" i="22"/>
  <c r="AC33" i="22"/>
  <c r="AF33" i="22"/>
  <c r="P34" i="22"/>
  <c r="Y34" i="22"/>
  <c r="AA34" i="22"/>
  <c r="AC34" i="22"/>
  <c r="AF34" i="22"/>
  <c r="P35" i="22"/>
  <c r="Y35" i="22"/>
  <c r="AA35" i="22"/>
  <c r="AC35" i="22"/>
  <c r="AF35" i="22"/>
  <c r="P36" i="22"/>
  <c r="Y36" i="22"/>
  <c r="AA36" i="22"/>
  <c r="AC36" i="22"/>
  <c r="AF36" i="22"/>
  <c r="P37" i="22"/>
  <c r="Y37" i="22"/>
  <c r="AA37" i="22"/>
  <c r="AC37" i="22"/>
  <c r="AF37" i="22"/>
  <c r="P38" i="22"/>
  <c r="Y38" i="22"/>
  <c r="AA38" i="22"/>
  <c r="AF38" i="22"/>
  <c r="P39" i="22"/>
  <c r="Y39" i="22"/>
  <c r="AA39" i="22"/>
  <c r="AC39" i="22"/>
  <c r="AF39" i="22"/>
  <c r="P40" i="22"/>
  <c r="Y40" i="22"/>
  <c r="AA40" i="22"/>
  <c r="Z40" i="22"/>
  <c r="AB40" i="22"/>
  <c r="AD40" i="22"/>
  <c r="AF40" i="22"/>
  <c r="P41" i="22"/>
  <c r="Y41" i="22"/>
  <c r="AA41" i="22"/>
  <c r="Z41" i="22"/>
  <c r="AB41" i="22"/>
  <c r="AF41" i="22"/>
  <c r="P42" i="22"/>
  <c r="Y42" i="22"/>
  <c r="AA42" i="22"/>
  <c r="AC42" i="22"/>
  <c r="Z42" i="22"/>
  <c r="AB42" i="22"/>
  <c r="AF42" i="22"/>
  <c r="P43" i="22"/>
  <c r="Y43" i="22"/>
  <c r="AA43" i="22"/>
  <c r="AC43" i="22"/>
  <c r="Z43" i="22"/>
  <c r="AB43" i="22"/>
  <c r="AF43" i="22"/>
  <c r="P44" i="22"/>
  <c r="Y44" i="22"/>
  <c r="AA44" i="22"/>
  <c r="AC44" i="22"/>
  <c r="Z44" i="22"/>
  <c r="AB44" i="22"/>
  <c r="AF44" i="22"/>
  <c r="P45" i="22"/>
  <c r="Y45" i="22"/>
  <c r="AA45" i="22"/>
  <c r="Z45" i="22"/>
  <c r="AB45" i="22"/>
  <c r="AD45" i="22"/>
  <c r="AF45" i="22"/>
  <c r="P46" i="22"/>
  <c r="Y46" i="22"/>
  <c r="AA46" i="22"/>
  <c r="AC46" i="22"/>
  <c r="Z46" i="22"/>
  <c r="AB46" i="22"/>
  <c r="AD46" i="22"/>
  <c r="AF46" i="22"/>
  <c r="P47" i="22"/>
  <c r="Y47" i="22"/>
  <c r="AA47" i="22"/>
  <c r="Z47" i="22"/>
  <c r="AB47" i="22"/>
  <c r="AF47" i="22"/>
  <c r="P48" i="22"/>
  <c r="Y48" i="22"/>
  <c r="AA48" i="22"/>
  <c r="Z48" i="22"/>
  <c r="AB48" i="22"/>
  <c r="AD48" i="22"/>
  <c r="AF48" i="22"/>
  <c r="P49" i="22"/>
  <c r="Y49" i="22"/>
  <c r="AA49" i="22"/>
  <c r="Z49" i="22"/>
  <c r="AB49" i="22"/>
  <c r="AF49" i="22"/>
  <c r="P50" i="22"/>
  <c r="Y50" i="22"/>
  <c r="AA50" i="22"/>
  <c r="Z50" i="22"/>
  <c r="AB50" i="22"/>
  <c r="AD50" i="22"/>
  <c r="AF50" i="22"/>
  <c r="P51" i="22"/>
  <c r="Y51" i="22"/>
  <c r="AA51" i="22"/>
  <c r="Z51" i="22"/>
  <c r="AB51" i="22"/>
  <c r="AF51" i="22"/>
  <c r="P52" i="22"/>
  <c r="Y52" i="22"/>
  <c r="AA52" i="22"/>
  <c r="AC52" i="22"/>
  <c r="Z52" i="22"/>
  <c r="AB52" i="22"/>
  <c r="AF52" i="22"/>
  <c r="P53" i="22"/>
  <c r="Y53" i="22"/>
  <c r="AA53" i="22"/>
  <c r="Z53" i="22"/>
  <c r="AB53" i="22"/>
  <c r="AD53" i="22"/>
  <c r="AF53" i="22"/>
  <c r="P54" i="22"/>
  <c r="Y54" i="22"/>
  <c r="AA54" i="22"/>
  <c r="AC54" i="22"/>
  <c r="Z54" i="22"/>
  <c r="AB54" i="22"/>
  <c r="AD54" i="22"/>
  <c r="AF54" i="22"/>
  <c r="P55" i="22"/>
  <c r="Y55" i="22"/>
  <c r="AA55" i="22"/>
  <c r="AC55" i="22"/>
  <c r="Z55" i="22"/>
  <c r="AB55" i="22"/>
  <c r="AD55" i="22"/>
  <c r="AF55" i="22"/>
  <c r="P56" i="22"/>
  <c r="Y56" i="22"/>
  <c r="AA56" i="22"/>
  <c r="AC56" i="22"/>
  <c r="Z56" i="22"/>
  <c r="AB56" i="22"/>
  <c r="AD56" i="22"/>
  <c r="AF56" i="22"/>
  <c r="P57" i="22"/>
  <c r="Y57" i="22"/>
  <c r="AA57" i="22"/>
  <c r="Z57" i="22"/>
  <c r="AB57" i="22"/>
  <c r="AD57" i="22"/>
  <c r="AF57" i="22"/>
  <c r="P58" i="22"/>
  <c r="Y58" i="22"/>
  <c r="AA58" i="22"/>
  <c r="Z58" i="22"/>
  <c r="AB58" i="22"/>
  <c r="AD58" i="22"/>
  <c r="AF58" i="22"/>
  <c r="P59" i="22"/>
  <c r="Y59" i="22"/>
  <c r="AA59" i="22"/>
  <c r="Z59" i="22"/>
  <c r="AB59" i="22"/>
  <c r="AD59" i="22"/>
  <c r="AF59" i="22"/>
  <c r="P60" i="22"/>
  <c r="Y60" i="22"/>
  <c r="AA60" i="22"/>
  <c r="Z60" i="22"/>
  <c r="AB60" i="22"/>
  <c r="AD60" i="22"/>
  <c r="AF60" i="22"/>
  <c r="P61" i="22"/>
  <c r="Y61" i="22"/>
  <c r="AA61" i="22"/>
  <c r="Z61" i="22"/>
  <c r="AB61" i="22"/>
  <c r="AD61" i="22"/>
  <c r="AF61" i="22"/>
  <c r="P62" i="22"/>
  <c r="Y62" i="22"/>
  <c r="AA62" i="22"/>
  <c r="Z62" i="22"/>
  <c r="AB62" i="22"/>
  <c r="AD62" i="22"/>
  <c r="AF62" i="22"/>
  <c r="P63" i="22"/>
  <c r="Y63" i="22"/>
  <c r="AA63" i="22"/>
  <c r="Z63" i="22"/>
  <c r="AB63" i="22"/>
  <c r="AD63" i="22"/>
  <c r="AF63" i="22"/>
  <c r="P64" i="22"/>
  <c r="Y64" i="22"/>
  <c r="AA64" i="22"/>
  <c r="Z64" i="22"/>
  <c r="AB64" i="22"/>
  <c r="AD64" i="22"/>
  <c r="AF64" i="22"/>
  <c r="P65" i="22"/>
  <c r="Y65" i="22"/>
  <c r="AA65" i="22"/>
  <c r="Z65" i="22"/>
  <c r="AB65" i="22"/>
  <c r="AF65" i="22"/>
  <c r="P66" i="22"/>
  <c r="Y66" i="22"/>
  <c r="AA66" i="22"/>
  <c r="AC66" i="22"/>
  <c r="Z66" i="22"/>
  <c r="AB66" i="22"/>
  <c r="AF66" i="22"/>
  <c r="P67" i="22"/>
  <c r="AF67" i="22"/>
  <c r="P68" i="22"/>
  <c r="AF68" i="22"/>
  <c r="P69" i="22"/>
  <c r="AF69" i="22"/>
  <c r="P70" i="22"/>
  <c r="AF70" i="22"/>
  <c r="P71" i="22"/>
  <c r="AF71" i="22"/>
  <c r="P72" i="22"/>
  <c r="AF72" i="22"/>
  <c r="P73" i="22"/>
  <c r="AF73" i="22"/>
  <c r="P74" i="22"/>
  <c r="AF74" i="22"/>
  <c r="P75" i="22"/>
  <c r="AF75" i="22"/>
  <c r="P76" i="22"/>
  <c r="Y76" i="22"/>
  <c r="AA76" i="22"/>
  <c r="AC76" i="22"/>
  <c r="Z76" i="22"/>
  <c r="AB76" i="22"/>
  <c r="AD76" i="22"/>
  <c r="AF76" i="22"/>
  <c r="P77" i="22"/>
  <c r="AF77" i="22"/>
  <c r="P78" i="22"/>
  <c r="AF78" i="22"/>
  <c r="P79" i="22"/>
  <c r="AF79" i="22"/>
  <c r="P80" i="22"/>
  <c r="AF80" i="22"/>
  <c r="P81" i="22"/>
  <c r="AF81" i="22"/>
  <c r="P82" i="22"/>
  <c r="AF82" i="22"/>
  <c r="P83" i="22"/>
  <c r="P84" i="22"/>
  <c r="AF84" i="22"/>
  <c r="P85" i="22"/>
  <c r="AF85" i="22"/>
  <c r="P86" i="22"/>
  <c r="AF86" i="22"/>
  <c r="P87" i="22"/>
  <c r="P88" i="22"/>
  <c r="AF88" i="22"/>
  <c r="P89" i="22"/>
  <c r="AF89" i="22"/>
  <c r="P90" i="22"/>
  <c r="AF90" i="22"/>
  <c r="P91" i="22"/>
  <c r="P92" i="22"/>
  <c r="AF92" i="22"/>
  <c r="P93" i="22"/>
  <c r="AF93" i="22"/>
  <c r="P94" i="22"/>
  <c r="AF94" i="22"/>
  <c r="P95" i="22"/>
  <c r="P96" i="22"/>
  <c r="AF96" i="22"/>
  <c r="P97" i="22"/>
  <c r="AF97" i="22"/>
  <c r="P98" i="22"/>
  <c r="AF98" i="22"/>
  <c r="P99" i="22"/>
  <c r="AF99" i="22"/>
  <c r="P100" i="22"/>
  <c r="AF100" i="22"/>
  <c r="P101" i="22"/>
  <c r="AF101" i="22"/>
  <c r="P102" i="22"/>
  <c r="AF102" i="22"/>
  <c r="P103" i="22"/>
  <c r="AF103" i="22"/>
  <c r="P104" i="22"/>
  <c r="AF104" i="22"/>
  <c r="P105" i="22"/>
  <c r="AF105" i="22"/>
  <c r="P106" i="22"/>
  <c r="AF106" i="22"/>
  <c r="P107" i="22"/>
  <c r="AF107" i="22"/>
  <c r="P108" i="22"/>
  <c r="AF108" i="22"/>
  <c r="P109" i="22"/>
  <c r="AF109" i="22"/>
  <c r="P110" i="22"/>
  <c r="AF110" i="22"/>
  <c r="P111" i="22"/>
  <c r="AF111" i="22"/>
  <c r="P112" i="22"/>
  <c r="AF112" i="22"/>
  <c r="P113" i="22"/>
  <c r="AF113" i="22"/>
  <c r="P114" i="22"/>
  <c r="AF114" i="22"/>
  <c r="P115" i="22"/>
  <c r="AF115" i="22"/>
  <c r="P116" i="22"/>
  <c r="AF116" i="22"/>
  <c r="P117" i="22"/>
  <c r="AF117" i="22"/>
  <c r="P118" i="22"/>
  <c r="AF118" i="22"/>
  <c r="P119" i="22"/>
  <c r="AF119" i="22"/>
  <c r="W120" i="22"/>
  <c r="X120" i="22"/>
  <c r="P120" i="22"/>
  <c r="AC120" i="22"/>
  <c r="AD120" i="22"/>
  <c r="AF120" i="22"/>
  <c r="W121" i="22"/>
  <c r="X121" i="22"/>
  <c r="P121" i="22"/>
  <c r="AC121" i="22"/>
  <c r="AD121" i="22"/>
  <c r="AF121" i="22"/>
  <c r="W122" i="22"/>
  <c r="X122" i="22"/>
  <c r="P122" i="22"/>
  <c r="AC122" i="22"/>
  <c r="AD122" i="22"/>
  <c r="AF122" i="22"/>
  <c r="W123" i="22"/>
  <c r="X123" i="22"/>
  <c r="P123" i="22"/>
  <c r="AC123" i="22"/>
  <c r="AD123" i="22"/>
  <c r="AF123" i="22"/>
  <c r="W124" i="22"/>
  <c r="X124" i="22"/>
  <c r="P124" i="22"/>
  <c r="AC124" i="22"/>
  <c r="AD124" i="22"/>
  <c r="AF124" i="22"/>
  <c r="W125" i="22"/>
  <c r="X125" i="22"/>
  <c r="P125" i="22"/>
  <c r="AC125" i="22"/>
  <c r="AD125" i="22"/>
  <c r="AF125" i="22"/>
  <c r="W126" i="22"/>
  <c r="X126" i="22"/>
  <c r="P126" i="22"/>
  <c r="AC126" i="22"/>
  <c r="AD126" i="22"/>
  <c r="AF126" i="22"/>
  <c r="W127" i="22"/>
  <c r="X127" i="22"/>
  <c r="P127" i="22"/>
  <c r="AC127" i="22"/>
  <c r="AD127" i="22"/>
  <c r="AF127" i="22"/>
  <c r="W128" i="22"/>
  <c r="X128" i="22"/>
  <c r="P128" i="22"/>
  <c r="AC128" i="22"/>
  <c r="AD128" i="22"/>
  <c r="AF128" i="22"/>
  <c r="W129" i="22"/>
  <c r="X129" i="22"/>
  <c r="P129" i="22"/>
  <c r="AC129" i="22"/>
  <c r="AD129" i="22"/>
  <c r="AF129" i="22"/>
  <c r="W130" i="22"/>
  <c r="X130" i="22"/>
  <c r="P130" i="22"/>
  <c r="AC130" i="22"/>
  <c r="AD130" i="22"/>
  <c r="AF130" i="22"/>
  <c r="W131" i="22"/>
  <c r="X131" i="22"/>
  <c r="P131" i="22"/>
  <c r="AC131" i="22"/>
  <c r="AD131" i="22"/>
  <c r="AF131" i="22"/>
  <c r="W132" i="22"/>
  <c r="X132" i="22"/>
  <c r="P132" i="22"/>
  <c r="AC132" i="22"/>
  <c r="AD132" i="22"/>
  <c r="AF132" i="22"/>
  <c r="W133" i="22"/>
  <c r="X133" i="22"/>
  <c r="P133" i="22"/>
  <c r="AC133" i="22"/>
  <c r="AD133" i="22"/>
  <c r="AF133" i="22"/>
  <c r="W134" i="22"/>
  <c r="X134" i="22"/>
  <c r="P134" i="22"/>
  <c r="AC134" i="22"/>
  <c r="AD134" i="22"/>
  <c r="AF134" i="22"/>
  <c r="W135" i="22"/>
  <c r="X135" i="22"/>
  <c r="P135" i="22"/>
  <c r="AC135" i="22"/>
  <c r="AD135" i="22"/>
  <c r="AF135" i="22"/>
  <c r="W136" i="22"/>
  <c r="X136" i="22"/>
  <c r="P136" i="22"/>
  <c r="AC136" i="22"/>
  <c r="AD136" i="22"/>
  <c r="AF136" i="22"/>
  <c r="W137" i="22"/>
  <c r="X137" i="22"/>
  <c r="P137" i="22"/>
  <c r="AC137" i="22"/>
  <c r="AD137" i="22"/>
  <c r="AF137" i="22"/>
  <c r="W138" i="22"/>
  <c r="X138" i="22"/>
  <c r="P138" i="22"/>
  <c r="AC138" i="22"/>
  <c r="AD138" i="22"/>
  <c r="AF138" i="22"/>
  <c r="W139" i="22"/>
  <c r="X139" i="22"/>
  <c r="AH139" i="22" s="1"/>
  <c r="P139" i="22"/>
  <c r="AC139" i="22"/>
  <c r="AD139" i="22"/>
  <c r="AF139" i="22"/>
  <c r="W140" i="22"/>
  <c r="X140" i="22"/>
  <c r="P140" i="22"/>
  <c r="AC140" i="22"/>
  <c r="AD140" i="22"/>
  <c r="AF140" i="22"/>
  <c r="W141" i="22"/>
  <c r="X141" i="22"/>
  <c r="P141" i="22"/>
  <c r="AC141" i="22"/>
  <c r="AD141" i="22"/>
  <c r="AF141" i="22"/>
  <c r="W142" i="22"/>
  <c r="X142" i="22"/>
  <c r="P142" i="22"/>
  <c r="AC142" i="22"/>
  <c r="AD142" i="22"/>
  <c r="AF142" i="22"/>
  <c r="W143" i="22"/>
  <c r="X143" i="22"/>
  <c r="P143" i="22"/>
  <c r="AC143" i="22"/>
  <c r="AD143" i="22"/>
  <c r="AF143" i="22"/>
  <c r="W144" i="22"/>
  <c r="X144" i="22"/>
  <c r="P144" i="22"/>
  <c r="AC144" i="22"/>
  <c r="AD144" i="22"/>
  <c r="AF144" i="22"/>
  <c r="W145" i="22"/>
  <c r="X145" i="22"/>
  <c r="P145" i="22"/>
  <c r="AC145" i="22"/>
  <c r="AD145" i="22"/>
  <c r="AF145" i="22"/>
  <c r="W146" i="22"/>
  <c r="X146" i="22"/>
  <c r="P146" i="22"/>
  <c r="AC146" i="22"/>
  <c r="AD146" i="22"/>
  <c r="AF146" i="22"/>
  <c r="W147" i="22"/>
  <c r="X147" i="22"/>
  <c r="P147" i="22"/>
  <c r="AC147" i="22"/>
  <c r="AD147" i="22"/>
  <c r="AF147" i="22"/>
  <c r="W148" i="22"/>
  <c r="X148" i="22"/>
  <c r="P148" i="22"/>
  <c r="AC148" i="22"/>
  <c r="AD148" i="22"/>
  <c r="AF148" i="22"/>
  <c r="W149" i="22"/>
  <c r="X149" i="22"/>
  <c r="P149" i="22"/>
  <c r="AC149" i="22"/>
  <c r="AD149" i="22"/>
  <c r="AF149" i="22"/>
  <c r="W150" i="22"/>
  <c r="X150" i="22"/>
  <c r="P150" i="22"/>
  <c r="AC150" i="22"/>
  <c r="AD150" i="22"/>
  <c r="AF150" i="22"/>
  <c r="W151" i="22"/>
  <c r="X151" i="22"/>
  <c r="P151" i="22"/>
  <c r="AC151" i="22"/>
  <c r="AD151" i="22"/>
  <c r="AF151" i="22"/>
  <c r="W152" i="22"/>
  <c r="X152" i="22"/>
  <c r="P152" i="22"/>
  <c r="AC152" i="22"/>
  <c r="AD152" i="22"/>
  <c r="AF152" i="22"/>
  <c r="W153" i="22"/>
  <c r="X153" i="22"/>
  <c r="P153" i="22"/>
  <c r="AC153" i="22"/>
  <c r="AD153" i="22"/>
  <c r="AF153" i="22"/>
  <c r="W154" i="22"/>
  <c r="X154" i="22"/>
  <c r="P154" i="22"/>
  <c r="AC154" i="22"/>
  <c r="AD154" i="22"/>
  <c r="AF154" i="22"/>
  <c r="W155" i="22"/>
  <c r="X155" i="22"/>
  <c r="P155" i="22"/>
  <c r="AC155" i="22"/>
  <c r="AD155" i="22"/>
  <c r="AF155" i="22"/>
  <c r="W156" i="22"/>
  <c r="X156" i="22"/>
  <c r="P156" i="22"/>
  <c r="AC156" i="22"/>
  <c r="AD156" i="22"/>
  <c r="AF156" i="22"/>
  <c r="W157" i="22"/>
  <c r="X157" i="22"/>
  <c r="P157" i="22"/>
  <c r="AC157" i="22"/>
  <c r="AD157" i="22"/>
  <c r="AF157" i="22"/>
  <c r="W158" i="22"/>
  <c r="X158" i="22"/>
  <c r="P158" i="22"/>
  <c r="AC158" i="22"/>
  <c r="AD158" i="22"/>
  <c r="AF158" i="22"/>
  <c r="W159" i="22"/>
  <c r="X159" i="22"/>
  <c r="P159" i="22"/>
  <c r="AC159" i="22"/>
  <c r="AD159" i="22"/>
  <c r="AF159" i="22"/>
  <c r="W160" i="22"/>
  <c r="X160" i="22"/>
  <c r="P160" i="22"/>
  <c r="AC160" i="22"/>
  <c r="AD160" i="22"/>
  <c r="AF160" i="22"/>
  <c r="W161" i="22"/>
  <c r="X161" i="22"/>
  <c r="P161" i="22"/>
  <c r="AC161" i="22"/>
  <c r="AD161" i="22"/>
  <c r="AF161" i="22"/>
  <c r="W162" i="22"/>
  <c r="X162" i="22"/>
  <c r="P162" i="22"/>
  <c r="AC162" i="22"/>
  <c r="AD162" i="22"/>
  <c r="AF162" i="22"/>
  <c r="W163" i="22"/>
  <c r="X163" i="22"/>
  <c r="P163" i="22"/>
  <c r="AC163" i="22"/>
  <c r="AD163" i="22"/>
  <c r="AF163" i="22"/>
  <c r="W164" i="22"/>
  <c r="X164" i="22"/>
  <c r="P164" i="22"/>
  <c r="AC164" i="22"/>
  <c r="AD164" i="22"/>
  <c r="AF164" i="22"/>
  <c r="W165" i="22"/>
  <c r="X165" i="22"/>
  <c r="P165" i="22"/>
  <c r="AC165" i="22"/>
  <c r="AD165" i="22"/>
  <c r="AF165" i="22"/>
  <c r="W166" i="22"/>
  <c r="X166" i="22"/>
  <c r="P166" i="22"/>
  <c r="AC166" i="22"/>
  <c r="AD166" i="22"/>
  <c r="AF166" i="22"/>
  <c r="W167" i="22"/>
  <c r="X167" i="22"/>
  <c r="P167" i="22"/>
  <c r="AC167" i="22"/>
  <c r="AD167" i="22"/>
  <c r="AF167" i="22"/>
  <c r="W168" i="22"/>
  <c r="X168" i="22"/>
  <c r="P168" i="22"/>
  <c r="AC168" i="22"/>
  <c r="AD168" i="22"/>
  <c r="AF168" i="22"/>
  <c r="W169" i="22"/>
  <c r="X169" i="22"/>
  <c r="P169" i="22"/>
  <c r="AC169" i="22"/>
  <c r="AD169" i="22"/>
  <c r="AF169" i="22"/>
  <c r="W170" i="22"/>
  <c r="X170" i="22"/>
  <c r="P170" i="22"/>
  <c r="AC170" i="22"/>
  <c r="AD170" i="22"/>
  <c r="AF170" i="22"/>
  <c r="W171" i="22"/>
  <c r="X171" i="22"/>
  <c r="P171" i="22"/>
  <c r="AC171" i="22"/>
  <c r="AD171" i="22"/>
  <c r="AF171" i="22"/>
  <c r="W172" i="22"/>
  <c r="X172" i="22"/>
  <c r="AH172" i="22" s="1"/>
  <c r="P172" i="22"/>
  <c r="AC172" i="22"/>
  <c r="AD172" i="22"/>
  <c r="AF172" i="22"/>
  <c r="W173" i="22"/>
  <c r="X173" i="22"/>
  <c r="P173" i="22"/>
  <c r="AC173" i="22"/>
  <c r="AD173" i="22"/>
  <c r="AF173" i="22"/>
  <c r="W174" i="22"/>
  <c r="X174" i="22"/>
  <c r="P174" i="22"/>
  <c r="AC174" i="22"/>
  <c r="AD174" i="22"/>
  <c r="AF174" i="22"/>
  <c r="W175" i="22"/>
  <c r="X175" i="22"/>
  <c r="P175" i="22"/>
  <c r="AC175" i="22"/>
  <c r="AD175" i="22"/>
  <c r="AF175" i="22"/>
  <c r="W176" i="22"/>
  <c r="X176" i="22"/>
  <c r="P176" i="22"/>
  <c r="AC176" i="22"/>
  <c r="AD176" i="22"/>
  <c r="AF176" i="22"/>
  <c r="W177" i="22"/>
  <c r="X177" i="22"/>
  <c r="P177" i="22"/>
  <c r="AC177" i="22"/>
  <c r="AD177" i="22"/>
  <c r="AF177" i="22"/>
  <c r="W178" i="22"/>
  <c r="X178" i="22"/>
  <c r="P178" i="22"/>
  <c r="AC178" i="22"/>
  <c r="AD178" i="22"/>
  <c r="AF178" i="22"/>
  <c r="W179" i="22"/>
  <c r="X179" i="22"/>
  <c r="P179" i="22"/>
  <c r="AC179" i="22"/>
  <c r="AD179" i="22"/>
  <c r="AF179" i="22"/>
  <c r="W180" i="22"/>
  <c r="X180" i="22"/>
  <c r="P180" i="22"/>
  <c r="AC180" i="22"/>
  <c r="AD180" i="22"/>
  <c r="AF180" i="22"/>
  <c r="W181" i="22"/>
  <c r="X181" i="22"/>
  <c r="P181" i="22"/>
  <c r="AC181" i="22"/>
  <c r="AD181" i="22"/>
  <c r="AF181" i="22"/>
  <c r="W182" i="22"/>
  <c r="X182" i="22"/>
  <c r="P182" i="22"/>
  <c r="AC182" i="22"/>
  <c r="AD182" i="22"/>
  <c r="AF182" i="22"/>
  <c r="W183" i="22"/>
  <c r="X183" i="22"/>
  <c r="P183" i="22"/>
  <c r="AC183" i="22"/>
  <c r="AD183" i="22"/>
  <c r="AF183" i="22"/>
  <c r="W184" i="22"/>
  <c r="X184" i="22"/>
  <c r="P184" i="22"/>
  <c r="AC184" i="22"/>
  <c r="AD184" i="22"/>
  <c r="AF184" i="22"/>
  <c r="W185" i="22"/>
  <c r="X185" i="22"/>
  <c r="P185" i="22"/>
  <c r="AC185" i="22"/>
  <c r="AD185" i="22"/>
  <c r="AF185" i="22"/>
  <c r="W186" i="22"/>
  <c r="X186" i="22"/>
  <c r="P186" i="22"/>
  <c r="AC186" i="22"/>
  <c r="AD186" i="22"/>
  <c r="AF186" i="22"/>
  <c r="W187" i="22"/>
  <c r="X187" i="22"/>
  <c r="P187" i="22"/>
  <c r="AC187" i="22"/>
  <c r="AD187" i="22"/>
  <c r="AF187" i="22"/>
  <c r="W188" i="22"/>
  <c r="X188" i="22"/>
  <c r="P188" i="22"/>
  <c r="AC188" i="22"/>
  <c r="AD188" i="22"/>
  <c r="AF188" i="22"/>
  <c r="W189" i="22"/>
  <c r="X189" i="22"/>
  <c r="P189" i="22"/>
  <c r="AC189" i="22"/>
  <c r="AD189" i="22"/>
  <c r="AF189" i="22"/>
  <c r="W190" i="22"/>
  <c r="X190" i="22"/>
  <c r="P190" i="22"/>
  <c r="AC190" i="22"/>
  <c r="AD190" i="22"/>
  <c r="AF190" i="22"/>
  <c r="W191" i="22"/>
  <c r="X191" i="22"/>
  <c r="P191" i="22"/>
  <c r="AC191" i="22"/>
  <c r="AD191" i="22"/>
  <c r="AF191" i="22"/>
  <c r="W192" i="22"/>
  <c r="X192" i="22"/>
  <c r="P192" i="22"/>
  <c r="AC192" i="22"/>
  <c r="AD192" i="22"/>
  <c r="AF192" i="22"/>
  <c r="W193" i="22"/>
  <c r="X193" i="22"/>
  <c r="P193" i="22"/>
  <c r="AC193" i="22"/>
  <c r="AD193" i="22"/>
  <c r="AF193" i="22"/>
  <c r="W194" i="22"/>
  <c r="X194" i="22"/>
  <c r="P194" i="22"/>
  <c r="AC194" i="22"/>
  <c r="AD194" i="22"/>
  <c r="AF194" i="22"/>
  <c r="W195" i="22"/>
  <c r="X195" i="22"/>
  <c r="P195" i="22"/>
  <c r="AC195" i="22"/>
  <c r="AD195" i="22"/>
  <c r="AF195" i="22"/>
  <c r="W196" i="22"/>
  <c r="X196" i="22"/>
  <c r="P196" i="22"/>
  <c r="AC196" i="22"/>
  <c r="AD196" i="22"/>
  <c r="AF196" i="22"/>
  <c r="W197" i="22"/>
  <c r="X197" i="22"/>
  <c r="P197" i="22"/>
  <c r="AC197" i="22"/>
  <c r="AD197" i="22"/>
  <c r="AF197" i="22"/>
  <c r="W198" i="22"/>
  <c r="X198" i="22"/>
  <c r="P198" i="22"/>
  <c r="AC198" i="22"/>
  <c r="AD198" i="22"/>
  <c r="AF198" i="22"/>
  <c r="W199" i="22"/>
  <c r="X199" i="22"/>
  <c r="P199" i="22"/>
  <c r="AC199" i="22"/>
  <c r="AD199" i="22"/>
  <c r="AF199" i="22"/>
  <c r="W200" i="22"/>
  <c r="X200" i="22"/>
  <c r="P200" i="22"/>
  <c r="AC200" i="22"/>
  <c r="AD200" i="22"/>
  <c r="AF200" i="22"/>
  <c r="W201" i="22"/>
  <c r="X201" i="22"/>
  <c r="P201" i="22"/>
  <c r="AC201" i="22"/>
  <c r="AD201" i="22"/>
  <c r="AF201" i="22"/>
  <c r="W202" i="22"/>
  <c r="X202" i="22"/>
  <c r="P202" i="22"/>
  <c r="AC202" i="22"/>
  <c r="AD202" i="22"/>
  <c r="AF202" i="22"/>
  <c r="W203" i="22"/>
  <c r="X203" i="22"/>
  <c r="P203" i="22"/>
  <c r="AC203" i="22"/>
  <c r="AD203" i="22"/>
  <c r="AF203" i="22"/>
  <c r="W204" i="22"/>
  <c r="X204" i="22"/>
  <c r="P204" i="22"/>
  <c r="AC204" i="22"/>
  <c r="AD204" i="22"/>
  <c r="AF204" i="22"/>
  <c r="W205" i="22"/>
  <c r="X205" i="22"/>
  <c r="P205" i="22"/>
  <c r="AC205" i="22"/>
  <c r="AD205" i="22"/>
  <c r="AF205" i="22"/>
  <c r="W206" i="22"/>
  <c r="X206" i="22"/>
  <c r="P206" i="22"/>
  <c r="AC206" i="22"/>
  <c r="AD206" i="22"/>
  <c r="AF206" i="22"/>
  <c r="W207" i="22"/>
  <c r="X207" i="22"/>
  <c r="P207" i="22"/>
  <c r="AC207" i="22"/>
  <c r="AD207" i="22"/>
  <c r="AF207" i="22"/>
  <c r="W208" i="22"/>
  <c r="X208" i="22"/>
  <c r="P208" i="22"/>
  <c r="AC208" i="22"/>
  <c r="AD208" i="22"/>
  <c r="AF208" i="22"/>
  <c r="W209" i="22"/>
  <c r="X209" i="22"/>
  <c r="P209" i="22"/>
  <c r="AC209" i="22"/>
  <c r="AD209" i="22"/>
  <c r="AF209" i="22"/>
  <c r="W210" i="22"/>
  <c r="X210" i="22"/>
  <c r="P210" i="22"/>
  <c r="AC210" i="22"/>
  <c r="AD210" i="22"/>
  <c r="AF210" i="22"/>
  <c r="W211" i="22"/>
  <c r="X211" i="22"/>
  <c r="P211" i="22"/>
  <c r="AC211" i="22"/>
  <c r="AD211" i="22"/>
  <c r="AF211" i="22"/>
  <c r="W212" i="22"/>
  <c r="X212" i="22"/>
  <c r="P212" i="22"/>
  <c r="AC212" i="22"/>
  <c r="AD212" i="22"/>
  <c r="AF212" i="22"/>
  <c r="W213" i="22"/>
  <c r="X213" i="22"/>
  <c r="P213" i="22"/>
  <c r="AC213" i="22"/>
  <c r="AD213" i="22"/>
  <c r="AF213" i="22"/>
  <c r="W214" i="22"/>
  <c r="X214" i="22"/>
  <c r="P214" i="22"/>
  <c r="AC214" i="22"/>
  <c r="AD214" i="22"/>
  <c r="AF214" i="22"/>
  <c r="W215" i="22"/>
  <c r="X215" i="22"/>
  <c r="P215" i="22"/>
  <c r="AC215" i="22"/>
  <c r="AD215" i="22"/>
  <c r="AF215" i="22"/>
  <c r="W216" i="22"/>
  <c r="X216" i="22"/>
  <c r="P216" i="22"/>
  <c r="AC216" i="22"/>
  <c r="AD216" i="22"/>
  <c r="AF216" i="22"/>
  <c r="W217" i="22"/>
  <c r="X217" i="22"/>
  <c r="P217" i="22"/>
  <c r="AC217" i="22"/>
  <c r="AD217" i="22"/>
  <c r="AF217" i="22"/>
  <c r="W218" i="22"/>
  <c r="X218" i="22"/>
  <c r="P218" i="22"/>
  <c r="AC218" i="22"/>
  <c r="AD218" i="22"/>
  <c r="AF218" i="22"/>
  <c r="W219" i="22"/>
  <c r="X219" i="22"/>
  <c r="P219" i="22"/>
  <c r="AC219" i="22"/>
  <c r="AD219" i="22"/>
  <c r="AF219" i="22"/>
  <c r="W220" i="22"/>
  <c r="X220" i="22"/>
  <c r="P220" i="22"/>
  <c r="AC220" i="22"/>
  <c r="AD220" i="22"/>
  <c r="AF220" i="22"/>
  <c r="W221" i="22"/>
  <c r="X221" i="22"/>
  <c r="P221" i="22"/>
  <c r="AC221" i="22"/>
  <c r="AD221" i="22"/>
  <c r="AF221" i="22"/>
  <c r="W222" i="22"/>
  <c r="X222" i="22"/>
  <c r="P222" i="22"/>
  <c r="AC222" i="22"/>
  <c r="AD222" i="22"/>
  <c r="AF222" i="22"/>
  <c r="W223" i="22"/>
  <c r="X223" i="22"/>
  <c r="P223" i="22"/>
  <c r="AC223" i="22"/>
  <c r="AD223" i="22"/>
  <c r="AF223" i="22"/>
  <c r="W224" i="22"/>
  <c r="X224" i="22"/>
  <c r="P224" i="22"/>
  <c r="AC224" i="22"/>
  <c r="AD224" i="22"/>
  <c r="AF224" i="22"/>
  <c r="W225" i="22"/>
  <c r="X225" i="22"/>
  <c r="P225" i="22"/>
  <c r="AC225" i="22"/>
  <c r="AD225" i="22"/>
  <c r="AF225" i="22"/>
  <c r="W226" i="22"/>
  <c r="X226" i="22"/>
  <c r="P226" i="22"/>
  <c r="AC226" i="22"/>
  <c r="AD226" i="22"/>
  <c r="AF226" i="22"/>
  <c r="W227" i="22"/>
  <c r="X227" i="22"/>
  <c r="P227" i="22"/>
  <c r="AC227" i="22"/>
  <c r="AD227" i="22"/>
  <c r="AF227" i="22"/>
  <c r="W228" i="22"/>
  <c r="X228" i="22"/>
  <c r="P228" i="22"/>
  <c r="AC228" i="22"/>
  <c r="AD228" i="22"/>
  <c r="AF228" i="22"/>
  <c r="W229" i="22"/>
  <c r="X229" i="22"/>
  <c r="P229" i="22"/>
  <c r="AC229" i="22"/>
  <c r="AD229" i="22"/>
  <c r="AF229" i="22"/>
  <c r="W230" i="22"/>
  <c r="X230" i="22"/>
  <c r="P230" i="22"/>
  <c r="AC230" i="22"/>
  <c r="AD230" i="22"/>
  <c r="AF230" i="22"/>
  <c r="W231" i="22"/>
  <c r="X231" i="22"/>
  <c r="P231" i="22"/>
  <c r="AC231" i="22"/>
  <c r="AD231" i="22"/>
  <c r="AF231" i="22"/>
  <c r="W232" i="22"/>
  <c r="X232" i="22"/>
  <c r="P232" i="22"/>
  <c r="AC232" i="22"/>
  <c r="AD232" i="22"/>
  <c r="AF232" i="22"/>
  <c r="W233" i="22"/>
  <c r="X233" i="22"/>
  <c r="P233" i="22"/>
  <c r="AC233" i="22"/>
  <c r="AD233" i="22"/>
  <c r="AF233" i="22"/>
  <c r="W234" i="22"/>
  <c r="X234" i="22"/>
  <c r="P234" i="22"/>
  <c r="AC234" i="22"/>
  <c r="AD234" i="22"/>
  <c r="AF234" i="22"/>
  <c r="W235" i="22"/>
  <c r="X235" i="22"/>
  <c r="P235" i="22"/>
  <c r="AC235" i="22"/>
  <c r="AD235" i="22"/>
  <c r="AF235" i="22"/>
  <c r="W236" i="22"/>
  <c r="X236" i="22"/>
  <c r="P236" i="22"/>
  <c r="AC236" i="22"/>
  <c r="AD236" i="22"/>
  <c r="AF236" i="22"/>
  <c r="W237" i="22"/>
  <c r="X237" i="22"/>
  <c r="P237" i="22"/>
  <c r="AC237" i="22"/>
  <c r="AD237" i="22"/>
  <c r="AF237" i="22"/>
  <c r="W238" i="22"/>
  <c r="X238" i="22"/>
  <c r="P238" i="22"/>
  <c r="AC238" i="22"/>
  <c r="AD238" i="22"/>
  <c r="AF238" i="22"/>
  <c r="W239" i="22"/>
  <c r="X239" i="22"/>
  <c r="P239" i="22"/>
  <c r="AC239" i="22"/>
  <c r="AD239" i="22"/>
  <c r="AF239" i="22"/>
  <c r="W240" i="22"/>
  <c r="X240" i="22"/>
  <c r="P240" i="22"/>
  <c r="AC240" i="22"/>
  <c r="AD240" i="22"/>
  <c r="AF240" i="22"/>
  <c r="W241" i="22"/>
  <c r="X241" i="22"/>
  <c r="P241" i="22"/>
  <c r="AC241" i="22"/>
  <c r="AD241" i="22"/>
  <c r="AF241" i="22"/>
  <c r="W242" i="22"/>
  <c r="X242" i="22"/>
  <c r="P242" i="22"/>
  <c r="AC242" i="22"/>
  <c r="AD242" i="22"/>
  <c r="AF242" i="22"/>
  <c r="W243" i="22"/>
  <c r="X243" i="22"/>
  <c r="P243" i="22"/>
  <c r="AC243" i="22"/>
  <c r="AD243" i="22"/>
  <c r="AF243" i="22"/>
  <c r="W244" i="22"/>
  <c r="X244" i="22"/>
  <c r="P244" i="22"/>
  <c r="AC244" i="22"/>
  <c r="AD244" i="22"/>
  <c r="AF244" i="22"/>
  <c r="W245" i="22"/>
  <c r="X245" i="22"/>
  <c r="P245" i="22"/>
  <c r="AC245" i="22"/>
  <c r="AD245" i="22"/>
  <c r="AF245" i="22"/>
  <c r="W246" i="22"/>
  <c r="X246" i="22"/>
  <c r="P246" i="22"/>
  <c r="AC246" i="22"/>
  <c r="AD246" i="22"/>
  <c r="AF246" i="22"/>
  <c r="W247" i="22"/>
  <c r="X247" i="22"/>
  <c r="P247" i="22"/>
  <c r="AC247" i="22"/>
  <c r="AD247" i="22"/>
  <c r="AF247" i="22"/>
  <c r="W248" i="22"/>
  <c r="X248" i="22"/>
  <c r="P248" i="22"/>
  <c r="AC248" i="22"/>
  <c r="AD248" i="22"/>
  <c r="AF248" i="22"/>
  <c r="W249" i="22"/>
  <c r="X249" i="22"/>
  <c r="P249" i="22"/>
  <c r="AC249" i="22"/>
  <c r="AD249" i="22"/>
  <c r="AF249" i="22"/>
  <c r="W250" i="22"/>
  <c r="X250" i="22"/>
  <c r="P250" i="22"/>
  <c r="AC250" i="22"/>
  <c r="AD250" i="22"/>
  <c r="AF250" i="22"/>
  <c r="W251" i="22"/>
  <c r="X251" i="22"/>
  <c r="P251" i="22"/>
  <c r="AC251" i="22"/>
  <c r="AD251" i="22"/>
  <c r="AF251" i="22"/>
  <c r="W252" i="22"/>
  <c r="X252" i="22"/>
  <c r="P252" i="22"/>
  <c r="AC252" i="22"/>
  <c r="AD252" i="22"/>
  <c r="AF252" i="22"/>
  <c r="W253" i="22"/>
  <c r="X253" i="22"/>
  <c r="P253" i="22"/>
  <c r="AC253" i="22"/>
  <c r="AD253" i="22"/>
  <c r="AF253" i="22"/>
  <c r="W254" i="22"/>
  <c r="X254" i="22"/>
  <c r="P254" i="22"/>
  <c r="AC254" i="22"/>
  <c r="AD254" i="22"/>
  <c r="AF254" i="22"/>
  <c r="W255" i="22"/>
  <c r="X255" i="22"/>
  <c r="P255" i="22"/>
  <c r="AC255" i="22"/>
  <c r="AD255" i="22"/>
  <c r="AF255" i="22"/>
  <c r="W256" i="22"/>
  <c r="X256" i="22"/>
  <c r="P256" i="22"/>
  <c r="AC256" i="22"/>
  <c r="AD256" i="22"/>
  <c r="AF256" i="22"/>
  <c r="W257" i="22"/>
  <c r="X257" i="22"/>
  <c r="P257" i="22"/>
  <c r="AC257" i="22"/>
  <c r="AD257" i="22"/>
  <c r="AF257" i="22"/>
  <c r="W258" i="22"/>
  <c r="X258" i="22"/>
  <c r="P258" i="22"/>
  <c r="AC258" i="22"/>
  <c r="AD258" i="22"/>
  <c r="AF258" i="22"/>
  <c r="W259" i="22"/>
  <c r="X259" i="22"/>
  <c r="P259" i="22"/>
  <c r="AC259" i="22"/>
  <c r="AD259" i="22"/>
  <c r="AF259" i="22"/>
  <c r="W260" i="22"/>
  <c r="X260" i="22"/>
  <c r="P260" i="22"/>
  <c r="AC260" i="22"/>
  <c r="AD260" i="22"/>
  <c r="AF260" i="22"/>
  <c r="W261" i="22"/>
  <c r="X261" i="22"/>
  <c r="P261" i="22"/>
  <c r="AC261" i="22"/>
  <c r="AD261" i="22"/>
  <c r="AF261" i="22"/>
  <c r="W262" i="22"/>
  <c r="X262" i="22"/>
  <c r="P262" i="22"/>
  <c r="AC262" i="22"/>
  <c r="AD262" i="22"/>
  <c r="AF262" i="22"/>
  <c r="W263" i="22"/>
  <c r="X263" i="22"/>
  <c r="P263" i="22"/>
  <c r="AC263" i="22"/>
  <c r="AD263" i="22"/>
  <c r="AF263" i="22"/>
  <c r="W264" i="22"/>
  <c r="X264" i="22"/>
  <c r="P264" i="22"/>
  <c r="AC264" i="22"/>
  <c r="AD264" i="22"/>
  <c r="AF264" i="22"/>
  <c r="W265" i="22"/>
  <c r="X265" i="22"/>
  <c r="P265" i="22"/>
  <c r="AC265" i="22"/>
  <c r="AD265" i="22"/>
  <c r="AF265" i="22"/>
  <c r="W266" i="22"/>
  <c r="X266" i="22"/>
  <c r="P266" i="22"/>
  <c r="AC266" i="22"/>
  <c r="AD266" i="22"/>
  <c r="AF266" i="22"/>
  <c r="W267" i="22"/>
  <c r="X267" i="22"/>
  <c r="P267" i="22"/>
  <c r="AC267" i="22"/>
  <c r="AD267" i="22"/>
  <c r="AF267" i="22"/>
  <c r="W268" i="22"/>
  <c r="X268" i="22"/>
  <c r="P268" i="22"/>
  <c r="AC268" i="22"/>
  <c r="AD268" i="22"/>
  <c r="AF268" i="22"/>
  <c r="W269" i="22"/>
  <c r="X269" i="22"/>
  <c r="P269" i="22"/>
  <c r="AC269" i="22"/>
  <c r="AD269" i="22"/>
  <c r="AF269" i="22"/>
  <c r="W270" i="22"/>
  <c r="X270" i="22"/>
  <c r="P270" i="22"/>
  <c r="AC270" i="22"/>
  <c r="AD270" i="22"/>
  <c r="AF270" i="22"/>
  <c r="W271" i="22"/>
  <c r="X271" i="22"/>
  <c r="P271" i="22"/>
  <c r="AC271" i="22"/>
  <c r="AD271" i="22"/>
  <c r="AF271" i="22"/>
  <c r="W272" i="22"/>
  <c r="X272" i="22"/>
  <c r="P272" i="22"/>
  <c r="AC272" i="22"/>
  <c r="AD272" i="22"/>
  <c r="AF272" i="22"/>
  <c r="W273" i="22"/>
  <c r="X273" i="22"/>
  <c r="P273" i="22"/>
  <c r="AC273" i="22"/>
  <c r="AD273" i="22"/>
  <c r="AF273" i="22"/>
  <c r="W274" i="22"/>
  <c r="X274" i="22"/>
  <c r="P274" i="22"/>
  <c r="AC274" i="22"/>
  <c r="AD274" i="22"/>
  <c r="AF274" i="22"/>
  <c r="W275" i="22"/>
  <c r="X275" i="22"/>
  <c r="P275" i="22"/>
  <c r="AC275" i="22"/>
  <c r="AD275" i="22"/>
  <c r="AF275" i="22"/>
  <c r="W276" i="22"/>
  <c r="X276" i="22"/>
  <c r="P276" i="22"/>
  <c r="AC276" i="22"/>
  <c r="AD276" i="22"/>
  <c r="AF276" i="22"/>
  <c r="W277" i="22"/>
  <c r="X277" i="22"/>
  <c r="P277" i="22"/>
  <c r="AC277" i="22"/>
  <c r="AD277" i="22"/>
  <c r="AF277" i="22"/>
  <c r="W278" i="22"/>
  <c r="X278" i="22"/>
  <c r="P278" i="22"/>
  <c r="AC278" i="22"/>
  <c r="AD278" i="22"/>
  <c r="AF278" i="22"/>
  <c r="W279" i="22"/>
  <c r="X279" i="22"/>
  <c r="P279" i="22"/>
  <c r="AC279" i="22"/>
  <c r="AD279" i="22"/>
  <c r="AF279" i="22"/>
  <c r="W280" i="22"/>
  <c r="X280" i="22"/>
  <c r="P280" i="22"/>
  <c r="AC280" i="22"/>
  <c r="AD280" i="22"/>
  <c r="AF280" i="22"/>
  <c r="W281" i="22"/>
  <c r="X281" i="22"/>
  <c r="P281" i="22"/>
  <c r="AC281" i="22"/>
  <c r="AD281" i="22"/>
  <c r="AF281" i="22"/>
  <c r="W282" i="22"/>
  <c r="X282" i="22"/>
  <c r="P282" i="22"/>
  <c r="AC282" i="22"/>
  <c r="AD282" i="22"/>
  <c r="AF282" i="22"/>
  <c r="W283" i="22"/>
  <c r="X283" i="22"/>
  <c r="P283" i="22"/>
  <c r="AC283" i="22"/>
  <c r="AD283" i="22"/>
  <c r="AF283" i="22"/>
  <c r="W284" i="22"/>
  <c r="X284" i="22"/>
  <c r="P284" i="22"/>
  <c r="AC284" i="22"/>
  <c r="AD284" i="22"/>
  <c r="AF284" i="22"/>
  <c r="W285" i="22"/>
  <c r="X285" i="22"/>
  <c r="P285" i="22"/>
  <c r="AC285" i="22"/>
  <c r="AD285" i="22"/>
  <c r="AF285" i="22"/>
  <c r="W286" i="22"/>
  <c r="X286" i="22"/>
  <c r="P286" i="22"/>
  <c r="AC286" i="22"/>
  <c r="AD286" i="22"/>
  <c r="AF286" i="22"/>
  <c r="W287" i="22"/>
  <c r="X287" i="22"/>
  <c r="P287" i="22"/>
  <c r="AC287" i="22"/>
  <c r="AD287" i="22"/>
  <c r="AF287" i="22"/>
  <c r="W288" i="22"/>
  <c r="X288" i="22"/>
  <c r="P288" i="22"/>
  <c r="AC288" i="22"/>
  <c r="AD288" i="22"/>
  <c r="AF288" i="22"/>
  <c r="W289" i="22"/>
  <c r="X289" i="22"/>
  <c r="P289" i="22"/>
  <c r="AC289" i="22"/>
  <c r="AD289" i="22"/>
  <c r="AF289" i="22"/>
  <c r="W290" i="22"/>
  <c r="X290" i="22"/>
  <c r="P290" i="22"/>
  <c r="AC290" i="22"/>
  <c r="AD290" i="22"/>
  <c r="AF290" i="22"/>
  <c r="W291" i="22"/>
  <c r="X291" i="22"/>
  <c r="P291" i="22"/>
  <c r="AC291" i="22"/>
  <c r="AD291" i="22"/>
  <c r="AF291" i="22"/>
  <c r="W292" i="22"/>
  <c r="X292" i="22"/>
  <c r="P292" i="22"/>
  <c r="AC292" i="22"/>
  <c r="AD292" i="22"/>
  <c r="AF292" i="22"/>
  <c r="W293" i="22"/>
  <c r="X293" i="22"/>
  <c r="P293" i="22"/>
  <c r="AC293" i="22"/>
  <c r="AD293" i="22"/>
  <c r="AF293" i="22"/>
  <c r="W294" i="22"/>
  <c r="X294" i="22"/>
  <c r="P294" i="22"/>
  <c r="AC294" i="22"/>
  <c r="AD294" i="22"/>
  <c r="AF294" i="22"/>
  <c r="W295" i="22"/>
  <c r="X295" i="22"/>
  <c r="P295" i="22"/>
  <c r="AC295" i="22"/>
  <c r="AD295" i="22"/>
  <c r="AF295" i="22"/>
  <c r="W296" i="22"/>
  <c r="X296" i="22"/>
  <c r="P296" i="22"/>
  <c r="AC296" i="22"/>
  <c r="AD296" i="22"/>
  <c r="AF296" i="22"/>
  <c r="W297" i="22"/>
  <c r="X297" i="22"/>
  <c r="P297" i="22"/>
  <c r="AC297" i="22"/>
  <c r="AD297" i="22"/>
  <c r="AF297" i="22"/>
  <c r="W298" i="22"/>
  <c r="X298" i="22"/>
  <c r="P298" i="22"/>
  <c r="AC298" i="22"/>
  <c r="AD298" i="22"/>
  <c r="AF298" i="22"/>
  <c r="W299" i="22"/>
  <c r="X299" i="22"/>
  <c r="P299" i="22"/>
  <c r="AC299" i="22"/>
  <c r="AD299" i="22"/>
  <c r="AF299" i="22"/>
  <c r="W300" i="22"/>
  <c r="X300" i="22"/>
  <c r="P300" i="22"/>
  <c r="AC300" i="22"/>
  <c r="AD300" i="22"/>
  <c r="AF300" i="22"/>
  <c r="W301" i="22"/>
  <c r="X301" i="22"/>
  <c r="P301" i="22"/>
  <c r="AC301" i="22"/>
  <c r="AD301" i="22"/>
  <c r="AF301" i="22"/>
  <c r="W302" i="22"/>
  <c r="X302" i="22"/>
  <c r="P302" i="22"/>
  <c r="AC302" i="22"/>
  <c r="AD302" i="22"/>
  <c r="AF302" i="22"/>
  <c r="W303" i="22"/>
  <c r="X303" i="22"/>
  <c r="P303" i="22"/>
  <c r="AC303" i="22"/>
  <c r="AD303" i="22"/>
  <c r="AF303" i="22"/>
  <c r="W304" i="22"/>
  <c r="X304" i="22"/>
  <c r="P304" i="22"/>
  <c r="AC304" i="22"/>
  <c r="AD304" i="22"/>
  <c r="AF304" i="22"/>
  <c r="W305" i="22"/>
  <c r="X305" i="22"/>
  <c r="P305" i="22"/>
  <c r="AC305" i="22"/>
  <c r="AD305" i="22"/>
  <c r="AF305" i="22"/>
  <c r="W306" i="22"/>
  <c r="X306" i="22"/>
  <c r="P306" i="22"/>
  <c r="AC306" i="22"/>
  <c r="AD306" i="22"/>
  <c r="AF306" i="22"/>
  <c r="W307" i="22"/>
  <c r="X307" i="22"/>
  <c r="P307" i="22"/>
  <c r="AC307" i="22"/>
  <c r="AD307" i="22"/>
  <c r="AF307" i="22"/>
  <c r="W308" i="22"/>
  <c r="X308" i="22"/>
  <c r="P308" i="22"/>
  <c r="AC308" i="22"/>
  <c r="AD308" i="22"/>
  <c r="AF308" i="22"/>
  <c r="W309" i="22"/>
  <c r="X309" i="22"/>
  <c r="P309" i="22"/>
  <c r="AC309" i="22"/>
  <c r="AD309" i="22"/>
  <c r="AF309" i="22"/>
  <c r="W310" i="22"/>
  <c r="X310" i="22"/>
  <c r="P310" i="22"/>
  <c r="AC310" i="22"/>
  <c r="AD310" i="22"/>
  <c r="AF310" i="22"/>
  <c r="W311" i="22"/>
  <c r="X311" i="22"/>
  <c r="P311" i="22"/>
  <c r="AC311" i="22"/>
  <c r="AD311" i="22"/>
  <c r="AF311" i="22"/>
  <c r="W312" i="22"/>
  <c r="X312" i="22"/>
  <c r="P312" i="22"/>
  <c r="AC312" i="22"/>
  <c r="AD312" i="22"/>
  <c r="AF312" i="22"/>
  <c r="W313" i="22"/>
  <c r="X313" i="22"/>
  <c r="P313" i="22"/>
  <c r="AC313" i="22"/>
  <c r="AD313" i="22"/>
  <c r="AF313" i="22"/>
  <c r="W314" i="22"/>
  <c r="X314" i="22"/>
  <c r="P314" i="22"/>
  <c r="AC314" i="22"/>
  <c r="AD314" i="22"/>
  <c r="AF314" i="22"/>
  <c r="W315" i="22"/>
  <c r="X315" i="22"/>
  <c r="P315" i="22"/>
  <c r="AC315" i="22"/>
  <c r="AD315" i="22"/>
  <c r="AF315" i="22"/>
  <c r="W316" i="22"/>
  <c r="X316" i="22"/>
  <c r="P316" i="22"/>
  <c r="AC316" i="22"/>
  <c r="AD316" i="22"/>
  <c r="AF316" i="22"/>
  <c r="W317" i="22"/>
  <c r="X317" i="22"/>
  <c r="P317" i="22"/>
  <c r="AC317" i="22"/>
  <c r="AD317" i="22"/>
  <c r="AF317" i="22"/>
  <c r="W318" i="22"/>
  <c r="X318" i="22"/>
  <c r="AH318" i="22" s="1"/>
  <c r="P318" i="22"/>
  <c r="AC318" i="22"/>
  <c r="AD318" i="22"/>
  <c r="AF318" i="22"/>
  <c r="W319" i="22"/>
  <c r="X319" i="22"/>
  <c r="P319" i="22"/>
  <c r="AC319" i="22"/>
  <c r="AD319" i="22"/>
  <c r="AF319" i="22"/>
  <c r="W320" i="22"/>
  <c r="X320" i="22"/>
  <c r="P320" i="22"/>
  <c r="AC320" i="22"/>
  <c r="AD320" i="22"/>
  <c r="AF320" i="22"/>
  <c r="W321" i="22"/>
  <c r="X321" i="22"/>
  <c r="P321" i="22"/>
  <c r="AC321" i="22"/>
  <c r="AD321" i="22"/>
  <c r="AF321" i="22"/>
  <c r="W322" i="22"/>
  <c r="X322" i="22"/>
  <c r="P322" i="22"/>
  <c r="AC322" i="22"/>
  <c r="AD322" i="22"/>
  <c r="AF322" i="22"/>
  <c r="W323" i="22"/>
  <c r="X323" i="22"/>
  <c r="P323" i="22"/>
  <c r="AC323" i="22"/>
  <c r="AD323" i="22"/>
  <c r="AF323" i="22"/>
  <c r="W324" i="22"/>
  <c r="X324" i="22"/>
  <c r="P324" i="22"/>
  <c r="AC324" i="22"/>
  <c r="AD324" i="22"/>
  <c r="AF324" i="22"/>
  <c r="W325" i="22"/>
  <c r="X325" i="22"/>
  <c r="P325" i="22"/>
  <c r="AC325" i="22"/>
  <c r="AD325" i="22"/>
  <c r="AF325" i="22"/>
  <c r="W326" i="22"/>
  <c r="X326" i="22"/>
  <c r="P326" i="22"/>
  <c r="AC326" i="22"/>
  <c r="AD326" i="22"/>
  <c r="AF326" i="22"/>
  <c r="W327" i="22"/>
  <c r="X327" i="22"/>
  <c r="P327" i="22"/>
  <c r="AC327" i="22"/>
  <c r="AD327" i="22"/>
  <c r="AF327" i="22"/>
  <c r="W328" i="22"/>
  <c r="X328" i="22"/>
  <c r="P328" i="22"/>
  <c r="AC328" i="22"/>
  <c r="AD328" i="22"/>
  <c r="AF328" i="22"/>
  <c r="W329" i="22"/>
  <c r="X329" i="22"/>
  <c r="P329" i="22"/>
  <c r="AC329" i="22"/>
  <c r="AD329" i="22"/>
  <c r="AF329" i="22"/>
  <c r="W330" i="22"/>
  <c r="X330" i="22"/>
  <c r="P330" i="22"/>
  <c r="AC330" i="22"/>
  <c r="AD330" i="22"/>
  <c r="AF330" i="22"/>
  <c r="W331" i="22"/>
  <c r="X331" i="22"/>
  <c r="P331" i="22"/>
  <c r="AC331" i="22"/>
  <c r="AD331" i="22"/>
  <c r="AF331" i="22"/>
  <c r="W332" i="22"/>
  <c r="X332" i="22"/>
  <c r="P332" i="22"/>
  <c r="AC332" i="22"/>
  <c r="AD332" i="22"/>
  <c r="AF332" i="22"/>
  <c r="W333" i="22"/>
  <c r="X333" i="22"/>
  <c r="P333" i="22"/>
  <c r="AC333" i="22"/>
  <c r="AD333" i="22"/>
  <c r="AF333" i="22"/>
  <c r="W334" i="22"/>
  <c r="X334" i="22"/>
  <c r="P334" i="22"/>
  <c r="AC334" i="22"/>
  <c r="AD334" i="22"/>
  <c r="AF334" i="22"/>
  <c r="W335" i="22"/>
  <c r="X335" i="22"/>
  <c r="P335" i="22"/>
  <c r="AC335" i="22"/>
  <c r="AD335" i="22"/>
  <c r="AF335" i="22"/>
  <c r="W336" i="22"/>
  <c r="X336" i="22"/>
  <c r="P336" i="22"/>
  <c r="AC336" i="22"/>
  <c r="AD336" i="22"/>
  <c r="AF336" i="22"/>
  <c r="W337" i="22"/>
  <c r="X337" i="22"/>
  <c r="P337" i="22"/>
  <c r="AC337" i="22"/>
  <c r="AD337" i="22"/>
  <c r="AF337" i="22"/>
  <c r="W338" i="22"/>
  <c r="X338" i="22"/>
  <c r="P338" i="22"/>
  <c r="AC338" i="22"/>
  <c r="AD338" i="22"/>
  <c r="AF338" i="22"/>
  <c r="W339" i="22"/>
  <c r="X339" i="22"/>
  <c r="P339" i="22"/>
  <c r="AC339" i="22"/>
  <c r="AD339" i="22"/>
  <c r="AF339" i="22"/>
  <c r="W340" i="22"/>
  <c r="X340" i="22"/>
  <c r="P340" i="22"/>
  <c r="AC340" i="22"/>
  <c r="AD340" i="22"/>
  <c r="AF340" i="22"/>
  <c r="W341" i="22"/>
  <c r="X341" i="22"/>
  <c r="P341" i="22"/>
  <c r="AC341" i="22"/>
  <c r="AD341" i="22"/>
  <c r="AF341" i="22"/>
  <c r="W342" i="22"/>
  <c r="X342" i="22"/>
  <c r="P342" i="22"/>
  <c r="AC342" i="22"/>
  <c r="AD342" i="22"/>
  <c r="AF342" i="22"/>
  <c r="W343" i="22"/>
  <c r="X343" i="22"/>
  <c r="P343" i="22"/>
  <c r="AC343" i="22"/>
  <c r="AD343" i="22"/>
  <c r="AF343" i="22"/>
  <c r="W344" i="22"/>
  <c r="X344" i="22"/>
  <c r="P344" i="22"/>
  <c r="AC344" i="22"/>
  <c r="AD344" i="22"/>
  <c r="AF344" i="22"/>
  <c r="W345" i="22"/>
  <c r="X345" i="22"/>
  <c r="P345" i="22"/>
  <c r="AC345" i="22"/>
  <c r="AD345" i="22"/>
  <c r="AF345" i="22"/>
  <c r="W346" i="22"/>
  <c r="X346" i="22"/>
  <c r="P346" i="22"/>
  <c r="AC346" i="22"/>
  <c r="AD346" i="22"/>
  <c r="AF346" i="22"/>
  <c r="W347" i="22"/>
  <c r="X347" i="22"/>
  <c r="P347" i="22"/>
  <c r="AC347" i="22"/>
  <c r="AD347" i="22"/>
  <c r="AF347" i="22"/>
  <c r="W348" i="22"/>
  <c r="X348" i="22"/>
  <c r="P348" i="22"/>
  <c r="AC348" i="22"/>
  <c r="AD348" i="22"/>
  <c r="AF348" i="22"/>
  <c r="W349" i="22"/>
  <c r="X349" i="22"/>
  <c r="P349" i="22"/>
  <c r="AC349" i="22"/>
  <c r="AD349" i="22"/>
  <c r="AF349" i="22"/>
  <c r="W350" i="22"/>
  <c r="X350" i="22"/>
  <c r="P350" i="22"/>
  <c r="AC350" i="22"/>
  <c r="AD350" i="22"/>
  <c r="AF350" i="22"/>
  <c r="W351" i="22"/>
  <c r="X351" i="22"/>
  <c r="P351" i="22"/>
  <c r="AC351" i="22"/>
  <c r="AD351" i="22"/>
  <c r="AF351" i="22"/>
  <c r="W352" i="22"/>
  <c r="X352" i="22"/>
  <c r="P352" i="22"/>
  <c r="AC352" i="22"/>
  <c r="AD352" i="22"/>
  <c r="AF352" i="22"/>
  <c r="W353" i="22"/>
  <c r="X353" i="22"/>
  <c r="P353" i="22"/>
  <c r="AC353" i="22"/>
  <c r="AD353" i="22"/>
  <c r="AF353" i="22"/>
  <c r="W354" i="22"/>
  <c r="X354" i="22"/>
  <c r="P354" i="22"/>
  <c r="AC354" i="22"/>
  <c r="AD354" i="22"/>
  <c r="AF354" i="22"/>
  <c r="W355" i="22"/>
  <c r="X355" i="22"/>
  <c r="P355" i="22"/>
  <c r="AC355" i="22"/>
  <c r="AD355" i="22"/>
  <c r="AF355" i="22"/>
  <c r="W356" i="22"/>
  <c r="X356" i="22"/>
  <c r="P356" i="22"/>
  <c r="AC356" i="22"/>
  <c r="AD356" i="22"/>
  <c r="AF356" i="22"/>
  <c r="W357" i="22"/>
  <c r="X357" i="22"/>
  <c r="P357" i="22"/>
  <c r="AC357" i="22"/>
  <c r="AD357" i="22"/>
  <c r="AF357" i="22"/>
  <c r="W358" i="22"/>
  <c r="X358" i="22"/>
  <c r="P358" i="22"/>
  <c r="AC358" i="22"/>
  <c r="AD358" i="22"/>
  <c r="AF358" i="22"/>
  <c r="W359" i="22"/>
  <c r="X359" i="22"/>
  <c r="P359" i="22"/>
  <c r="AC359" i="22"/>
  <c r="AD359" i="22"/>
  <c r="AF359" i="22"/>
  <c r="W360" i="22"/>
  <c r="X360" i="22"/>
  <c r="P360" i="22"/>
  <c r="AC360" i="22"/>
  <c r="AD360" i="22"/>
  <c r="AF360" i="22"/>
  <c r="W361" i="22"/>
  <c r="X361" i="22"/>
  <c r="P361" i="22"/>
  <c r="AC361" i="22"/>
  <c r="AD361" i="22"/>
  <c r="AF361" i="22"/>
  <c r="W362" i="22"/>
  <c r="X362" i="22"/>
  <c r="P362" i="22"/>
  <c r="AC362" i="22"/>
  <c r="AD362" i="22"/>
  <c r="AF362" i="22"/>
  <c r="W363" i="22"/>
  <c r="X363" i="22"/>
  <c r="P363" i="22"/>
  <c r="AC363" i="22"/>
  <c r="AD363" i="22"/>
  <c r="AF363" i="22"/>
  <c r="W364" i="22"/>
  <c r="X364" i="22"/>
  <c r="P364" i="22"/>
  <c r="AC364" i="22"/>
  <c r="AD364" i="22"/>
  <c r="AF364" i="22"/>
  <c r="W365" i="22"/>
  <c r="X365" i="22"/>
  <c r="P365" i="22"/>
  <c r="AC365" i="22"/>
  <c r="AD365" i="22"/>
  <c r="AF365" i="22"/>
  <c r="W366" i="22"/>
  <c r="X366" i="22"/>
  <c r="P366" i="22"/>
  <c r="AC366" i="22"/>
  <c r="AD366" i="22"/>
  <c r="AF366" i="22"/>
  <c r="W367" i="22"/>
  <c r="X367" i="22"/>
  <c r="P367" i="22"/>
  <c r="AC367" i="22"/>
  <c r="AD367" i="22"/>
  <c r="AF367" i="22"/>
  <c r="W368" i="22"/>
  <c r="X368" i="22"/>
  <c r="P368" i="22"/>
  <c r="AC368" i="22"/>
  <c r="AD368" i="22"/>
  <c r="AF368" i="22"/>
  <c r="W369" i="22"/>
  <c r="X369" i="22"/>
  <c r="P369" i="22"/>
  <c r="AC369" i="22"/>
  <c r="AD369" i="22"/>
  <c r="AF369" i="22"/>
  <c r="W370" i="22"/>
  <c r="X370" i="22"/>
  <c r="P370" i="22"/>
  <c r="AC370" i="22"/>
  <c r="AD370" i="22"/>
  <c r="AF370" i="22"/>
  <c r="W371" i="22"/>
  <c r="X371" i="22"/>
  <c r="P371" i="22"/>
  <c r="AC371" i="22"/>
  <c r="AD371" i="22"/>
  <c r="AF371" i="22"/>
  <c r="W372" i="22"/>
  <c r="X372" i="22"/>
  <c r="P372" i="22"/>
  <c r="AC372" i="22"/>
  <c r="AD372" i="22"/>
  <c r="AF372" i="22"/>
  <c r="W373" i="22"/>
  <c r="X373" i="22"/>
  <c r="P373" i="22"/>
  <c r="AC373" i="22"/>
  <c r="AD373" i="22"/>
  <c r="AF373" i="22"/>
  <c r="W374" i="22"/>
  <c r="X374" i="22"/>
  <c r="P374" i="22"/>
  <c r="AC374" i="22"/>
  <c r="AD374" i="22"/>
  <c r="AF374" i="22"/>
  <c r="W375" i="22"/>
  <c r="X375" i="22"/>
  <c r="P375" i="22"/>
  <c r="AC375" i="22"/>
  <c r="AD375" i="22"/>
  <c r="AF375" i="22"/>
  <c r="W376" i="22"/>
  <c r="X376" i="22"/>
  <c r="P376" i="22"/>
  <c r="AC376" i="22"/>
  <c r="AD376" i="22"/>
  <c r="AF376" i="22"/>
  <c r="W377" i="22"/>
  <c r="X377" i="22"/>
  <c r="P377" i="22"/>
  <c r="AC377" i="22"/>
  <c r="AD377" i="22"/>
  <c r="AF377" i="22"/>
  <c r="W378" i="22"/>
  <c r="X378" i="22"/>
  <c r="P378" i="22"/>
  <c r="AC378" i="22"/>
  <c r="AD378" i="22"/>
  <c r="AF378" i="22"/>
  <c r="W379" i="22"/>
  <c r="X379" i="22"/>
  <c r="P379" i="22"/>
  <c r="AC379" i="22"/>
  <c r="AD379" i="22"/>
  <c r="AF379" i="22"/>
  <c r="W380" i="22"/>
  <c r="X380" i="22"/>
  <c r="P380" i="22"/>
  <c r="AC380" i="22"/>
  <c r="AD380" i="22"/>
  <c r="AF380" i="22"/>
  <c r="W381" i="22"/>
  <c r="X381" i="22"/>
  <c r="P381" i="22"/>
  <c r="AC381" i="22"/>
  <c r="AD381" i="22"/>
  <c r="AF381" i="22"/>
  <c r="W382" i="22"/>
  <c r="X382" i="22"/>
  <c r="P382" i="22"/>
  <c r="AC382" i="22"/>
  <c r="AD382" i="22"/>
  <c r="AF382" i="22"/>
  <c r="W383" i="22"/>
  <c r="X383" i="22"/>
  <c r="P383" i="22"/>
  <c r="AC383" i="22"/>
  <c r="AD383" i="22"/>
  <c r="AF383" i="22"/>
  <c r="W384" i="22"/>
  <c r="X384" i="22"/>
  <c r="P384" i="22"/>
  <c r="AC384" i="22"/>
  <c r="AD384" i="22"/>
  <c r="AF384" i="22"/>
  <c r="W385" i="22"/>
  <c r="X385" i="22"/>
  <c r="P385" i="22"/>
  <c r="AC385" i="22"/>
  <c r="AD385" i="22"/>
  <c r="AF385" i="22"/>
  <c r="W386" i="22"/>
  <c r="X386" i="22"/>
  <c r="P386" i="22"/>
  <c r="AC386" i="22"/>
  <c r="AD386" i="22"/>
  <c r="AF386" i="22"/>
  <c r="W387" i="22"/>
  <c r="X387" i="22"/>
  <c r="P387" i="22"/>
  <c r="AC387" i="22"/>
  <c r="AD387" i="22"/>
  <c r="AF387" i="22"/>
  <c r="W388" i="22"/>
  <c r="X388" i="22"/>
  <c r="P388" i="22"/>
  <c r="AC388" i="22"/>
  <c r="AD388" i="22"/>
  <c r="AF388" i="22"/>
  <c r="W389" i="22"/>
  <c r="X389" i="22"/>
  <c r="P389" i="22"/>
  <c r="AC389" i="22"/>
  <c r="AD389" i="22"/>
  <c r="AF389" i="22"/>
  <c r="W390" i="22"/>
  <c r="X390" i="22"/>
  <c r="P390" i="22"/>
  <c r="AC390" i="22"/>
  <c r="AD390" i="22"/>
  <c r="AF390" i="22"/>
  <c r="W391" i="22"/>
  <c r="X391" i="22"/>
  <c r="P391" i="22"/>
  <c r="AC391" i="22"/>
  <c r="AD391" i="22"/>
  <c r="AF391" i="22"/>
  <c r="W392" i="22"/>
  <c r="X392" i="22"/>
  <c r="P392" i="22"/>
  <c r="AC392" i="22"/>
  <c r="AD392" i="22"/>
  <c r="AF392" i="22"/>
  <c r="W393" i="22"/>
  <c r="X393" i="22"/>
  <c r="P393" i="22"/>
  <c r="AC393" i="22"/>
  <c r="AD393" i="22"/>
  <c r="AF393" i="22"/>
  <c r="W394" i="22"/>
  <c r="X394" i="22"/>
  <c r="P394" i="22"/>
  <c r="AC394" i="22"/>
  <c r="AD394" i="22"/>
  <c r="AF394" i="22"/>
  <c r="W395" i="22"/>
  <c r="X395" i="22"/>
  <c r="P395" i="22"/>
  <c r="AC395" i="22"/>
  <c r="AD395" i="22"/>
  <c r="AF395" i="22"/>
  <c r="W396" i="22"/>
  <c r="X396" i="22"/>
  <c r="P396" i="22"/>
  <c r="AC396" i="22"/>
  <c r="AD396" i="22"/>
  <c r="AF396" i="22"/>
  <c r="W397" i="22"/>
  <c r="X397" i="22"/>
  <c r="P397" i="22"/>
  <c r="AC397" i="22"/>
  <c r="AD397" i="22"/>
  <c r="AF397" i="22"/>
  <c r="W398" i="22"/>
  <c r="X398" i="22"/>
  <c r="P398" i="22"/>
  <c r="AC398" i="22"/>
  <c r="AD398" i="22"/>
  <c r="AF398" i="22"/>
  <c r="W399" i="22"/>
  <c r="X399" i="22"/>
  <c r="P399" i="22"/>
  <c r="AC399" i="22"/>
  <c r="AD399" i="22"/>
  <c r="AF399" i="22"/>
  <c r="W400" i="22"/>
  <c r="X400" i="22"/>
  <c r="P400" i="22"/>
  <c r="AC400" i="22"/>
  <c r="AD400" i="22"/>
  <c r="AF400" i="22"/>
  <c r="W401" i="22"/>
  <c r="X401" i="22"/>
  <c r="P401" i="22"/>
  <c r="AC401" i="22"/>
  <c r="AD401" i="22"/>
  <c r="AF401" i="22"/>
  <c r="W402" i="22"/>
  <c r="X402" i="22"/>
  <c r="P402" i="22"/>
  <c r="AC402" i="22"/>
  <c r="AD402" i="22"/>
  <c r="AF402" i="22"/>
  <c r="W403" i="22"/>
  <c r="X403" i="22"/>
  <c r="P403" i="22"/>
  <c r="AC403" i="22"/>
  <c r="AD403" i="22"/>
  <c r="AF403" i="22"/>
  <c r="W404" i="22"/>
  <c r="X404" i="22"/>
  <c r="P404" i="22"/>
  <c r="AC404" i="22"/>
  <c r="AD404" i="22"/>
  <c r="AF404" i="22"/>
  <c r="W405" i="22"/>
  <c r="X405" i="22"/>
  <c r="P405" i="22"/>
  <c r="AC405" i="22"/>
  <c r="AD405" i="22"/>
  <c r="AF405" i="22"/>
  <c r="W406" i="22"/>
  <c r="X406" i="22"/>
  <c r="P406" i="22"/>
  <c r="AC406" i="22"/>
  <c r="AD406" i="22"/>
  <c r="AF406" i="22"/>
  <c r="W407" i="22"/>
  <c r="X407" i="22"/>
  <c r="P407" i="22"/>
  <c r="AC407" i="22"/>
  <c r="AD407" i="22"/>
  <c r="AF407" i="22"/>
  <c r="W408" i="22"/>
  <c r="X408" i="22"/>
  <c r="P408" i="22"/>
  <c r="AC408" i="22"/>
  <c r="AD408" i="22"/>
  <c r="AF408" i="22"/>
  <c r="W409" i="22"/>
  <c r="X409" i="22"/>
  <c r="P409" i="22"/>
  <c r="AC409" i="22"/>
  <c r="AD409" i="22"/>
  <c r="AF409" i="22"/>
  <c r="W410" i="22"/>
  <c r="X410" i="22"/>
  <c r="P410" i="22"/>
  <c r="AC410" i="22"/>
  <c r="AD410" i="22"/>
  <c r="AF410" i="22"/>
  <c r="W411" i="22"/>
  <c r="X411" i="22"/>
  <c r="P411" i="22"/>
  <c r="AC411" i="22"/>
  <c r="AD411" i="22"/>
  <c r="AF411" i="22"/>
  <c r="W412" i="22"/>
  <c r="X412" i="22"/>
  <c r="P412" i="22"/>
  <c r="AC412" i="22"/>
  <c r="AD412" i="22"/>
  <c r="AF412" i="22"/>
  <c r="W413" i="22"/>
  <c r="X413" i="22"/>
  <c r="P413" i="22"/>
  <c r="AC413" i="22"/>
  <c r="AD413" i="22"/>
  <c r="AF413" i="22"/>
  <c r="W414" i="22"/>
  <c r="X414" i="22"/>
  <c r="P414" i="22"/>
  <c r="AC414" i="22"/>
  <c r="AD414" i="22"/>
  <c r="AF414" i="22"/>
  <c r="W415" i="22"/>
  <c r="X415" i="22"/>
  <c r="P415" i="22"/>
  <c r="AC415" i="22"/>
  <c r="AD415" i="22"/>
  <c r="AF415" i="22"/>
  <c r="W416" i="22"/>
  <c r="X416" i="22"/>
  <c r="P416" i="22"/>
  <c r="AC416" i="22"/>
  <c r="AD416" i="22"/>
  <c r="AF416" i="22"/>
  <c r="W417" i="22"/>
  <c r="X417" i="22"/>
  <c r="P417" i="22"/>
  <c r="AC417" i="22"/>
  <c r="AD417" i="22"/>
  <c r="AF417" i="22"/>
  <c r="W418" i="22"/>
  <c r="X418" i="22"/>
  <c r="P418" i="22"/>
  <c r="AC418" i="22"/>
  <c r="AD418" i="22"/>
  <c r="AF418" i="22"/>
  <c r="W419" i="22"/>
  <c r="X419" i="22"/>
  <c r="P419" i="22"/>
  <c r="AC419" i="22"/>
  <c r="AD419" i="22"/>
  <c r="AF419" i="22"/>
  <c r="W420" i="22"/>
  <c r="X420" i="22"/>
  <c r="P420" i="22"/>
  <c r="AC420" i="22"/>
  <c r="AD420" i="22"/>
  <c r="AF420" i="22"/>
  <c r="W421" i="22"/>
  <c r="X421" i="22"/>
  <c r="P421" i="22"/>
  <c r="AC421" i="22"/>
  <c r="AD421" i="22"/>
  <c r="AF421" i="22"/>
  <c r="W422" i="22"/>
  <c r="X422" i="22"/>
  <c r="P422" i="22"/>
  <c r="AC422" i="22"/>
  <c r="AD422" i="22"/>
  <c r="AF422" i="22"/>
  <c r="W423" i="22"/>
  <c r="X423" i="22"/>
  <c r="P423" i="22"/>
  <c r="AC423" i="22"/>
  <c r="AD423" i="22"/>
  <c r="AF423" i="22"/>
  <c r="W424" i="22"/>
  <c r="X424" i="22"/>
  <c r="P424" i="22"/>
  <c r="AC424" i="22"/>
  <c r="AD424" i="22"/>
  <c r="AF424" i="22"/>
  <c r="W425" i="22"/>
  <c r="X425" i="22"/>
  <c r="P425" i="22"/>
  <c r="AC425" i="22"/>
  <c r="AD425" i="22"/>
  <c r="AF425" i="22"/>
  <c r="W426" i="22"/>
  <c r="X426" i="22"/>
  <c r="P426" i="22"/>
  <c r="AC426" i="22"/>
  <c r="AD426" i="22"/>
  <c r="AF426" i="22"/>
  <c r="W427" i="22"/>
  <c r="X427" i="22"/>
  <c r="P427" i="22"/>
  <c r="AC427" i="22"/>
  <c r="AD427" i="22"/>
  <c r="AF427" i="22"/>
  <c r="W428" i="22"/>
  <c r="X428" i="22"/>
  <c r="P428" i="22"/>
  <c r="AC428" i="22"/>
  <c r="AD428" i="22"/>
  <c r="AF428" i="22"/>
  <c r="W429" i="22"/>
  <c r="X429" i="22"/>
  <c r="P429" i="22"/>
  <c r="AC429" i="22"/>
  <c r="AD429" i="22"/>
  <c r="AF429" i="22"/>
  <c r="W430" i="22"/>
  <c r="X430" i="22"/>
  <c r="P430" i="22"/>
  <c r="AC430" i="22"/>
  <c r="AD430" i="22"/>
  <c r="AF430" i="22"/>
  <c r="W431" i="22"/>
  <c r="X431" i="22"/>
  <c r="P431" i="22"/>
  <c r="AC431" i="22"/>
  <c r="AD431" i="22"/>
  <c r="AF431" i="22"/>
  <c r="W432" i="22"/>
  <c r="X432" i="22"/>
  <c r="P432" i="22"/>
  <c r="AC432" i="22"/>
  <c r="AD432" i="22"/>
  <c r="AF432" i="22"/>
  <c r="W433" i="22"/>
  <c r="X433" i="22"/>
  <c r="P433" i="22"/>
  <c r="AC433" i="22"/>
  <c r="AD433" i="22"/>
  <c r="AF433" i="22"/>
  <c r="W434" i="22"/>
  <c r="X434" i="22"/>
  <c r="P434" i="22"/>
  <c r="AC434" i="22"/>
  <c r="AD434" i="22"/>
  <c r="AF434" i="22"/>
  <c r="W435" i="22"/>
  <c r="X435" i="22"/>
  <c r="P435" i="22"/>
  <c r="AC435" i="22"/>
  <c r="AD435" i="22"/>
  <c r="AF435" i="22"/>
  <c r="W436" i="22"/>
  <c r="X436" i="22"/>
  <c r="P436" i="22"/>
  <c r="AC436" i="22"/>
  <c r="AD436" i="22"/>
  <c r="AF436" i="22"/>
  <c r="W437" i="22"/>
  <c r="X437" i="22"/>
  <c r="P437" i="22"/>
  <c r="AC437" i="22"/>
  <c r="AD437" i="22"/>
  <c r="AF437" i="22"/>
  <c r="W438" i="22"/>
  <c r="X438" i="22"/>
  <c r="P438" i="22"/>
  <c r="AC438" i="22"/>
  <c r="AD438" i="22"/>
  <c r="AF438" i="22"/>
  <c r="W439" i="22"/>
  <c r="X439" i="22"/>
  <c r="P439" i="22"/>
  <c r="AC439" i="22"/>
  <c r="AD439" i="22"/>
  <c r="AF439" i="22"/>
  <c r="W440" i="22"/>
  <c r="X440" i="22"/>
  <c r="P440" i="22"/>
  <c r="AC440" i="22"/>
  <c r="AD440" i="22"/>
  <c r="AF440" i="22"/>
  <c r="W441" i="22"/>
  <c r="X441" i="22"/>
  <c r="P441" i="22"/>
  <c r="AC441" i="22"/>
  <c r="AD441" i="22"/>
  <c r="AF441" i="22"/>
  <c r="W442" i="22"/>
  <c r="X442" i="22"/>
  <c r="P442" i="22"/>
  <c r="AC442" i="22"/>
  <c r="AD442" i="22"/>
  <c r="AF442" i="22"/>
  <c r="W443" i="22"/>
  <c r="X443" i="22"/>
  <c r="P443" i="22"/>
  <c r="AC443" i="22"/>
  <c r="AD443" i="22"/>
  <c r="AF443" i="22"/>
  <c r="W444" i="22"/>
  <c r="X444" i="22"/>
  <c r="P444" i="22"/>
  <c r="AC444" i="22"/>
  <c r="AD444" i="22"/>
  <c r="AF444" i="22"/>
  <c r="W445" i="22"/>
  <c r="X445" i="22"/>
  <c r="P445" i="22"/>
  <c r="AC445" i="22"/>
  <c r="AD445" i="22"/>
  <c r="AF445" i="22"/>
  <c r="W446" i="22"/>
  <c r="X446" i="22"/>
  <c r="P446" i="22"/>
  <c r="AC446" i="22"/>
  <c r="AD446" i="22"/>
  <c r="AF446" i="22"/>
  <c r="W447" i="22"/>
  <c r="X447" i="22"/>
  <c r="P447" i="22"/>
  <c r="AC447" i="22"/>
  <c r="AD447" i="22"/>
  <c r="AF447" i="22"/>
  <c r="W448" i="22"/>
  <c r="X448" i="22"/>
  <c r="P448" i="22"/>
  <c r="AC448" i="22"/>
  <c r="AD448" i="22"/>
  <c r="AF448" i="22"/>
  <c r="W449" i="22"/>
  <c r="X449" i="22"/>
  <c r="P449" i="22"/>
  <c r="AC449" i="22"/>
  <c r="AD449" i="22"/>
  <c r="AF449" i="22"/>
  <c r="W450" i="22"/>
  <c r="X450" i="22"/>
  <c r="P450" i="22"/>
  <c r="AC450" i="22"/>
  <c r="AD450" i="22"/>
  <c r="AF450" i="22"/>
  <c r="W451" i="22"/>
  <c r="X451" i="22"/>
  <c r="P451" i="22"/>
  <c r="AC451" i="22"/>
  <c r="AD451" i="22"/>
  <c r="AF451" i="22"/>
  <c r="W452" i="22"/>
  <c r="X452" i="22"/>
  <c r="P452" i="22"/>
  <c r="AC452" i="22"/>
  <c r="AD452" i="22"/>
  <c r="AF452" i="22"/>
  <c r="W453" i="22"/>
  <c r="X453" i="22"/>
  <c r="P453" i="22"/>
  <c r="AC453" i="22"/>
  <c r="AD453" i="22"/>
  <c r="AF453" i="22"/>
  <c r="W454" i="22"/>
  <c r="X454" i="22"/>
  <c r="P454" i="22"/>
  <c r="AC454" i="22"/>
  <c r="AD454" i="22"/>
  <c r="AF454" i="22"/>
  <c r="W455" i="22"/>
  <c r="X455" i="22"/>
  <c r="P455" i="22"/>
  <c r="AC455" i="22"/>
  <c r="AD455" i="22"/>
  <c r="AF455" i="22"/>
  <c r="W456" i="22"/>
  <c r="X456" i="22"/>
  <c r="P456" i="22"/>
  <c r="AC456" i="22"/>
  <c r="AD456" i="22"/>
  <c r="AF456" i="22"/>
  <c r="W457" i="22"/>
  <c r="X457" i="22"/>
  <c r="P457" i="22"/>
  <c r="AC457" i="22"/>
  <c r="AD457" i="22"/>
  <c r="AF457" i="22"/>
  <c r="W458" i="22"/>
  <c r="X458" i="22"/>
  <c r="AH458" i="22" s="1"/>
  <c r="P458" i="22"/>
  <c r="AC458" i="22"/>
  <c r="AD458" i="22"/>
  <c r="AF458" i="22"/>
  <c r="W459" i="22"/>
  <c r="X459" i="22"/>
  <c r="P459" i="22"/>
  <c r="AC459" i="22"/>
  <c r="AD459" i="22"/>
  <c r="AF459" i="22"/>
  <c r="W460" i="22"/>
  <c r="X460" i="22"/>
  <c r="P460" i="22"/>
  <c r="AC460" i="22"/>
  <c r="AD460" i="22"/>
  <c r="AF460" i="22"/>
  <c r="W461" i="22"/>
  <c r="X461" i="22"/>
  <c r="P461" i="22"/>
  <c r="AC461" i="22"/>
  <c r="AD461" i="22"/>
  <c r="AF461" i="22"/>
  <c r="W462" i="22"/>
  <c r="X462" i="22"/>
  <c r="P462" i="22"/>
  <c r="AC462" i="22"/>
  <c r="AD462" i="22"/>
  <c r="AF462" i="22"/>
  <c r="W463" i="22"/>
  <c r="X463" i="22"/>
  <c r="P463" i="22"/>
  <c r="AC463" i="22"/>
  <c r="AD463" i="22"/>
  <c r="AF463" i="22"/>
  <c r="W464" i="22"/>
  <c r="X464" i="22"/>
  <c r="P464" i="22"/>
  <c r="AC464" i="22"/>
  <c r="AD464" i="22"/>
  <c r="AF464" i="22"/>
  <c r="W465" i="22"/>
  <c r="X465" i="22"/>
  <c r="P465" i="22"/>
  <c r="AC465" i="22"/>
  <c r="AD465" i="22"/>
  <c r="AF465" i="22"/>
  <c r="W466" i="22"/>
  <c r="X466" i="22"/>
  <c r="P466" i="22"/>
  <c r="AC466" i="22"/>
  <c r="AD466" i="22"/>
  <c r="AF466" i="22"/>
  <c r="W467" i="22"/>
  <c r="X467" i="22"/>
  <c r="P467" i="22"/>
  <c r="AC467" i="22"/>
  <c r="AD467" i="22"/>
  <c r="AF467" i="22"/>
  <c r="W468" i="22"/>
  <c r="X468" i="22"/>
  <c r="P468" i="22"/>
  <c r="AC468" i="22"/>
  <c r="AD468" i="22"/>
  <c r="AF468" i="22"/>
  <c r="W469" i="22"/>
  <c r="X469" i="22"/>
  <c r="P469" i="22"/>
  <c r="AC469" i="22"/>
  <c r="AD469" i="22"/>
  <c r="AF469" i="22"/>
  <c r="W470" i="22"/>
  <c r="X470" i="22"/>
  <c r="P470" i="22"/>
  <c r="AC470" i="22"/>
  <c r="AD470" i="22"/>
  <c r="AF470" i="22"/>
  <c r="W471" i="22"/>
  <c r="X471" i="22"/>
  <c r="P471" i="22"/>
  <c r="AC471" i="22"/>
  <c r="AD471" i="22"/>
  <c r="AF471" i="22"/>
  <c r="W472" i="22"/>
  <c r="X472" i="22"/>
  <c r="AH472" i="22" s="1"/>
  <c r="BN472" i="15" s="1"/>
  <c r="P472" i="22"/>
  <c r="AC472" i="22"/>
  <c r="AD472" i="22"/>
  <c r="AF472" i="22"/>
  <c r="W473" i="22"/>
  <c r="X473" i="22"/>
  <c r="P473" i="22"/>
  <c r="AC473" i="22"/>
  <c r="AD473" i="22"/>
  <c r="AF473" i="22"/>
  <c r="W474" i="22"/>
  <c r="X474" i="22"/>
  <c r="P474" i="22"/>
  <c r="AC474" i="22"/>
  <c r="AD474" i="22"/>
  <c r="AF474" i="22"/>
  <c r="W475" i="22"/>
  <c r="X475" i="22"/>
  <c r="P475" i="22"/>
  <c r="AC475" i="22"/>
  <c r="AD475" i="22"/>
  <c r="AF475" i="22"/>
  <c r="W476" i="22"/>
  <c r="X476" i="22"/>
  <c r="P476" i="22"/>
  <c r="AC476" i="22"/>
  <c r="AD476" i="22"/>
  <c r="AF476" i="22"/>
  <c r="W477" i="22"/>
  <c r="X477" i="22"/>
  <c r="P477" i="22"/>
  <c r="AC477" i="22"/>
  <c r="AD477" i="22"/>
  <c r="AF477" i="22"/>
  <c r="W478" i="22"/>
  <c r="X478" i="22"/>
  <c r="P478" i="22"/>
  <c r="AC478" i="22"/>
  <c r="AD478" i="22"/>
  <c r="AF478" i="22"/>
  <c r="W479" i="22"/>
  <c r="X479" i="22"/>
  <c r="P479" i="22"/>
  <c r="AC479" i="22"/>
  <c r="AD479" i="22"/>
  <c r="AF479" i="22"/>
  <c r="W480" i="22"/>
  <c r="X480" i="22"/>
  <c r="P480" i="22"/>
  <c r="AC480" i="22"/>
  <c r="AD480" i="22"/>
  <c r="AF480" i="22"/>
  <c r="W481" i="22"/>
  <c r="X481" i="22"/>
  <c r="P481" i="22"/>
  <c r="AC481" i="22"/>
  <c r="AD481" i="22"/>
  <c r="AF481" i="22"/>
  <c r="W482" i="22"/>
  <c r="X482" i="22"/>
  <c r="P482" i="22"/>
  <c r="AC482" i="22"/>
  <c r="AD482" i="22"/>
  <c r="AF482" i="22"/>
  <c r="W483" i="22"/>
  <c r="X483" i="22"/>
  <c r="P483" i="22"/>
  <c r="AC483" i="22"/>
  <c r="AD483" i="22"/>
  <c r="AF483" i="22"/>
  <c r="W484" i="22"/>
  <c r="X484" i="22"/>
  <c r="P484" i="22"/>
  <c r="AC484" i="22"/>
  <c r="AD484" i="22"/>
  <c r="AF484" i="22"/>
  <c r="W485" i="22"/>
  <c r="X485" i="22"/>
  <c r="P485" i="22"/>
  <c r="AC485" i="22"/>
  <c r="AD485" i="22"/>
  <c r="AF485" i="22"/>
  <c r="W486" i="22"/>
  <c r="X486" i="22"/>
  <c r="P486" i="22"/>
  <c r="AC486" i="22"/>
  <c r="AD486" i="22"/>
  <c r="AF486" i="22"/>
  <c r="W487" i="22"/>
  <c r="X487" i="22"/>
  <c r="P487" i="22"/>
  <c r="AC487" i="22"/>
  <c r="AD487" i="22"/>
  <c r="AF487" i="22"/>
  <c r="W488" i="22"/>
  <c r="X488" i="22"/>
  <c r="AH488" i="22" s="1"/>
  <c r="BN488" i="15" s="1"/>
  <c r="P488" i="22"/>
  <c r="AC488" i="22"/>
  <c r="AD488" i="22"/>
  <c r="AF488" i="22"/>
  <c r="W489" i="22"/>
  <c r="X489" i="22"/>
  <c r="P489" i="22"/>
  <c r="AC489" i="22"/>
  <c r="AD489" i="22"/>
  <c r="AF489" i="22"/>
  <c r="W490" i="22"/>
  <c r="X490" i="22"/>
  <c r="P490" i="22"/>
  <c r="AC490" i="22"/>
  <c r="AD490" i="22"/>
  <c r="AF490" i="22"/>
  <c r="W491" i="22"/>
  <c r="X491" i="22"/>
  <c r="P491" i="22"/>
  <c r="AC491" i="22"/>
  <c r="AD491" i="22"/>
  <c r="AF491" i="22"/>
  <c r="W492" i="22"/>
  <c r="X492" i="22"/>
  <c r="P492" i="22"/>
  <c r="AC492" i="22"/>
  <c r="AD492" i="22"/>
  <c r="AF492" i="22"/>
  <c r="W493" i="22"/>
  <c r="X493" i="22"/>
  <c r="P493" i="22"/>
  <c r="AC493" i="22"/>
  <c r="AD493" i="22"/>
  <c r="AF493" i="22"/>
  <c r="W494" i="22"/>
  <c r="X494" i="22"/>
  <c r="P494" i="22"/>
  <c r="AC494" i="22"/>
  <c r="AD494" i="22"/>
  <c r="AF494" i="22"/>
  <c r="W495" i="22"/>
  <c r="X495" i="22"/>
  <c r="P495" i="22"/>
  <c r="AC495" i="22"/>
  <c r="AD495" i="22"/>
  <c r="AF495" i="22"/>
  <c r="W496" i="22"/>
  <c r="X496" i="22"/>
  <c r="P496" i="22"/>
  <c r="AC496" i="22"/>
  <c r="AD496" i="22"/>
  <c r="AF496" i="22"/>
  <c r="W497" i="22"/>
  <c r="X497" i="22"/>
  <c r="P497" i="22"/>
  <c r="AC497" i="22"/>
  <c r="AD497" i="22"/>
  <c r="AF497" i="22"/>
  <c r="W498" i="22"/>
  <c r="X498" i="22"/>
  <c r="P498" i="22"/>
  <c r="AC498" i="22"/>
  <c r="AD498" i="22"/>
  <c r="AF498" i="22"/>
  <c r="W499" i="22"/>
  <c r="X499" i="22"/>
  <c r="P499" i="22"/>
  <c r="AC499" i="22"/>
  <c r="AD499" i="22"/>
  <c r="AF499" i="22"/>
  <c r="W500" i="22"/>
  <c r="X500" i="22"/>
  <c r="P500" i="22"/>
  <c r="AC500" i="22"/>
  <c r="AD500" i="22"/>
  <c r="AF500" i="22"/>
  <c r="W501" i="22"/>
  <c r="X501" i="22"/>
  <c r="P501" i="22"/>
  <c r="AC501" i="22"/>
  <c r="AD501" i="22"/>
  <c r="AF501" i="22"/>
  <c r="W502" i="22"/>
  <c r="X502" i="22"/>
  <c r="P502" i="22"/>
  <c r="AC502" i="22"/>
  <c r="AD502" i="22"/>
  <c r="AF502" i="22"/>
  <c r="W503" i="22"/>
  <c r="X503" i="22"/>
  <c r="P503" i="22"/>
  <c r="AC503" i="22"/>
  <c r="AD503" i="22"/>
  <c r="AF503" i="22"/>
  <c r="W504" i="22"/>
  <c r="X504" i="22"/>
  <c r="P504" i="22"/>
  <c r="AC504" i="22"/>
  <c r="AD504" i="22"/>
  <c r="AF504" i="22"/>
  <c r="Q6" i="22"/>
  <c r="AI6" i="22" s="1"/>
  <c r="O6" i="11" s="1"/>
  <c r="Q5" i="22"/>
  <c r="AI5" i="22" s="1"/>
  <c r="O5" i="11" s="1"/>
  <c r="Q42" i="22"/>
  <c r="AI42" i="22" s="1"/>
  <c r="O43" i="11" s="1"/>
  <c r="Q4" i="22"/>
  <c r="AI4" i="22" s="1"/>
  <c r="O4" i="11" s="1"/>
  <c r="Q8" i="22"/>
  <c r="AI8" i="22" s="1"/>
  <c r="O8" i="11" s="1"/>
  <c r="Q34" i="22"/>
  <c r="AI34" i="22" s="1"/>
  <c r="O35" i="11" s="1"/>
  <c r="Q13" i="22"/>
  <c r="AI13" i="22" s="1"/>
  <c r="O14" i="11" s="1"/>
  <c r="Q14" i="22"/>
  <c r="AI14" i="22" s="1"/>
  <c r="O15" i="11" s="1"/>
  <c r="Q15" i="22"/>
  <c r="AI15" i="22" s="1"/>
  <c r="O16" i="11" s="1"/>
  <c r="Q16" i="22"/>
  <c r="AI16" i="22" s="1"/>
  <c r="O17" i="11" s="1"/>
  <c r="Q17" i="22"/>
  <c r="AI17" i="22" s="1"/>
  <c r="O18" i="11" s="1"/>
  <c r="Q18" i="22"/>
  <c r="AI18" i="22" s="1"/>
  <c r="O19" i="11" s="1"/>
  <c r="Q19" i="22"/>
  <c r="AI19" i="22" s="1"/>
  <c r="O20" i="11" s="1"/>
  <c r="Q20" i="22"/>
  <c r="AI20" i="22" s="1"/>
  <c r="O21" i="11" s="1"/>
  <c r="Q21" i="22"/>
  <c r="AI21" i="22" s="1"/>
  <c r="O22" i="11" s="1"/>
  <c r="Q22" i="22"/>
  <c r="AI22" i="22" s="1"/>
  <c r="O23" i="11" s="1"/>
  <c r="Q23" i="22"/>
  <c r="AI23" i="22" s="1"/>
  <c r="O24" i="11" s="1"/>
  <c r="Q24" i="22"/>
  <c r="AI24" i="22" s="1"/>
  <c r="O25" i="11" s="1"/>
  <c r="Q25" i="22"/>
  <c r="AI25" i="22" s="1"/>
  <c r="O26" i="11" s="1"/>
  <c r="Q7" i="22"/>
  <c r="AI7" i="22" s="1"/>
  <c r="O7" i="11" s="1"/>
  <c r="Q9" i="22"/>
  <c r="AI9" i="22" s="1"/>
  <c r="O9" i="11" s="1"/>
  <c r="Q10" i="22"/>
  <c r="AI10" i="22" s="1"/>
  <c r="O10" i="11" s="1"/>
  <c r="Q11" i="22"/>
  <c r="AI11" i="22" s="1"/>
  <c r="O11" i="11" s="1"/>
  <c r="Q12" i="22"/>
  <c r="AI12" i="22" s="1"/>
  <c r="O12" i="11" s="1"/>
  <c r="Q26" i="22"/>
  <c r="AI26" i="22" s="1"/>
  <c r="O27" i="11" s="1"/>
  <c r="Q27" i="22"/>
  <c r="AI27" i="22" s="1"/>
  <c r="O28" i="11" s="1"/>
  <c r="Q28" i="22"/>
  <c r="AI28" i="22" s="1"/>
  <c r="O29" i="11" s="1"/>
  <c r="Q29" i="22"/>
  <c r="AI29" i="22" s="1"/>
  <c r="O30" i="11" s="1"/>
  <c r="Q30" i="22"/>
  <c r="AI30" i="22" s="1"/>
  <c r="O31" i="11" s="1"/>
  <c r="Q31" i="22"/>
  <c r="AI31" i="22" s="1"/>
  <c r="O32" i="11" s="1"/>
  <c r="Q32" i="22"/>
  <c r="AI32" i="22" s="1"/>
  <c r="O33" i="11" s="1"/>
  <c r="Q33" i="22"/>
  <c r="AI33" i="22" s="1"/>
  <c r="O34" i="11" s="1"/>
  <c r="Q35" i="22"/>
  <c r="AI35" i="22" s="1"/>
  <c r="O36" i="11" s="1"/>
  <c r="Q36" i="22"/>
  <c r="AI36" i="22" s="1"/>
  <c r="O37" i="11" s="1"/>
  <c r="Q37" i="22"/>
  <c r="AI37" i="22" s="1"/>
  <c r="O38" i="11" s="1"/>
  <c r="Q38" i="22"/>
  <c r="AI38" i="22" s="1"/>
  <c r="O39" i="11" s="1"/>
  <c r="Q39" i="22"/>
  <c r="AI39" i="22" s="1"/>
  <c r="O40" i="11" s="1"/>
  <c r="Q40" i="22"/>
  <c r="AI40" i="22" s="1"/>
  <c r="O41" i="11" s="1"/>
  <c r="Q41" i="22"/>
  <c r="AI41" i="22" s="1"/>
  <c r="O42" i="11" s="1"/>
  <c r="Q43" i="22"/>
  <c r="AI43" i="22" s="1"/>
  <c r="O44" i="11" s="1"/>
  <c r="Q44" i="22"/>
  <c r="AI44" i="22" s="1"/>
  <c r="O45" i="11" s="1"/>
  <c r="Q45" i="22"/>
  <c r="AI45" i="22" s="1"/>
  <c r="O46" i="11" s="1"/>
  <c r="Q46" i="22"/>
  <c r="AI46" i="22" s="1"/>
  <c r="O47" i="11" s="1"/>
  <c r="Q47" i="22"/>
  <c r="AI47" i="22" s="1"/>
  <c r="O48" i="11" s="1"/>
  <c r="Q48" i="22"/>
  <c r="AI48" i="22" s="1"/>
  <c r="O49" i="11" s="1"/>
  <c r="Q49" i="22"/>
  <c r="AI49" i="22" s="1"/>
  <c r="O50" i="11" s="1"/>
  <c r="Q50" i="22"/>
  <c r="AI50" i="22" s="1"/>
  <c r="O51" i="11" s="1"/>
  <c r="Q51" i="22"/>
  <c r="AI51" i="22" s="1"/>
  <c r="O52" i="11" s="1"/>
  <c r="Q52" i="22"/>
  <c r="AI52" i="22" s="1"/>
  <c r="O53" i="11" s="1"/>
  <c r="Q53" i="22"/>
  <c r="AI53" i="22" s="1"/>
  <c r="O54" i="11" s="1"/>
  <c r="Q54" i="22"/>
  <c r="AI54" i="22" s="1"/>
  <c r="O55" i="11" s="1"/>
  <c r="Q55" i="22"/>
  <c r="AI55" i="22" s="1"/>
  <c r="O56" i="11" s="1"/>
  <c r="Q56" i="22"/>
  <c r="AI56" i="22" s="1"/>
  <c r="O57" i="11" s="1"/>
  <c r="Q57" i="22"/>
  <c r="AI57" i="22" s="1"/>
  <c r="O58" i="11" s="1"/>
  <c r="Q58" i="22"/>
  <c r="AI58" i="22" s="1"/>
  <c r="O59" i="11" s="1"/>
  <c r="Q59" i="22"/>
  <c r="AI59" i="22" s="1"/>
  <c r="O60" i="11" s="1"/>
  <c r="Q60" i="22"/>
  <c r="AI60" i="22" s="1"/>
  <c r="O61" i="11" s="1"/>
  <c r="Q61" i="22"/>
  <c r="AI61" i="22" s="1"/>
  <c r="O62" i="11" s="1"/>
  <c r="Q62" i="22"/>
  <c r="AI62" i="22" s="1"/>
  <c r="O63" i="11" s="1"/>
  <c r="Q63" i="22"/>
  <c r="AI63" i="22" s="1"/>
  <c r="O64" i="11" s="1"/>
  <c r="Q64" i="22"/>
  <c r="AI64" i="22" s="1"/>
  <c r="O65" i="11" s="1"/>
  <c r="Q65" i="22"/>
  <c r="AI65" i="22" s="1"/>
  <c r="O66" i="11" s="1"/>
  <c r="Q66" i="22"/>
  <c r="AI66" i="22" s="1"/>
  <c r="O67" i="11" s="1"/>
  <c r="Q67" i="22"/>
  <c r="AI67" i="22" s="1"/>
  <c r="O68" i="11" s="1"/>
  <c r="Q68" i="22"/>
  <c r="AI68" i="22" s="1"/>
  <c r="O69" i="11" s="1"/>
  <c r="Q69" i="22"/>
  <c r="AI69" i="22" s="1"/>
  <c r="O70" i="11" s="1"/>
  <c r="Q70" i="22"/>
  <c r="AI70" i="22" s="1"/>
  <c r="O71" i="11" s="1"/>
  <c r="Q71" i="22"/>
  <c r="AI71" i="22" s="1"/>
  <c r="O72" i="11" s="1"/>
  <c r="Q72" i="22"/>
  <c r="AI72" i="22" s="1"/>
  <c r="O73" i="11" s="1"/>
  <c r="Q73" i="22"/>
  <c r="AI73" i="22" s="1"/>
  <c r="O74" i="11" s="1"/>
  <c r="Q74" i="22"/>
  <c r="AI74" i="22" s="1"/>
  <c r="O75" i="11" s="1"/>
  <c r="Q75" i="22"/>
  <c r="AI75" i="22" s="1"/>
  <c r="O76" i="11" s="1"/>
  <c r="Q76" i="22"/>
  <c r="AI76" i="22" s="1"/>
  <c r="O77" i="11" s="1"/>
  <c r="Q77" i="22"/>
  <c r="AI77" i="22" s="1"/>
  <c r="O78" i="11" s="1"/>
  <c r="Q78" i="22"/>
  <c r="AI78" i="22" s="1"/>
  <c r="O79" i="11" s="1"/>
  <c r="Q79" i="22"/>
  <c r="AI79" i="22" s="1"/>
  <c r="O80" i="11" s="1"/>
  <c r="Q80" i="22"/>
  <c r="AI80" i="22" s="1"/>
  <c r="O81" i="11" s="1"/>
  <c r="Q81" i="22"/>
  <c r="AI81" i="22" s="1"/>
  <c r="O82" i="11" s="1"/>
  <c r="Q82" i="22"/>
  <c r="AI82" i="22" s="1"/>
  <c r="O83" i="11" s="1"/>
  <c r="Q83" i="22"/>
  <c r="AI83" i="22" s="1"/>
  <c r="O84" i="11" s="1"/>
  <c r="Q84" i="22"/>
  <c r="AI84" i="22" s="1"/>
  <c r="O85" i="11" s="1"/>
  <c r="Q85" i="22"/>
  <c r="AI85" i="22" s="1"/>
  <c r="O86" i="11" s="1"/>
  <c r="Q86" i="22"/>
  <c r="AI86" i="22" s="1"/>
  <c r="O87" i="11" s="1"/>
  <c r="Q87" i="22"/>
  <c r="AI87" i="22" s="1"/>
  <c r="O88" i="11" s="1"/>
  <c r="Q88" i="22"/>
  <c r="AI88" i="22" s="1"/>
  <c r="O89" i="11" s="1"/>
  <c r="Q89" i="22"/>
  <c r="AI89" i="22" s="1"/>
  <c r="O90" i="11" s="1"/>
  <c r="Q90" i="22"/>
  <c r="AI90" i="22" s="1"/>
  <c r="O91" i="11" s="1"/>
  <c r="Q91" i="22"/>
  <c r="AI91" i="22" s="1"/>
  <c r="O92" i="11" s="1"/>
  <c r="Q92" i="22"/>
  <c r="AI92" i="22" s="1"/>
  <c r="O93" i="11" s="1"/>
  <c r="Q93" i="22"/>
  <c r="AI93" i="22" s="1"/>
  <c r="O94" i="11" s="1"/>
  <c r="Q94" i="22"/>
  <c r="AI94" i="22" s="1"/>
  <c r="O95" i="11" s="1"/>
  <c r="Q95" i="22"/>
  <c r="AI95" i="22" s="1"/>
  <c r="O96" i="11" s="1"/>
  <c r="Q96" i="22"/>
  <c r="AI96" i="22" s="1"/>
  <c r="O97" i="11" s="1"/>
  <c r="Q97" i="22"/>
  <c r="AI97" i="22" s="1"/>
  <c r="O98" i="11" s="1"/>
  <c r="Q98" i="22"/>
  <c r="AI98" i="22" s="1"/>
  <c r="O99" i="11" s="1"/>
  <c r="Q99" i="22"/>
  <c r="AI99" i="22" s="1"/>
  <c r="O100" i="11" s="1"/>
  <c r="Q100" i="22"/>
  <c r="AI100" i="22" s="1"/>
  <c r="O101" i="11" s="1"/>
  <c r="Q101" i="22"/>
  <c r="AI101" i="22" s="1"/>
  <c r="O102" i="11" s="1"/>
  <c r="Q102" i="22"/>
  <c r="AI102" i="22" s="1"/>
  <c r="O103" i="11" s="1"/>
  <c r="Q103" i="22"/>
  <c r="AI103" i="22" s="1"/>
  <c r="O104" i="11" s="1"/>
  <c r="Q104" i="22"/>
  <c r="AI104" i="22" s="1"/>
  <c r="O105" i="11" s="1"/>
  <c r="Q105" i="22"/>
  <c r="AI105" i="22" s="1"/>
  <c r="O106" i="11" s="1"/>
  <c r="Q106" i="22"/>
  <c r="AI106" i="22" s="1"/>
  <c r="O107" i="11" s="1"/>
  <c r="Q107" i="22"/>
  <c r="AI107" i="22" s="1"/>
  <c r="O108" i="11" s="1"/>
  <c r="Q108" i="22"/>
  <c r="AI108" i="22" s="1"/>
  <c r="O109" i="11" s="1"/>
  <c r="Q109" i="22"/>
  <c r="AI109" i="22" s="1"/>
  <c r="O110" i="11" s="1"/>
  <c r="Q110" i="22"/>
  <c r="AI110" i="22" s="1"/>
  <c r="O111" i="11" s="1"/>
  <c r="Q111" i="22"/>
  <c r="AI111" i="22" s="1"/>
  <c r="O112" i="11" s="1"/>
  <c r="Q112" i="22"/>
  <c r="AI112" i="22" s="1"/>
  <c r="O113" i="11" s="1"/>
  <c r="Q113" i="22"/>
  <c r="AI113" i="22" s="1"/>
  <c r="O114" i="11" s="1"/>
  <c r="Q114" i="22"/>
  <c r="AI114" i="22" s="1"/>
  <c r="O115" i="11" s="1"/>
  <c r="Q115" i="22"/>
  <c r="AI115" i="22" s="1"/>
  <c r="O116" i="11" s="1"/>
  <c r="Q116" i="22"/>
  <c r="AI116" i="22" s="1"/>
  <c r="O117" i="11" s="1"/>
  <c r="Q117" i="22"/>
  <c r="AI117" i="22" s="1"/>
  <c r="O118" i="11" s="1"/>
  <c r="Q118" i="22"/>
  <c r="AI118" i="22" s="1"/>
  <c r="O119" i="11" s="1"/>
  <c r="Q119" i="22"/>
  <c r="AI119" i="22" s="1"/>
  <c r="O120" i="11" s="1"/>
  <c r="Q120" i="22"/>
  <c r="AI120" i="22" s="1"/>
  <c r="O121" i="11" s="1"/>
  <c r="Q121" i="22"/>
  <c r="AI121" i="22" s="1"/>
  <c r="O122" i="11" s="1"/>
  <c r="Q122" i="22"/>
  <c r="AI122" i="22" s="1"/>
  <c r="O123" i="11" s="1"/>
  <c r="Q123" i="22"/>
  <c r="AI123" i="22" s="1"/>
  <c r="O124" i="11" s="1"/>
  <c r="Q124" i="22"/>
  <c r="AI124" i="22" s="1"/>
  <c r="O125" i="11" s="1"/>
  <c r="Q125" i="22"/>
  <c r="AI125" i="22" s="1"/>
  <c r="O126" i="11" s="1"/>
  <c r="Q126" i="22"/>
  <c r="AI126" i="22" s="1"/>
  <c r="O127" i="11" s="1"/>
  <c r="Q127" i="22"/>
  <c r="AI127" i="22" s="1"/>
  <c r="O128" i="11" s="1"/>
  <c r="Q128" i="22"/>
  <c r="AI128" i="22" s="1"/>
  <c r="O129" i="11" s="1"/>
  <c r="Q129" i="22"/>
  <c r="AI129" i="22" s="1"/>
  <c r="O130" i="11" s="1"/>
  <c r="Q130" i="22"/>
  <c r="AI130" i="22" s="1"/>
  <c r="O131" i="11" s="1"/>
  <c r="Q131" i="22"/>
  <c r="AI131" i="22" s="1"/>
  <c r="O132" i="11" s="1"/>
  <c r="Q132" i="22"/>
  <c r="AI132" i="22" s="1"/>
  <c r="O133" i="11" s="1"/>
  <c r="Q133" i="22"/>
  <c r="AI133" i="22" s="1"/>
  <c r="O134" i="11" s="1"/>
  <c r="Q134" i="22"/>
  <c r="AI134" i="22" s="1"/>
  <c r="O135" i="11" s="1"/>
  <c r="Q135" i="22"/>
  <c r="AI135" i="22" s="1"/>
  <c r="O136" i="11" s="1"/>
  <c r="Q136" i="22"/>
  <c r="AI136" i="22" s="1"/>
  <c r="O137" i="11" s="1"/>
  <c r="Q137" i="22"/>
  <c r="AI137" i="22" s="1"/>
  <c r="O138" i="11" s="1"/>
  <c r="Q138" i="22"/>
  <c r="AI138" i="22" s="1"/>
  <c r="O139" i="11" s="1"/>
  <c r="Q139" i="22"/>
  <c r="AI139" i="22" s="1"/>
  <c r="O140" i="11" s="1"/>
  <c r="Q140" i="22"/>
  <c r="AI140" i="22" s="1"/>
  <c r="O141" i="11" s="1"/>
  <c r="Q141" i="22"/>
  <c r="AI141" i="22" s="1"/>
  <c r="O142" i="11" s="1"/>
  <c r="Q142" i="22"/>
  <c r="AI142" i="22" s="1"/>
  <c r="O143" i="11" s="1"/>
  <c r="Q143" i="22"/>
  <c r="AI143" i="22" s="1"/>
  <c r="O144" i="11" s="1"/>
  <c r="Q144" i="22"/>
  <c r="AI144" i="22" s="1"/>
  <c r="O145" i="11" s="1"/>
  <c r="Q145" i="22"/>
  <c r="AI145" i="22" s="1"/>
  <c r="O146" i="11" s="1"/>
  <c r="Q146" i="22"/>
  <c r="AI146" i="22" s="1"/>
  <c r="O147" i="11" s="1"/>
  <c r="Q147" i="22"/>
  <c r="AI147" i="22" s="1"/>
  <c r="O148" i="11" s="1"/>
  <c r="Q148" i="22"/>
  <c r="AI148" i="22" s="1"/>
  <c r="O149" i="11" s="1"/>
  <c r="Q149" i="22"/>
  <c r="AI149" i="22" s="1"/>
  <c r="O150" i="11" s="1"/>
  <c r="Q150" i="22"/>
  <c r="AI150" i="22" s="1"/>
  <c r="O151" i="11" s="1"/>
  <c r="Q151" i="22"/>
  <c r="AI151" i="22" s="1"/>
  <c r="O152" i="11" s="1"/>
  <c r="Q152" i="22"/>
  <c r="AI152" i="22" s="1"/>
  <c r="O153" i="11" s="1"/>
  <c r="Q153" i="22"/>
  <c r="AI153" i="22" s="1"/>
  <c r="O154" i="11" s="1"/>
  <c r="Q154" i="22"/>
  <c r="AI154" i="22" s="1"/>
  <c r="O155" i="11" s="1"/>
  <c r="Q155" i="22"/>
  <c r="AI155" i="22" s="1"/>
  <c r="O156" i="11" s="1"/>
  <c r="Q156" i="22"/>
  <c r="AI156" i="22" s="1"/>
  <c r="O157" i="11" s="1"/>
  <c r="Q157" i="22"/>
  <c r="AI157" i="22" s="1"/>
  <c r="O158" i="11" s="1"/>
  <c r="Q158" i="22"/>
  <c r="AI158" i="22" s="1"/>
  <c r="O159" i="11" s="1"/>
  <c r="Q159" i="22"/>
  <c r="AI159" i="22" s="1"/>
  <c r="O160" i="11" s="1"/>
  <c r="Q160" i="22"/>
  <c r="AI160" i="22" s="1"/>
  <c r="O161" i="11" s="1"/>
  <c r="Q161" i="22"/>
  <c r="AI161" i="22" s="1"/>
  <c r="O162" i="11" s="1"/>
  <c r="Q162" i="22"/>
  <c r="AI162" i="22" s="1"/>
  <c r="O163" i="11" s="1"/>
  <c r="Q163" i="22"/>
  <c r="AI163" i="22" s="1"/>
  <c r="O164" i="11" s="1"/>
  <c r="Q164" i="22"/>
  <c r="AI164" i="22" s="1"/>
  <c r="O165" i="11" s="1"/>
  <c r="Q165" i="22"/>
  <c r="AI165" i="22" s="1"/>
  <c r="O166" i="11" s="1"/>
  <c r="Q166" i="22"/>
  <c r="AI166" i="22" s="1"/>
  <c r="O167" i="11" s="1"/>
  <c r="Q167" i="22"/>
  <c r="AI167" i="22" s="1"/>
  <c r="O168" i="11" s="1"/>
  <c r="Q168" i="22"/>
  <c r="AI168" i="22" s="1"/>
  <c r="O169" i="11" s="1"/>
  <c r="Q169" i="22"/>
  <c r="AI169" i="22" s="1"/>
  <c r="O170" i="11" s="1"/>
  <c r="Q170" i="22"/>
  <c r="AI170" i="22" s="1"/>
  <c r="O171" i="11" s="1"/>
  <c r="Q171" i="22"/>
  <c r="AI171" i="22" s="1"/>
  <c r="O172" i="11" s="1"/>
  <c r="Q172" i="22"/>
  <c r="AI172" i="22" s="1"/>
  <c r="O173" i="11" s="1"/>
  <c r="Q173" i="22"/>
  <c r="AI173" i="22" s="1"/>
  <c r="O174" i="11" s="1"/>
  <c r="Q174" i="22"/>
  <c r="AI174" i="22" s="1"/>
  <c r="O175" i="11" s="1"/>
  <c r="Q175" i="22"/>
  <c r="AI175" i="22" s="1"/>
  <c r="O176" i="11" s="1"/>
  <c r="Q176" i="22"/>
  <c r="AI176" i="22" s="1"/>
  <c r="O177" i="11" s="1"/>
  <c r="Q177" i="22"/>
  <c r="AI177" i="22" s="1"/>
  <c r="O178" i="11" s="1"/>
  <c r="Q178" i="22"/>
  <c r="AI178" i="22" s="1"/>
  <c r="O179" i="11" s="1"/>
  <c r="Q179" i="22"/>
  <c r="AI179" i="22" s="1"/>
  <c r="O180" i="11" s="1"/>
  <c r="Q180" i="22"/>
  <c r="AI180" i="22" s="1"/>
  <c r="O181" i="11" s="1"/>
  <c r="Q181" i="22"/>
  <c r="AI181" i="22" s="1"/>
  <c r="O182" i="11" s="1"/>
  <c r="Q182" i="22"/>
  <c r="AI182" i="22" s="1"/>
  <c r="O183" i="11" s="1"/>
  <c r="Q183" i="22"/>
  <c r="AI183" i="22" s="1"/>
  <c r="O184" i="11" s="1"/>
  <c r="Q184" i="22"/>
  <c r="AI184" i="22" s="1"/>
  <c r="O185" i="11" s="1"/>
  <c r="Q185" i="22"/>
  <c r="AI185" i="22" s="1"/>
  <c r="O186" i="11" s="1"/>
  <c r="Q186" i="22"/>
  <c r="AI186" i="22" s="1"/>
  <c r="O187" i="11" s="1"/>
  <c r="Q187" i="22"/>
  <c r="AI187" i="22" s="1"/>
  <c r="O188" i="11" s="1"/>
  <c r="Q188" i="22"/>
  <c r="AI188" i="22" s="1"/>
  <c r="O189" i="11" s="1"/>
  <c r="Q189" i="22"/>
  <c r="AI189" i="22" s="1"/>
  <c r="O190" i="11" s="1"/>
  <c r="Q190" i="22"/>
  <c r="AI190" i="22" s="1"/>
  <c r="O191" i="11" s="1"/>
  <c r="Q191" i="22"/>
  <c r="AI191" i="22" s="1"/>
  <c r="O192" i="11" s="1"/>
  <c r="Q192" i="22"/>
  <c r="AI192" i="22" s="1"/>
  <c r="O193" i="11" s="1"/>
  <c r="Q193" i="22"/>
  <c r="AI193" i="22" s="1"/>
  <c r="O194" i="11" s="1"/>
  <c r="Q194" i="22"/>
  <c r="AI194" i="22" s="1"/>
  <c r="O195" i="11" s="1"/>
  <c r="Q195" i="22"/>
  <c r="AI195" i="22" s="1"/>
  <c r="O196" i="11" s="1"/>
  <c r="Q196" i="22"/>
  <c r="AI196" i="22" s="1"/>
  <c r="O197" i="11" s="1"/>
  <c r="Q197" i="22"/>
  <c r="AI197" i="22" s="1"/>
  <c r="O198" i="11" s="1"/>
  <c r="Q198" i="22"/>
  <c r="AI198" i="22" s="1"/>
  <c r="O199" i="11" s="1"/>
  <c r="Q199" i="22"/>
  <c r="AI199" i="22" s="1"/>
  <c r="O200" i="11" s="1"/>
  <c r="Q200" i="22"/>
  <c r="AI200" i="22" s="1"/>
  <c r="O201" i="11" s="1"/>
  <c r="Q201" i="22"/>
  <c r="AI201" i="22" s="1"/>
  <c r="O202" i="11" s="1"/>
  <c r="Q202" i="22"/>
  <c r="AI202" i="22" s="1"/>
  <c r="O203" i="11" s="1"/>
  <c r="Q203" i="22"/>
  <c r="AI203" i="22" s="1"/>
  <c r="O204" i="11" s="1"/>
  <c r="Q204" i="22"/>
  <c r="AI204" i="22" s="1"/>
  <c r="O205" i="11" s="1"/>
  <c r="Q205" i="22"/>
  <c r="AI205" i="22" s="1"/>
  <c r="O206" i="11" s="1"/>
  <c r="Q206" i="22"/>
  <c r="AI206" i="22" s="1"/>
  <c r="O207" i="11" s="1"/>
  <c r="Q207" i="22"/>
  <c r="AI207" i="22" s="1"/>
  <c r="O208" i="11" s="1"/>
  <c r="Q208" i="22"/>
  <c r="AI208" i="22" s="1"/>
  <c r="O209" i="11" s="1"/>
  <c r="Q209" i="22"/>
  <c r="AI209" i="22" s="1"/>
  <c r="O210" i="11" s="1"/>
  <c r="Q210" i="22"/>
  <c r="AI210" i="22" s="1"/>
  <c r="O211" i="11" s="1"/>
  <c r="Q211" i="22"/>
  <c r="AI211" i="22" s="1"/>
  <c r="O212" i="11" s="1"/>
  <c r="Q212" i="22"/>
  <c r="AI212" i="22" s="1"/>
  <c r="O213" i="11" s="1"/>
  <c r="Q213" i="22"/>
  <c r="AI213" i="22" s="1"/>
  <c r="O214" i="11" s="1"/>
  <c r="Q214" i="22"/>
  <c r="AI214" i="22" s="1"/>
  <c r="O215" i="11" s="1"/>
  <c r="Q215" i="22"/>
  <c r="AI215" i="22" s="1"/>
  <c r="O216" i="11" s="1"/>
  <c r="Q216" i="22"/>
  <c r="AI216" i="22" s="1"/>
  <c r="O217" i="11" s="1"/>
  <c r="Q217" i="22"/>
  <c r="AI217" i="22" s="1"/>
  <c r="O218" i="11" s="1"/>
  <c r="Q218" i="22"/>
  <c r="AI218" i="22" s="1"/>
  <c r="O219" i="11" s="1"/>
  <c r="Q219" i="22"/>
  <c r="AI219" i="22" s="1"/>
  <c r="O220" i="11" s="1"/>
  <c r="Q220" i="22"/>
  <c r="AI220" i="22" s="1"/>
  <c r="O221" i="11" s="1"/>
  <c r="Q221" i="22"/>
  <c r="AI221" i="22" s="1"/>
  <c r="O222" i="11" s="1"/>
  <c r="Q222" i="22"/>
  <c r="AI222" i="22" s="1"/>
  <c r="O223" i="11" s="1"/>
  <c r="Q223" i="22"/>
  <c r="AI223" i="22" s="1"/>
  <c r="O224" i="11" s="1"/>
  <c r="Q224" i="22"/>
  <c r="AI224" i="22" s="1"/>
  <c r="O225" i="11" s="1"/>
  <c r="Q225" i="22"/>
  <c r="AI225" i="22" s="1"/>
  <c r="O226" i="11" s="1"/>
  <c r="Q226" i="22"/>
  <c r="AI226" i="22" s="1"/>
  <c r="O227" i="11" s="1"/>
  <c r="Q227" i="22"/>
  <c r="AI227" i="22" s="1"/>
  <c r="O228" i="11" s="1"/>
  <c r="Q228" i="22"/>
  <c r="AI228" i="22" s="1"/>
  <c r="O229" i="11" s="1"/>
  <c r="Q229" i="22"/>
  <c r="AI229" i="22" s="1"/>
  <c r="O230" i="11" s="1"/>
  <c r="Q230" i="22"/>
  <c r="AI230" i="22" s="1"/>
  <c r="O231" i="11" s="1"/>
  <c r="Q231" i="22"/>
  <c r="AI231" i="22" s="1"/>
  <c r="O232" i="11" s="1"/>
  <c r="Q232" i="22"/>
  <c r="AI232" i="22" s="1"/>
  <c r="O233" i="11" s="1"/>
  <c r="Q233" i="22"/>
  <c r="AI233" i="22" s="1"/>
  <c r="O234" i="11" s="1"/>
  <c r="Q234" i="22"/>
  <c r="AI234" i="22" s="1"/>
  <c r="O235" i="11" s="1"/>
  <c r="Q235" i="22"/>
  <c r="AI235" i="22" s="1"/>
  <c r="O236" i="11" s="1"/>
  <c r="Q236" i="22"/>
  <c r="AI236" i="22" s="1"/>
  <c r="O237" i="11" s="1"/>
  <c r="Q237" i="22"/>
  <c r="AI237" i="22" s="1"/>
  <c r="O238" i="11" s="1"/>
  <c r="Q238" i="22"/>
  <c r="AI238" i="22" s="1"/>
  <c r="O239" i="11" s="1"/>
  <c r="Q239" i="22"/>
  <c r="AI239" i="22" s="1"/>
  <c r="O240" i="11" s="1"/>
  <c r="Q240" i="22"/>
  <c r="AI240" i="22" s="1"/>
  <c r="O241" i="11" s="1"/>
  <c r="Q241" i="22"/>
  <c r="AI241" i="22" s="1"/>
  <c r="O242" i="11" s="1"/>
  <c r="Q242" i="22"/>
  <c r="AI242" i="22" s="1"/>
  <c r="O243" i="11" s="1"/>
  <c r="Q243" i="22"/>
  <c r="AI243" i="22" s="1"/>
  <c r="O244" i="11" s="1"/>
  <c r="Q244" i="22"/>
  <c r="AI244" i="22" s="1"/>
  <c r="O245" i="11" s="1"/>
  <c r="Q245" i="22"/>
  <c r="AI245" i="22" s="1"/>
  <c r="O246" i="11" s="1"/>
  <c r="Q246" i="22"/>
  <c r="AI246" i="22" s="1"/>
  <c r="O247" i="11" s="1"/>
  <c r="Q247" i="22"/>
  <c r="AI247" i="22" s="1"/>
  <c r="O248" i="11" s="1"/>
  <c r="Q248" i="22"/>
  <c r="AI248" i="22" s="1"/>
  <c r="O249" i="11" s="1"/>
  <c r="Q249" i="22"/>
  <c r="AI249" i="22" s="1"/>
  <c r="O250" i="11" s="1"/>
  <c r="Q250" i="22"/>
  <c r="AI250" i="22" s="1"/>
  <c r="O251" i="11" s="1"/>
  <c r="Q251" i="22"/>
  <c r="AI251" i="22" s="1"/>
  <c r="O252" i="11" s="1"/>
  <c r="Q252" i="22"/>
  <c r="AI252" i="22" s="1"/>
  <c r="O253" i="11" s="1"/>
  <c r="Q253" i="22"/>
  <c r="AI253" i="22" s="1"/>
  <c r="O254" i="11" s="1"/>
  <c r="Q254" i="22"/>
  <c r="AI254" i="22" s="1"/>
  <c r="O255" i="11" s="1"/>
  <c r="Q255" i="22"/>
  <c r="AI255" i="22" s="1"/>
  <c r="O256" i="11" s="1"/>
  <c r="Q256" i="22"/>
  <c r="AI256" i="22" s="1"/>
  <c r="O257" i="11" s="1"/>
  <c r="Q257" i="22"/>
  <c r="AI257" i="22" s="1"/>
  <c r="O258" i="11" s="1"/>
  <c r="Q258" i="22"/>
  <c r="AI258" i="22" s="1"/>
  <c r="O259" i="11" s="1"/>
  <c r="Q259" i="22"/>
  <c r="AI259" i="22" s="1"/>
  <c r="O260" i="11" s="1"/>
  <c r="Q260" i="22"/>
  <c r="AI260" i="22" s="1"/>
  <c r="O261" i="11" s="1"/>
  <c r="Q261" i="22"/>
  <c r="AI261" i="22" s="1"/>
  <c r="O262" i="11" s="1"/>
  <c r="Q262" i="22"/>
  <c r="AI262" i="22" s="1"/>
  <c r="O263" i="11" s="1"/>
  <c r="Q263" i="22"/>
  <c r="AI263" i="22" s="1"/>
  <c r="O264" i="11" s="1"/>
  <c r="Q264" i="22"/>
  <c r="AI264" i="22" s="1"/>
  <c r="O265" i="11" s="1"/>
  <c r="Q265" i="22"/>
  <c r="AI265" i="22" s="1"/>
  <c r="O266" i="11" s="1"/>
  <c r="Q266" i="22"/>
  <c r="AI266" i="22" s="1"/>
  <c r="O267" i="11" s="1"/>
  <c r="Q267" i="22"/>
  <c r="AI267" i="22" s="1"/>
  <c r="O268" i="11" s="1"/>
  <c r="Q268" i="22"/>
  <c r="AI268" i="22" s="1"/>
  <c r="O269" i="11" s="1"/>
  <c r="Q269" i="22"/>
  <c r="AI269" i="22" s="1"/>
  <c r="O270" i="11" s="1"/>
  <c r="Q270" i="22"/>
  <c r="AI270" i="22" s="1"/>
  <c r="O271" i="11" s="1"/>
  <c r="Q271" i="22"/>
  <c r="AI271" i="22" s="1"/>
  <c r="O272" i="11" s="1"/>
  <c r="Q272" i="22"/>
  <c r="AI272" i="22" s="1"/>
  <c r="O273" i="11" s="1"/>
  <c r="Q273" i="22"/>
  <c r="AI273" i="22" s="1"/>
  <c r="O274" i="11" s="1"/>
  <c r="Q274" i="22"/>
  <c r="AI274" i="22" s="1"/>
  <c r="O275" i="11" s="1"/>
  <c r="Q275" i="22"/>
  <c r="AI275" i="22" s="1"/>
  <c r="O276" i="11" s="1"/>
  <c r="Q276" i="22"/>
  <c r="AI276" i="22" s="1"/>
  <c r="O277" i="11" s="1"/>
  <c r="Q277" i="22"/>
  <c r="AI277" i="22" s="1"/>
  <c r="O278" i="11" s="1"/>
  <c r="Q278" i="22"/>
  <c r="AI278" i="22" s="1"/>
  <c r="O279" i="11" s="1"/>
  <c r="Q279" i="22"/>
  <c r="AI279" i="22" s="1"/>
  <c r="O280" i="11" s="1"/>
  <c r="Q280" i="22"/>
  <c r="AI280" i="22" s="1"/>
  <c r="O281" i="11" s="1"/>
  <c r="Q281" i="22"/>
  <c r="AI281" i="22" s="1"/>
  <c r="O282" i="11" s="1"/>
  <c r="Q282" i="22"/>
  <c r="AI282" i="22" s="1"/>
  <c r="O283" i="11" s="1"/>
  <c r="Q283" i="22"/>
  <c r="AI283" i="22" s="1"/>
  <c r="O284" i="11" s="1"/>
  <c r="Q284" i="22"/>
  <c r="AI284" i="22" s="1"/>
  <c r="O285" i="11" s="1"/>
  <c r="Q285" i="22"/>
  <c r="AI285" i="22" s="1"/>
  <c r="O286" i="11" s="1"/>
  <c r="Q286" i="22"/>
  <c r="AI286" i="22" s="1"/>
  <c r="O287" i="11" s="1"/>
  <c r="Q287" i="22"/>
  <c r="AI287" i="22" s="1"/>
  <c r="O288" i="11" s="1"/>
  <c r="Q288" i="22"/>
  <c r="AI288" i="22" s="1"/>
  <c r="O289" i="11" s="1"/>
  <c r="Q289" i="22"/>
  <c r="AI289" i="22" s="1"/>
  <c r="O290" i="11" s="1"/>
  <c r="Q290" i="22"/>
  <c r="AI290" i="22" s="1"/>
  <c r="O291" i="11" s="1"/>
  <c r="Q291" i="22"/>
  <c r="AI291" i="22" s="1"/>
  <c r="O292" i="11" s="1"/>
  <c r="Q292" i="22"/>
  <c r="AI292" i="22" s="1"/>
  <c r="O293" i="11" s="1"/>
  <c r="Q293" i="22"/>
  <c r="AI293" i="22" s="1"/>
  <c r="O294" i="11" s="1"/>
  <c r="Q294" i="22"/>
  <c r="AI294" i="22" s="1"/>
  <c r="O295" i="11" s="1"/>
  <c r="Q295" i="22"/>
  <c r="AI295" i="22" s="1"/>
  <c r="O296" i="11" s="1"/>
  <c r="Q296" i="22"/>
  <c r="AI296" i="22" s="1"/>
  <c r="O297" i="11" s="1"/>
  <c r="Q297" i="22"/>
  <c r="AI297" i="22" s="1"/>
  <c r="O298" i="11" s="1"/>
  <c r="Q298" i="22"/>
  <c r="AI298" i="22" s="1"/>
  <c r="O299" i="11" s="1"/>
  <c r="Q299" i="22"/>
  <c r="AI299" i="22" s="1"/>
  <c r="O300" i="11" s="1"/>
  <c r="Q300" i="22"/>
  <c r="AI300" i="22" s="1"/>
  <c r="O301" i="11" s="1"/>
  <c r="Q301" i="22"/>
  <c r="AI301" i="22" s="1"/>
  <c r="O302" i="11" s="1"/>
  <c r="Q302" i="22"/>
  <c r="AI302" i="22" s="1"/>
  <c r="O303" i="11" s="1"/>
  <c r="Q303" i="22"/>
  <c r="AI303" i="22" s="1"/>
  <c r="O304" i="11" s="1"/>
  <c r="Q304" i="22"/>
  <c r="AI304" i="22" s="1"/>
  <c r="O305" i="11" s="1"/>
  <c r="Q305" i="22"/>
  <c r="AI305" i="22" s="1"/>
  <c r="O306" i="11" s="1"/>
  <c r="Q306" i="22"/>
  <c r="AI306" i="22" s="1"/>
  <c r="O307" i="11" s="1"/>
  <c r="Q307" i="22"/>
  <c r="AI307" i="22" s="1"/>
  <c r="O308" i="11" s="1"/>
  <c r="Q308" i="22"/>
  <c r="AI308" i="22" s="1"/>
  <c r="O309" i="11" s="1"/>
  <c r="Q309" i="22"/>
  <c r="AI309" i="22" s="1"/>
  <c r="O310" i="11" s="1"/>
  <c r="Q310" i="22"/>
  <c r="AI310" i="22" s="1"/>
  <c r="O311" i="11" s="1"/>
  <c r="Q311" i="22"/>
  <c r="AI311" i="22" s="1"/>
  <c r="O312" i="11" s="1"/>
  <c r="Q312" i="22"/>
  <c r="AI312" i="22" s="1"/>
  <c r="O313" i="11" s="1"/>
  <c r="Q313" i="22"/>
  <c r="AI313" i="22" s="1"/>
  <c r="O314" i="11" s="1"/>
  <c r="Q314" i="22"/>
  <c r="AI314" i="22" s="1"/>
  <c r="O315" i="11" s="1"/>
  <c r="Q315" i="22"/>
  <c r="AI315" i="22" s="1"/>
  <c r="O316" i="11" s="1"/>
  <c r="Q316" i="22"/>
  <c r="AI316" i="22" s="1"/>
  <c r="O317" i="11" s="1"/>
  <c r="Q317" i="22"/>
  <c r="AI317" i="22" s="1"/>
  <c r="O318" i="11" s="1"/>
  <c r="Q318" i="22"/>
  <c r="AI318" i="22" s="1"/>
  <c r="O319" i="11" s="1"/>
  <c r="Q319" i="22"/>
  <c r="AI319" i="22" s="1"/>
  <c r="O320" i="11" s="1"/>
  <c r="Q320" i="22"/>
  <c r="AI320" i="22" s="1"/>
  <c r="O321" i="11" s="1"/>
  <c r="Q321" i="22"/>
  <c r="AI321" i="22" s="1"/>
  <c r="O322" i="11" s="1"/>
  <c r="Q322" i="22"/>
  <c r="AI322" i="22" s="1"/>
  <c r="O323" i="11" s="1"/>
  <c r="Q323" i="22"/>
  <c r="AI323" i="22" s="1"/>
  <c r="O324" i="11" s="1"/>
  <c r="Q324" i="22"/>
  <c r="AI324" i="22" s="1"/>
  <c r="O325" i="11" s="1"/>
  <c r="Q325" i="22"/>
  <c r="AI325" i="22" s="1"/>
  <c r="O326" i="11" s="1"/>
  <c r="Q326" i="22"/>
  <c r="AI326" i="22" s="1"/>
  <c r="O327" i="11" s="1"/>
  <c r="Q327" i="22"/>
  <c r="AI327" i="22" s="1"/>
  <c r="O328" i="11" s="1"/>
  <c r="Q328" i="22"/>
  <c r="AI328" i="22" s="1"/>
  <c r="O329" i="11" s="1"/>
  <c r="Q329" i="22"/>
  <c r="AI329" i="22" s="1"/>
  <c r="O330" i="11" s="1"/>
  <c r="Q330" i="22"/>
  <c r="AI330" i="22" s="1"/>
  <c r="O331" i="11" s="1"/>
  <c r="Q331" i="22"/>
  <c r="AI331" i="22" s="1"/>
  <c r="O332" i="11" s="1"/>
  <c r="Q332" i="22"/>
  <c r="AI332" i="22" s="1"/>
  <c r="O333" i="11" s="1"/>
  <c r="Q333" i="22"/>
  <c r="AI333" i="22" s="1"/>
  <c r="O334" i="11" s="1"/>
  <c r="Q334" i="22"/>
  <c r="AI334" i="22" s="1"/>
  <c r="O335" i="11" s="1"/>
  <c r="Q335" i="22"/>
  <c r="AI335" i="22" s="1"/>
  <c r="O336" i="11" s="1"/>
  <c r="Q336" i="22"/>
  <c r="AI336" i="22" s="1"/>
  <c r="O337" i="11" s="1"/>
  <c r="Q337" i="22"/>
  <c r="AI337" i="22" s="1"/>
  <c r="O338" i="11" s="1"/>
  <c r="Q338" i="22"/>
  <c r="AI338" i="22" s="1"/>
  <c r="O339" i="11" s="1"/>
  <c r="Q339" i="22"/>
  <c r="AI339" i="22" s="1"/>
  <c r="O340" i="11" s="1"/>
  <c r="Q340" i="22"/>
  <c r="AI340" i="22" s="1"/>
  <c r="O341" i="11" s="1"/>
  <c r="Q341" i="22"/>
  <c r="AI341" i="22" s="1"/>
  <c r="O342" i="11" s="1"/>
  <c r="Q342" i="22"/>
  <c r="AI342" i="22" s="1"/>
  <c r="O343" i="11" s="1"/>
  <c r="Q343" i="22"/>
  <c r="AI343" i="22" s="1"/>
  <c r="O344" i="11" s="1"/>
  <c r="Q344" i="22"/>
  <c r="AI344" i="22" s="1"/>
  <c r="O345" i="11" s="1"/>
  <c r="Q345" i="22"/>
  <c r="AI345" i="22" s="1"/>
  <c r="O346" i="11" s="1"/>
  <c r="Q346" i="22"/>
  <c r="AI346" i="22" s="1"/>
  <c r="O347" i="11" s="1"/>
  <c r="Q347" i="22"/>
  <c r="AI347" i="22" s="1"/>
  <c r="O348" i="11" s="1"/>
  <c r="Q348" i="22"/>
  <c r="AI348" i="22" s="1"/>
  <c r="O349" i="11" s="1"/>
  <c r="Q349" i="22"/>
  <c r="AI349" i="22" s="1"/>
  <c r="O350" i="11" s="1"/>
  <c r="Q350" i="22"/>
  <c r="AI350" i="22" s="1"/>
  <c r="O351" i="11" s="1"/>
  <c r="Q351" i="22"/>
  <c r="AI351" i="22" s="1"/>
  <c r="O352" i="11" s="1"/>
  <c r="Q352" i="22"/>
  <c r="AI352" i="22" s="1"/>
  <c r="Q353" i="22"/>
  <c r="AI353" i="22" s="1"/>
  <c r="AI354" i="22"/>
  <c r="AI355" i="22"/>
  <c r="AI356" i="22"/>
  <c r="AI357" i="22"/>
  <c r="AI358" i="22"/>
  <c r="AI359" i="22"/>
  <c r="AI360" i="22"/>
  <c r="AI361" i="22"/>
  <c r="AI362" i="22"/>
  <c r="AI363" i="22"/>
  <c r="AI364" i="22"/>
  <c r="AI365" i="22"/>
  <c r="AI366" i="22"/>
  <c r="AI367" i="22"/>
  <c r="AI368" i="22"/>
  <c r="AI369" i="22"/>
  <c r="AI370" i="22"/>
  <c r="AI371" i="22"/>
  <c r="AI372" i="22"/>
  <c r="AI373" i="22"/>
  <c r="AI374" i="22"/>
  <c r="AI375" i="22"/>
  <c r="AI376" i="22"/>
  <c r="AI377" i="22"/>
  <c r="AI378" i="22"/>
  <c r="AI379" i="22"/>
  <c r="AI380" i="22"/>
  <c r="AI381" i="22"/>
  <c r="AI382" i="22"/>
  <c r="AI383" i="22"/>
  <c r="AI384" i="22"/>
  <c r="AI385" i="22"/>
  <c r="AI386" i="22"/>
  <c r="AI387" i="22"/>
  <c r="AI388" i="22"/>
  <c r="AI389" i="22"/>
  <c r="AI390" i="22"/>
  <c r="AI391" i="22"/>
  <c r="AI392" i="22"/>
  <c r="AI393" i="22"/>
  <c r="AI394" i="22"/>
  <c r="AI395" i="22"/>
  <c r="AI396" i="22"/>
  <c r="AI397" i="22"/>
  <c r="AI398" i="22"/>
  <c r="AI399" i="22"/>
  <c r="AI400" i="22"/>
  <c r="AI401" i="22"/>
  <c r="AI402" i="22"/>
  <c r="AI403" i="22"/>
  <c r="AI404" i="22"/>
  <c r="AI405" i="22"/>
  <c r="AI406" i="22"/>
  <c r="AI407" i="22"/>
  <c r="AI408" i="22"/>
  <c r="AI409" i="22"/>
  <c r="AI410" i="22"/>
  <c r="AI411" i="22"/>
  <c r="AI412" i="22"/>
  <c r="AI413" i="22"/>
  <c r="AI414" i="22"/>
  <c r="AI415" i="22"/>
  <c r="AI416" i="22"/>
  <c r="AI417" i="22"/>
  <c r="AI418" i="22"/>
  <c r="AI419" i="22"/>
  <c r="AI420" i="22"/>
  <c r="AI421" i="22"/>
  <c r="AI422" i="22"/>
  <c r="AI423" i="22"/>
  <c r="AI424" i="22"/>
  <c r="AI425" i="22"/>
  <c r="AI426" i="22"/>
  <c r="AI427" i="22"/>
  <c r="AI428" i="22"/>
  <c r="AI429" i="22"/>
  <c r="AI430" i="22"/>
  <c r="AI431" i="22"/>
  <c r="AI432" i="22"/>
  <c r="AI433" i="22"/>
  <c r="AI434" i="22"/>
  <c r="AI435" i="22"/>
  <c r="AI436" i="22"/>
  <c r="AI437" i="22"/>
  <c r="AI438" i="22"/>
  <c r="AI439" i="22"/>
  <c r="AI440" i="22"/>
  <c r="AI441" i="22"/>
  <c r="AI442" i="22"/>
  <c r="AI443" i="22"/>
  <c r="AI444" i="22"/>
  <c r="AI445" i="22"/>
  <c r="AI446" i="22"/>
  <c r="AI447" i="22"/>
  <c r="AI448" i="22"/>
  <c r="AI449" i="22"/>
  <c r="AI450" i="22"/>
  <c r="AI451" i="22"/>
  <c r="AI452" i="22"/>
  <c r="AI453" i="22"/>
  <c r="AI454" i="22"/>
  <c r="AI455" i="22"/>
  <c r="AI456" i="22"/>
  <c r="AI457" i="22"/>
  <c r="AI458" i="22"/>
  <c r="AI459" i="22"/>
  <c r="AI460" i="22"/>
  <c r="AI461" i="22"/>
  <c r="AI462" i="22"/>
  <c r="AI463" i="22"/>
  <c r="AI464" i="22"/>
  <c r="AI465" i="22"/>
  <c r="AI466" i="22"/>
  <c r="AI467" i="22"/>
  <c r="AI468" i="22"/>
  <c r="AI469" i="22"/>
  <c r="AI470" i="22"/>
  <c r="AI471" i="22"/>
  <c r="AI472" i="22"/>
  <c r="AI473" i="22"/>
  <c r="AI474" i="22"/>
  <c r="AI475" i="22"/>
  <c r="AI476" i="22"/>
  <c r="AI477" i="22"/>
  <c r="AI478" i="22"/>
  <c r="AI479" i="22"/>
  <c r="AI480" i="22"/>
  <c r="AI481" i="22"/>
  <c r="AI482" i="22"/>
  <c r="AI483" i="22"/>
  <c r="AI484" i="22"/>
  <c r="AI485" i="22"/>
  <c r="AI486" i="22"/>
  <c r="AI487" i="22"/>
  <c r="AI488" i="22"/>
  <c r="AI489" i="22"/>
  <c r="AI490" i="22"/>
  <c r="AI491" i="22"/>
  <c r="AI492" i="22"/>
  <c r="AI493" i="22"/>
  <c r="AI494" i="22"/>
  <c r="AI495" i="22"/>
  <c r="AI496" i="22"/>
  <c r="AI497" i="22"/>
  <c r="AI498" i="22"/>
  <c r="AI499" i="22"/>
  <c r="AI500" i="22"/>
  <c r="AI501" i="22"/>
  <c r="AI502" i="22"/>
  <c r="AI503" i="22"/>
  <c r="AI504" i="22"/>
  <c r="AA120" i="22"/>
  <c r="AA121"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AA147" i="22"/>
  <c r="AA148" i="22"/>
  <c r="AA149" i="22"/>
  <c r="AA150" i="22"/>
  <c r="AA151" i="22"/>
  <c r="AA152" i="22"/>
  <c r="AA153" i="22"/>
  <c r="AA154" i="22"/>
  <c r="AA155" i="22"/>
  <c r="AA156" i="22"/>
  <c r="AA157" i="22"/>
  <c r="AA158" i="22"/>
  <c r="AA159" i="22"/>
  <c r="AA160" i="22"/>
  <c r="AA161" i="22"/>
  <c r="AA162" i="22"/>
  <c r="AA163" i="22"/>
  <c r="AA164" i="22"/>
  <c r="AA165" i="22"/>
  <c r="AA166" i="22"/>
  <c r="AA167" i="22"/>
  <c r="AA168" i="22"/>
  <c r="AA169" i="22"/>
  <c r="AA170" i="22"/>
  <c r="AA171" i="22"/>
  <c r="AA172" i="22"/>
  <c r="AA173" i="22"/>
  <c r="AA174" i="22"/>
  <c r="AA175" i="22"/>
  <c r="AA176" i="22"/>
  <c r="AA177" i="22"/>
  <c r="AA178" i="22"/>
  <c r="AA179" i="22"/>
  <c r="AA180" i="22"/>
  <c r="AA181" i="22"/>
  <c r="AA182" i="22"/>
  <c r="AA183" i="22"/>
  <c r="AA184" i="22"/>
  <c r="AA185" i="22"/>
  <c r="AA186" i="22"/>
  <c r="AA187" i="22"/>
  <c r="AA188" i="22"/>
  <c r="AA189" i="22"/>
  <c r="AA190" i="22"/>
  <c r="AA191" i="22"/>
  <c r="AA192" i="22"/>
  <c r="AA193" i="22"/>
  <c r="AA194" i="22"/>
  <c r="AA195" i="22"/>
  <c r="AA196" i="22"/>
  <c r="AA197" i="22"/>
  <c r="AA198" i="22"/>
  <c r="AA199" i="22"/>
  <c r="AA200" i="22"/>
  <c r="AA201" i="22"/>
  <c r="AA202" i="22"/>
  <c r="AA203" i="22"/>
  <c r="AA204" i="22"/>
  <c r="AA205" i="22"/>
  <c r="AA206" i="22"/>
  <c r="AA207" i="22"/>
  <c r="AA208" i="22"/>
  <c r="AA209" i="22"/>
  <c r="AA210" i="22"/>
  <c r="AA211" i="22"/>
  <c r="AA212" i="22"/>
  <c r="AA213" i="22"/>
  <c r="AA214" i="22"/>
  <c r="AA215" i="22"/>
  <c r="AA216" i="22"/>
  <c r="AA217" i="22"/>
  <c r="AA218" i="22"/>
  <c r="AA219" i="22"/>
  <c r="AA220" i="22"/>
  <c r="AA221" i="22"/>
  <c r="AA222" i="22"/>
  <c r="AA223" i="22"/>
  <c r="AA224" i="22"/>
  <c r="AA225" i="22"/>
  <c r="AA226" i="22"/>
  <c r="AA227" i="22"/>
  <c r="AA228" i="22"/>
  <c r="AA229" i="22"/>
  <c r="AA230" i="22"/>
  <c r="AA231" i="22"/>
  <c r="AA232" i="22"/>
  <c r="AA233" i="22"/>
  <c r="AA234" i="22"/>
  <c r="AA235" i="22"/>
  <c r="AA236" i="22"/>
  <c r="AA237" i="22"/>
  <c r="AA238" i="22"/>
  <c r="AA239" i="22"/>
  <c r="AA240" i="22"/>
  <c r="AA241" i="22"/>
  <c r="AA242" i="22"/>
  <c r="AA243" i="22"/>
  <c r="AA244" i="22"/>
  <c r="AA245" i="22"/>
  <c r="AA246" i="22"/>
  <c r="AA247" i="22"/>
  <c r="AA248" i="22"/>
  <c r="AA249" i="22"/>
  <c r="AA250" i="22"/>
  <c r="AA251" i="22"/>
  <c r="AA252" i="22"/>
  <c r="AA253" i="22"/>
  <c r="AA254" i="22"/>
  <c r="AA255" i="22"/>
  <c r="AA256" i="22"/>
  <c r="AA257" i="22"/>
  <c r="AA258" i="22"/>
  <c r="AA259" i="22"/>
  <c r="AA260" i="22"/>
  <c r="AA261" i="22"/>
  <c r="AA262" i="22"/>
  <c r="AA263" i="22"/>
  <c r="AA264" i="22"/>
  <c r="AA265" i="22"/>
  <c r="AA266" i="22"/>
  <c r="AA267" i="22"/>
  <c r="AA268" i="22"/>
  <c r="AA269" i="22"/>
  <c r="AA270" i="22"/>
  <c r="AA271" i="22"/>
  <c r="AA272" i="22"/>
  <c r="AA273" i="22"/>
  <c r="AA274" i="22"/>
  <c r="AA275" i="22"/>
  <c r="AA276" i="22"/>
  <c r="AA277" i="22"/>
  <c r="AA278" i="22"/>
  <c r="AA279" i="22"/>
  <c r="AA280" i="22"/>
  <c r="AA281" i="22"/>
  <c r="AA282" i="22"/>
  <c r="AA283" i="22"/>
  <c r="AA284" i="22"/>
  <c r="AA285" i="22"/>
  <c r="AA286" i="22"/>
  <c r="AA287" i="22"/>
  <c r="AA288" i="22"/>
  <c r="AA289" i="22"/>
  <c r="AA290" i="22"/>
  <c r="AA291" i="22"/>
  <c r="AA292" i="22"/>
  <c r="AA293" i="22"/>
  <c r="AA294" i="22"/>
  <c r="AA295" i="22"/>
  <c r="AA296" i="22"/>
  <c r="AA297" i="22"/>
  <c r="AA298" i="22"/>
  <c r="AA299" i="22"/>
  <c r="AA300" i="22"/>
  <c r="AA301" i="22"/>
  <c r="AA302" i="22"/>
  <c r="AA303" i="22"/>
  <c r="AA304" i="22"/>
  <c r="AA305" i="22"/>
  <c r="AA306" i="22"/>
  <c r="AA307" i="22"/>
  <c r="AA308" i="22"/>
  <c r="AA309" i="22"/>
  <c r="AA310" i="22"/>
  <c r="AA311" i="22"/>
  <c r="AA312" i="22"/>
  <c r="AA313" i="22"/>
  <c r="AA314" i="22"/>
  <c r="AA315" i="22"/>
  <c r="AA316" i="22"/>
  <c r="AA317" i="22"/>
  <c r="AA318" i="22"/>
  <c r="AA319" i="22"/>
  <c r="AA320" i="22"/>
  <c r="AA321" i="22"/>
  <c r="AA322" i="22"/>
  <c r="AA323" i="22"/>
  <c r="AA324" i="22"/>
  <c r="AA325" i="22"/>
  <c r="AA326" i="22"/>
  <c r="AA327" i="22"/>
  <c r="AA328" i="22"/>
  <c r="AA329" i="22"/>
  <c r="AA330" i="22"/>
  <c r="AA331" i="22"/>
  <c r="AA332" i="22"/>
  <c r="AA333" i="22"/>
  <c r="AA334" i="22"/>
  <c r="AA335" i="22"/>
  <c r="AA336" i="22"/>
  <c r="AA337" i="22"/>
  <c r="AA338" i="22"/>
  <c r="AA339" i="22"/>
  <c r="AA340" i="22"/>
  <c r="AA341" i="22"/>
  <c r="AA342" i="22"/>
  <c r="AA343" i="22"/>
  <c r="AA344" i="22"/>
  <c r="AA345" i="22"/>
  <c r="AA346" i="22"/>
  <c r="AA347" i="22"/>
  <c r="AA348" i="22"/>
  <c r="AA349" i="22"/>
  <c r="AA350" i="22"/>
  <c r="AA351" i="22"/>
  <c r="AA352" i="22"/>
  <c r="AA353" i="22"/>
  <c r="AA354" i="22"/>
  <c r="AA355" i="22"/>
  <c r="AA356" i="22"/>
  <c r="AA357" i="22"/>
  <c r="AA358" i="22"/>
  <c r="AA359" i="22"/>
  <c r="AA360" i="22"/>
  <c r="AA361" i="22"/>
  <c r="AA362" i="22"/>
  <c r="AA363" i="22"/>
  <c r="AA364" i="22"/>
  <c r="AA365" i="22"/>
  <c r="AA366" i="22"/>
  <c r="AA367" i="22"/>
  <c r="AA368" i="22"/>
  <c r="AA369" i="22"/>
  <c r="AA370" i="22"/>
  <c r="AA371" i="22"/>
  <c r="AA372" i="22"/>
  <c r="AA373" i="22"/>
  <c r="AA374" i="22"/>
  <c r="AA375" i="22"/>
  <c r="AA376" i="22"/>
  <c r="AA377" i="22"/>
  <c r="AA378" i="22"/>
  <c r="AA379" i="22"/>
  <c r="AA380" i="22"/>
  <c r="AA381" i="22"/>
  <c r="AA382" i="22"/>
  <c r="AA383" i="22"/>
  <c r="AA384" i="22"/>
  <c r="AA385" i="22"/>
  <c r="AA386" i="22"/>
  <c r="AA387" i="22"/>
  <c r="AA388" i="22"/>
  <c r="AA389" i="22"/>
  <c r="AA390" i="22"/>
  <c r="AA391" i="22"/>
  <c r="AA392" i="22"/>
  <c r="AA393" i="22"/>
  <c r="AA394" i="22"/>
  <c r="AA395" i="22"/>
  <c r="AA396" i="22"/>
  <c r="AA397" i="22"/>
  <c r="AA398" i="22"/>
  <c r="AA399" i="22"/>
  <c r="AA400" i="22"/>
  <c r="AA401" i="22"/>
  <c r="AA402" i="22"/>
  <c r="AA403" i="22"/>
  <c r="AA404" i="22"/>
  <c r="AA405" i="22"/>
  <c r="AA406" i="22"/>
  <c r="AA407" i="22"/>
  <c r="AA408" i="22"/>
  <c r="AA409" i="22"/>
  <c r="AA410" i="22"/>
  <c r="AA411" i="22"/>
  <c r="AA412" i="22"/>
  <c r="AA413" i="22"/>
  <c r="AA414" i="22"/>
  <c r="AA415" i="22"/>
  <c r="AA416" i="22"/>
  <c r="AA417" i="22"/>
  <c r="AA418" i="22"/>
  <c r="AA419" i="22"/>
  <c r="AA420" i="22"/>
  <c r="AA421" i="22"/>
  <c r="AA422" i="22"/>
  <c r="AA423" i="22"/>
  <c r="AA424" i="22"/>
  <c r="AA425" i="22"/>
  <c r="AA426" i="22"/>
  <c r="AA427" i="22"/>
  <c r="AA428" i="22"/>
  <c r="AA429" i="22"/>
  <c r="AA430" i="22"/>
  <c r="AA431" i="22"/>
  <c r="AA432" i="22"/>
  <c r="AA433" i="22"/>
  <c r="AA434" i="22"/>
  <c r="AA435" i="22"/>
  <c r="AA436" i="22"/>
  <c r="AA437" i="22"/>
  <c r="AA438" i="22"/>
  <c r="AA439" i="22"/>
  <c r="AA440" i="22"/>
  <c r="AA441" i="22"/>
  <c r="AA442" i="22"/>
  <c r="AA443" i="22"/>
  <c r="AA444" i="22"/>
  <c r="AA445" i="22"/>
  <c r="AA446" i="22"/>
  <c r="AA447" i="22"/>
  <c r="AA448" i="22"/>
  <c r="AA449" i="22"/>
  <c r="AA450" i="22"/>
  <c r="AA451" i="22"/>
  <c r="AA452" i="22"/>
  <c r="AA453" i="22"/>
  <c r="AA454" i="22"/>
  <c r="AA455" i="22"/>
  <c r="AA456" i="22"/>
  <c r="AA457" i="22"/>
  <c r="AA458" i="22"/>
  <c r="AA459" i="22"/>
  <c r="AA460" i="22"/>
  <c r="AA461" i="22"/>
  <c r="AA462" i="22"/>
  <c r="AA463" i="22"/>
  <c r="AA464" i="22"/>
  <c r="AA465" i="22"/>
  <c r="AA466" i="22"/>
  <c r="AA467" i="22"/>
  <c r="AA468" i="22"/>
  <c r="AA469" i="22"/>
  <c r="AA470" i="22"/>
  <c r="AA471" i="22"/>
  <c r="AA472" i="22"/>
  <c r="AA473" i="22"/>
  <c r="AA474" i="22"/>
  <c r="AA475" i="22"/>
  <c r="AA476" i="22"/>
  <c r="AA477" i="22"/>
  <c r="AA478" i="22"/>
  <c r="AA479" i="22"/>
  <c r="AA480" i="22"/>
  <c r="AA481" i="22"/>
  <c r="AA482" i="22"/>
  <c r="AA483" i="22"/>
  <c r="AA484" i="22"/>
  <c r="AA485" i="22"/>
  <c r="AA486" i="22"/>
  <c r="AA487" i="22"/>
  <c r="AA488" i="22"/>
  <c r="AA489" i="22"/>
  <c r="AA490" i="22"/>
  <c r="AA491" i="22"/>
  <c r="AA492" i="22"/>
  <c r="AA493" i="22"/>
  <c r="AA494" i="22"/>
  <c r="AA495" i="22"/>
  <c r="AA496" i="22"/>
  <c r="AA497" i="22"/>
  <c r="AA498" i="22"/>
  <c r="AA499" i="22"/>
  <c r="AA500" i="22"/>
  <c r="AA501" i="22"/>
  <c r="AA502" i="22"/>
  <c r="AA503" i="22"/>
  <c r="AA504" i="22"/>
  <c r="Y67" i="22"/>
  <c r="AA67" i="22"/>
  <c r="AC67" i="22"/>
  <c r="Z67" i="22"/>
  <c r="AB67" i="22"/>
  <c r="AD67" i="22"/>
  <c r="Y68" i="22"/>
  <c r="AA68" i="22"/>
  <c r="AC68" i="22"/>
  <c r="Z68" i="22"/>
  <c r="AB68" i="22"/>
  <c r="AD68" i="22"/>
  <c r="Y69" i="22"/>
  <c r="AA69" i="22"/>
  <c r="AC69" i="22"/>
  <c r="Z69" i="22"/>
  <c r="AB69" i="22"/>
  <c r="AD69" i="22"/>
  <c r="Y70" i="22"/>
  <c r="AA70" i="22"/>
  <c r="AC70" i="22"/>
  <c r="Z70" i="22"/>
  <c r="AB70" i="22"/>
  <c r="AD70" i="22"/>
  <c r="Y71" i="22"/>
  <c r="AA71" i="22"/>
  <c r="AC71" i="22"/>
  <c r="Z71" i="22"/>
  <c r="AB71" i="22"/>
  <c r="AD71" i="22"/>
  <c r="Y72" i="22"/>
  <c r="AA72" i="22"/>
  <c r="AC72" i="22"/>
  <c r="Z72" i="22"/>
  <c r="AB72" i="22"/>
  <c r="AD72" i="22"/>
  <c r="Y73" i="22"/>
  <c r="AA73" i="22"/>
  <c r="AC73" i="22"/>
  <c r="Z73" i="22"/>
  <c r="AB73" i="22"/>
  <c r="AD73" i="22"/>
  <c r="Y74" i="22"/>
  <c r="AA74" i="22"/>
  <c r="Z74" i="22"/>
  <c r="AB74" i="22"/>
  <c r="AD74" i="22"/>
  <c r="Y75" i="22"/>
  <c r="AA75" i="22"/>
  <c r="Z75" i="22"/>
  <c r="AB75" i="22"/>
  <c r="AD75" i="22"/>
  <c r="Y77" i="22"/>
  <c r="AA77" i="22"/>
  <c r="AC77" i="22"/>
  <c r="Z77" i="22"/>
  <c r="AB77" i="22"/>
  <c r="AD77" i="22"/>
  <c r="Y78" i="22"/>
  <c r="AA78" i="22"/>
  <c r="AC78" i="22"/>
  <c r="Z78" i="22"/>
  <c r="AB78" i="22"/>
  <c r="Y79" i="22"/>
  <c r="AA79" i="22"/>
  <c r="Z79" i="22"/>
  <c r="AB79" i="22"/>
  <c r="AD79" i="22"/>
  <c r="Y80" i="22"/>
  <c r="AA80" i="22"/>
  <c r="Z80" i="22"/>
  <c r="AB80" i="22"/>
  <c r="Y81" i="22"/>
  <c r="AA81" i="22"/>
  <c r="AC81" i="22"/>
  <c r="Z81" i="22"/>
  <c r="AB81" i="22"/>
  <c r="AD81" i="22"/>
  <c r="Y82" i="22"/>
  <c r="AA82" i="22"/>
  <c r="AC82" i="22"/>
  <c r="Z82" i="22"/>
  <c r="AB82" i="22"/>
  <c r="Y83" i="22"/>
  <c r="AA83" i="22"/>
  <c r="Z83" i="22"/>
  <c r="AB83" i="22"/>
  <c r="Y84" i="22"/>
  <c r="AA84" i="22"/>
  <c r="Z84" i="22"/>
  <c r="AB84" i="22"/>
  <c r="Y85" i="22"/>
  <c r="AA85" i="22"/>
  <c r="Z85" i="22"/>
  <c r="AB85" i="22"/>
  <c r="Y87" i="22"/>
  <c r="AA87" i="22"/>
  <c r="Z87" i="22"/>
  <c r="AB87" i="22"/>
  <c r="Y88" i="22"/>
  <c r="AA88" i="22"/>
  <c r="Z88" i="22"/>
  <c r="AB88" i="22"/>
  <c r="Y89" i="22"/>
  <c r="AA89" i="22"/>
  <c r="Z89" i="22"/>
  <c r="AB89" i="22"/>
  <c r="Y91" i="22"/>
  <c r="AA91" i="22"/>
  <c r="Z91" i="22"/>
  <c r="AB91" i="22"/>
  <c r="Y92" i="22"/>
  <c r="AA92" i="22"/>
  <c r="Z92" i="22"/>
  <c r="AB92" i="22"/>
  <c r="Y93" i="22"/>
  <c r="AA93" i="22"/>
  <c r="Z93" i="22"/>
  <c r="AB93" i="22"/>
  <c r="Y95" i="22"/>
  <c r="AA95" i="22"/>
  <c r="Z95" i="22"/>
  <c r="AB95" i="22"/>
  <c r="Y96" i="22"/>
  <c r="AA96" i="22"/>
  <c r="Z96" i="22"/>
  <c r="AB96" i="22"/>
  <c r="Y97" i="22"/>
  <c r="AA97" i="22"/>
  <c r="Z97" i="22"/>
  <c r="AB97" i="22"/>
  <c r="Y99" i="22"/>
  <c r="AA99" i="22"/>
  <c r="Z99" i="22"/>
  <c r="AB99" i="22"/>
  <c r="AD99" i="22"/>
  <c r="Y100" i="22"/>
  <c r="AA100" i="22"/>
  <c r="Z100" i="22"/>
  <c r="AB100" i="22"/>
  <c r="Y101" i="22"/>
  <c r="AA101" i="22"/>
  <c r="AC101" i="22"/>
  <c r="Z101" i="22"/>
  <c r="AB101" i="22"/>
  <c r="AD101" i="22"/>
  <c r="Y102" i="22"/>
  <c r="AA102" i="22"/>
  <c r="AC102" i="22"/>
  <c r="Z102" i="22"/>
  <c r="AB102" i="22"/>
  <c r="Y103" i="22"/>
  <c r="AA103" i="22"/>
  <c r="Z103" i="22"/>
  <c r="AB103" i="22"/>
  <c r="AD103" i="22"/>
  <c r="Y104" i="22"/>
  <c r="AA104" i="22"/>
  <c r="Z104" i="22"/>
  <c r="AB104" i="22"/>
  <c r="Y105" i="22"/>
  <c r="AA105" i="22"/>
  <c r="AC105" i="22"/>
  <c r="Z105" i="22"/>
  <c r="AB105" i="22"/>
  <c r="AD105" i="22"/>
  <c r="Y106" i="22"/>
  <c r="AA106" i="22"/>
  <c r="AC106" i="22"/>
  <c r="Z106" i="22"/>
  <c r="AB106" i="22"/>
  <c r="Y107" i="22"/>
  <c r="AA107" i="22"/>
  <c r="Z107" i="22"/>
  <c r="AB107" i="22"/>
  <c r="AD107" i="22"/>
  <c r="Y108" i="22"/>
  <c r="AA108" i="22"/>
  <c r="Z108" i="22"/>
  <c r="AB108" i="22"/>
  <c r="Y109" i="22"/>
  <c r="AA109" i="22"/>
  <c r="AC109" i="22"/>
  <c r="Z109" i="22"/>
  <c r="AB109" i="22"/>
  <c r="AD109" i="22"/>
  <c r="Y110" i="22"/>
  <c r="AA110" i="22"/>
  <c r="AC110" i="22"/>
  <c r="Z110" i="22"/>
  <c r="AB110" i="22"/>
  <c r="Y111" i="22"/>
  <c r="AA111" i="22"/>
  <c r="Z111" i="22"/>
  <c r="AB111" i="22"/>
  <c r="AD111" i="22"/>
  <c r="Y112" i="22"/>
  <c r="AA112" i="22"/>
  <c r="Z112" i="22"/>
  <c r="AB112" i="22"/>
  <c r="Y113" i="22"/>
  <c r="AA113" i="22"/>
  <c r="AC113" i="22"/>
  <c r="Z113" i="22"/>
  <c r="AB113" i="22"/>
  <c r="AD113" i="22"/>
  <c r="Y114" i="22"/>
  <c r="AA114" i="22"/>
  <c r="AC114" i="22"/>
  <c r="Z114" i="22"/>
  <c r="AB114" i="22"/>
  <c r="Y115" i="22"/>
  <c r="AA115" i="22"/>
  <c r="Z115" i="22"/>
  <c r="AB115" i="22"/>
  <c r="AD115" i="22"/>
  <c r="Y116" i="22"/>
  <c r="AA116" i="22"/>
  <c r="Z116" i="22"/>
  <c r="AB116" i="22"/>
  <c r="Y117" i="22"/>
  <c r="AA117" i="22"/>
  <c r="AC117" i="22"/>
  <c r="Z117" i="22"/>
  <c r="AB117" i="22"/>
  <c r="AD117" i="22"/>
  <c r="Y118" i="22"/>
  <c r="AA118" i="22"/>
  <c r="AC118" i="22"/>
  <c r="Z118" i="22"/>
  <c r="AB118" i="22"/>
  <c r="Y119" i="22"/>
  <c r="AA119" i="22"/>
  <c r="Z119" i="22"/>
  <c r="AB119" i="22"/>
  <c r="AD119" i="22"/>
  <c r="Y120" i="22"/>
  <c r="Z120" i="22"/>
  <c r="Y121" i="22"/>
  <c r="Z121" i="22"/>
  <c r="Y122" i="22"/>
  <c r="Z122" i="22"/>
  <c r="Y123" i="22"/>
  <c r="Z123" i="22"/>
  <c r="Y124" i="22"/>
  <c r="Z124" i="22"/>
  <c r="Y125" i="22"/>
  <c r="Z125" i="22"/>
  <c r="Y126" i="22"/>
  <c r="Z126" i="22"/>
  <c r="Y127" i="22"/>
  <c r="Z127" i="22"/>
  <c r="Y128" i="22"/>
  <c r="Z128" i="22"/>
  <c r="Y129" i="22"/>
  <c r="Z129" i="22"/>
  <c r="Y130" i="22"/>
  <c r="Z130" i="22"/>
  <c r="Y131" i="22"/>
  <c r="Z131" i="22"/>
  <c r="Y132" i="22"/>
  <c r="Z132" i="22"/>
  <c r="Y133" i="22"/>
  <c r="Z133" i="22"/>
  <c r="Y134" i="22"/>
  <c r="Z134" i="22"/>
  <c r="Y135" i="22"/>
  <c r="Z135" i="22"/>
  <c r="Y136" i="22"/>
  <c r="Z136" i="22"/>
  <c r="Y137" i="22"/>
  <c r="Z137" i="22"/>
  <c r="Y138" i="22"/>
  <c r="Z138" i="22"/>
  <c r="Y139" i="22"/>
  <c r="Z139" i="22"/>
  <c r="Y140" i="22"/>
  <c r="Z140" i="22"/>
  <c r="Y141" i="22"/>
  <c r="Z141" i="22"/>
  <c r="Y142" i="22"/>
  <c r="Z142" i="22"/>
  <c r="Y143" i="22"/>
  <c r="Z143" i="22"/>
  <c r="Y144" i="22"/>
  <c r="Z144" i="22"/>
  <c r="Y145" i="22"/>
  <c r="Z145" i="22"/>
  <c r="Y146" i="22"/>
  <c r="Z146" i="22"/>
  <c r="Y147" i="22"/>
  <c r="Z147" i="22"/>
  <c r="Y148" i="22"/>
  <c r="Z148" i="22"/>
  <c r="Y149" i="22"/>
  <c r="Z149" i="22"/>
  <c r="Y150" i="22"/>
  <c r="Z150" i="22"/>
  <c r="Y151" i="22"/>
  <c r="Z151" i="22"/>
  <c r="Y152" i="22"/>
  <c r="Z152" i="22"/>
  <c r="Y153" i="22"/>
  <c r="Z153" i="22"/>
  <c r="Y154" i="22"/>
  <c r="Z154" i="22"/>
  <c r="Y155" i="22"/>
  <c r="Z155" i="22"/>
  <c r="Y156" i="22"/>
  <c r="Z156" i="22"/>
  <c r="Y157" i="22"/>
  <c r="Z157" i="22"/>
  <c r="Y158" i="22"/>
  <c r="Z158" i="22"/>
  <c r="Y159" i="22"/>
  <c r="Z159" i="22"/>
  <c r="Y160" i="22"/>
  <c r="Z160" i="22"/>
  <c r="Y161" i="22"/>
  <c r="Z161" i="22"/>
  <c r="Y162" i="22"/>
  <c r="Z162" i="22"/>
  <c r="Y163" i="22"/>
  <c r="Z163" i="22"/>
  <c r="Y164" i="22"/>
  <c r="Z164" i="22"/>
  <c r="Y165" i="22"/>
  <c r="Z165" i="22"/>
  <c r="Y166" i="22"/>
  <c r="Z166" i="22"/>
  <c r="Y167" i="22"/>
  <c r="Z167" i="22"/>
  <c r="Y168" i="22"/>
  <c r="Z168" i="22"/>
  <c r="Y169" i="22"/>
  <c r="Z169" i="22"/>
  <c r="Y170" i="22"/>
  <c r="Z170" i="22"/>
  <c r="Y171" i="22"/>
  <c r="Z171" i="22"/>
  <c r="Y172" i="22"/>
  <c r="Z172" i="22"/>
  <c r="Y173" i="22"/>
  <c r="Z173" i="22"/>
  <c r="Y174" i="22"/>
  <c r="Z174" i="22"/>
  <c r="Y175" i="22"/>
  <c r="Z175" i="22"/>
  <c r="Y176" i="22"/>
  <c r="Z176" i="22"/>
  <c r="Y177" i="22"/>
  <c r="Z177" i="22"/>
  <c r="Y178" i="22"/>
  <c r="Z178" i="22"/>
  <c r="Y179" i="22"/>
  <c r="Z179" i="22"/>
  <c r="Y180" i="22"/>
  <c r="Z180" i="22"/>
  <c r="Y181" i="22"/>
  <c r="Z181" i="22"/>
  <c r="Y182" i="22"/>
  <c r="Z182" i="22"/>
  <c r="Y183" i="22"/>
  <c r="Z183" i="22"/>
  <c r="Y184" i="22"/>
  <c r="Z184" i="22"/>
  <c r="Y185" i="22"/>
  <c r="Z185" i="22"/>
  <c r="Y186" i="22"/>
  <c r="Z186" i="22"/>
  <c r="Y187" i="22"/>
  <c r="Z187" i="22"/>
  <c r="Y188" i="22"/>
  <c r="Z188" i="22"/>
  <c r="Y189" i="22"/>
  <c r="Z189" i="22"/>
  <c r="Y190" i="22"/>
  <c r="Z190" i="22"/>
  <c r="Y191" i="22"/>
  <c r="Z191" i="22"/>
  <c r="Y192" i="22"/>
  <c r="Z192" i="22"/>
  <c r="Y193" i="22"/>
  <c r="Z193" i="22"/>
  <c r="Y194" i="22"/>
  <c r="Z194" i="22"/>
  <c r="Y195" i="22"/>
  <c r="Z195" i="22"/>
  <c r="Y196" i="22"/>
  <c r="Z196" i="22"/>
  <c r="Y197" i="22"/>
  <c r="Z197" i="22"/>
  <c r="Y198" i="22"/>
  <c r="Z198" i="22"/>
  <c r="Y199" i="22"/>
  <c r="Z199" i="22"/>
  <c r="Y200" i="22"/>
  <c r="Z200" i="22"/>
  <c r="Y201" i="22"/>
  <c r="Z201" i="22"/>
  <c r="Y202" i="22"/>
  <c r="Z202" i="22"/>
  <c r="Y203" i="22"/>
  <c r="Z203" i="22"/>
  <c r="Y204" i="22"/>
  <c r="Z204" i="22"/>
  <c r="Y205" i="22"/>
  <c r="Z205" i="22"/>
  <c r="Y206" i="22"/>
  <c r="Z206" i="22"/>
  <c r="Y207" i="22"/>
  <c r="Z207" i="22"/>
  <c r="Y208" i="22"/>
  <c r="Z208" i="22"/>
  <c r="Y209" i="22"/>
  <c r="Z209" i="22"/>
  <c r="Y210" i="22"/>
  <c r="Z210" i="22"/>
  <c r="Y211" i="22"/>
  <c r="Z211" i="22"/>
  <c r="Y212" i="22"/>
  <c r="Z212" i="22"/>
  <c r="Y213" i="22"/>
  <c r="Z213" i="22"/>
  <c r="Y214" i="22"/>
  <c r="Z214" i="22"/>
  <c r="Y215" i="22"/>
  <c r="Z215" i="22"/>
  <c r="Y216" i="22"/>
  <c r="Z216" i="22"/>
  <c r="Y217" i="22"/>
  <c r="Z217" i="22"/>
  <c r="Y218" i="22"/>
  <c r="Z218" i="22"/>
  <c r="Y219" i="22"/>
  <c r="Z219" i="22"/>
  <c r="Y220" i="22"/>
  <c r="Z220" i="22"/>
  <c r="Y221" i="22"/>
  <c r="Z221" i="22"/>
  <c r="Y222" i="22"/>
  <c r="Z222" i="22"/>
  <c r="Y223" i="22"/>
  <c r="Z223" i="22"/>
  <c r="Y224" i="22"/>
  <c r="Z224" i="22"/>
  <c r="Y225" i="22"/>
  <c r="Z225" i="22"/>
  <c r="Y226" i="22"/>
  <c r="Z226" i="22"/>
  <c r="Y227" i="22"/>
  <c r="Z227" i="22"/>
  <c r="Y228" i="22"/>
  <c r="Z228" i="22"/>
  <c r="Y229" i="22"/>
  <c r="Z229" i="22"/>
  <c r="Y230" i="22"/>
  <c r="Z230" i="22"/>
  <c r="Y231" i="22"/>
  <c r="Z231" i="22"/>
  <c r="Y232" i="22"/>
  <c r="Z232" i="22"/>
  <c r="Y233" i="22"/>
  <c r="Z233" i="22"/>
  <c r="Y234" i="22"/>
  <c r="Z234" i="22"/>
  <c r="Y235" i="22"/>
  <c r="Z235" i="22"/>
  <c r="Y236" i="22"/>
  <c r="Z236" i="22"/>
  <c r="Y237" i="22"/>
  <c r="Z237" i="22"/>
  <c r="Y238" i="22"/>
  <c r="Z238" i="22"/>
  <c r="Y239" i="22"/>
  <c r="Z239" i="22"/>
  <c r="Y240" i="22"/>
  <c r="Z240" i="22"/>
  <c r="Y241" i="22"/>
  <c r="Z241" i="22"/>
  <c r="Y242" i="22"/>
  <c r="Z242" i="22"/>
  <c r="Y243" i="22"/>
  <c r="Z243" i="22"/>
  <c r="Y244" i="22"/>
  <c r="Z244" i="22"/>
  <c r="Y245" i="22"/>
  <c r="Z245" i="22"/>
  <c r="Y246" i="22"/>
  <c r="Z246" i="22"/>
  <c r="Y247" i="22"/>
  <c r="Z247" i="22"/>
  <c r="Y248" i="22"/>
  <c r="Z248" i="22"/>
  <c r="Y249" i="22"/>
  <c r="Z249" i="22"/>
  <c r="Y250" i="22"/>
  <c r="Z250" i="22"/>
  <c r="Y251" i="22"/>
  <c r="Z251" i="22"/>
  <c r="Y252" i="22"/>
  <c r="Z252" i="22"/>
  <c r="Y253" i="22"/>
  <c r="Z253" i="22"/>
  <c r="Y254" i="22"/>
  <c r="Z254" i="22"/>
  <c r="Y255" i="22"/>
  <c r="Z255" i="22"/>
  <c r="Y256" i="22"/>
  <c r="Z256" i="22"/>
  <c r="Y257" i="22"/>
  <c r="Z257" i="22"/>
  <c r="Y258" i="22"/>
  <c r="Z258" i="22"/>
  <c r="Y259" i="22"/>
  <c r="Z259" i="22"/>
  <c r="Y260" i="22"/>
  <c r="Z260" i="22"/>
  <c r="Y261" i="22"/>
  <c r="Z261" i="22"/>
  <c r="Y262" i="22"/>
  <c r="Z262" i="22"/>
  <c r="Y263" i="22"/>
  <c r="Z263" i="22"/>
  <c r="Y264" i="22"/>
  <c r="Z264" i="22"/>
  <c r="Y265" i="22"/>
  <c r="Z265" i="22"/>
  <c r="Y266" i="22"/>
  <c r="Z266" i="22"/>
  <c r="Y267" i="22"/>
  <c r="Z267" i="22"/>
  <c r="Y268" i="22"/>
  <c r="Z268" i="22"/>
  <c r="Y269" i="22"/>
  <c r="Z269" i="22"/>
  <c r="Y270" i="22"/>
  <c r="Z270" i="22"/>
  <c r="Y271" i="22"/>
  <c r="Z271" i="22"/>
  <c r="Y272" i="22"/>
  <c r="Z272" i="22"/>
  <c r="Y273" i="22"/>
  <c r="Z273" i="22"/>
  <c r="Y274" i="22"/>
  <c r="Z274" i="22"/>
  <c r="Y275" i="22"/>
  <c r="Z275" i="22"/>
  <c r="Y276" i="22"/>
  <c r="Z276" i="22"/>
  <c r="Y277" i="22"/>
  <c r="Z277" i="22"/>
  <c r="Y278" i="22"/>
  <c r="Z278" i="22"/>
  <c r="Y279" i="22"/>
  <c r="Z279" i="22"/>
  <c r="Y280" i="22"/>
  <c r="Z280" i="22"/>
  <c r="Y281" i="22"/>
  <c r="Z281" i="22"/>
  <c r="Y282" i="22"/>
  <c r="Z282" i="22"/>
  <c r="Y283" i="22"/>
  <c r="Z283" i="22"/>
  <c r="Y284" i="22"/>
  <c r="Z284" i="22"/>
  <c r="Y285" i="22"/>
  <c r="Z285" i="22"/>
  <c r="Y286" i="22"/>
  <c r="Z286" i="22"/>
  <c r="Y287" i="22"/>
  <c r="Z287" i="22"/>
  <c r="Y288" i="22"/>
  <c r="Z288" i="22"/>
  <c r="Y289" i="22"/>
  <c r="Z289" i="22"/>
  <c r="Y290" i="22"/>
  <c r="Z290" i="22"/>
  <c r="Y291" i="22"/>
  <c r="Z291" i="22"/>
  <c r="Y292" i="22"/>
  <c r="Z292" i="22"/>
  <c r="Y293" i="22"/>
  <c r="Z293" i="22"/>
  <c r="Y294" i="22"/>
  <c r="Z294" i="22"/>
  <c r="Y295" i="22"/>
  <c r="Z295" i="22"/>
  <c r="Y296" i="22"/>
  <c r="Z296" i="22"/>
  <c r="Y297" i="22"/>
  <c r="Z297" i="22"/>
  <c r="Y298" i="22"/>
  <c r="Z298" i="22"/>
  <c r="Y299" i="22"/>
  <c r="Z299" i="22"/>
  <c r="Y300" i="22"/>
  <c r="Z300" i="22"/>
  <c r="Y301" i="22"/>
  <c r="Z301" i="22"/>
  <c r="Y302" i="22"/>
  <c r="Z302" i="22"/>
  <c r="Y303" i="22"/>
  <c r="Z303" i="22"/>
  <c r="Y304" i="22"/>
  <c r="Z304" i="22"/>
  <c r="Y305" i="22"/>
  <c r="Z305" i="22"/>
  <c r="Y306" i="22"/>
  <c r="Z306" i="22"/>
  <c r="Y307" i="22"/>
  <c r="Z307" i="22"/>
  <c r="Y308" i="22"/>
  <c r="Z308" i="22"/>
  <c r="Y309" i="22"/>
  <c r="Z309" i="22"/>
  <c r="Y310" i="22"/>
  <c r="Z310" i="22"/>
  <c r="Y311" i="22"/>
  <c r="Z311" i="22"/>
  <c r="Y312" i="22"/>
  <c r="Z312" i="22"/>
  <c r="Y313" i="22"/>
  <c r="Z313" i="22"/>
  <c r="Y314" i="22"/>
  <c r="Z314" i="22"/>
  <c r="Y315" i="22"/>
  <c r="Z315" i="22"/>
  <c r="Y316" i="22"/>
  <c r="Z316" i="22"/>
  <c r="Y317" i="22"/>
  <c r="Z317" i="22"/>
  <c r="Y318" i="22"/>
  <c r="Z318" i="22"/>
  <c r="Y319" i="22"/>
  <c r="Z319" i="22"/>
  <c r="Y320" i="22"/>
  <c r="Z320" i="22"/>
  <c r="Y321" i="22"/>
  <c r="Z321" i="22"/>
  <c r="Y322" i="22"/>
  <c r="Z322" i="22"/>
  <c r="Y323" i="22"/>
  <c r="Z323" i="22"/>
  <c r="Y324" i="22"/>
  <c r="Z324" i="22"/>
  <c r="Y325" i="22"/>
  <c r="Z325" i="22"/>
  <c r="Y326" i="22"/>
  <c r="Z326" i="22"/>
  <c r="Y327" i="22"/>
  <c r="Z327" i="22"/>
  <c r="Y328" i="22"/>
  <c r="Z328" i="22"/>
  <c r="Y329" i="22"/>
  <c r="Z329" i="22"/>
  <c r="Y330" i="22"/>
  <c r="Z330" i="22"/>
  <c r="Y331" i="22"/>
  <c r="Z331" i="22"/>
  <c r="Y332" i="22"/>
  <c r="Z332" i="22"/>
  <c r="Y333" i="22"/>
  <c r="Z333" i="22"/>
  <c r="Y334" i="22"/>
  <c r="Z334" i="22"/>
  <c r="Y335" i="22"/>
  <c r="Z335" i="22"/>
  <c r="Y336" i="22"/>
  <c r="Z336" i="22"/>
  <c r="Y337" i="22"/>
  <c r="Z337" i="22"/>
  <c r="Y338" i="22"/>
  <c r="Z338" i="22"/>
  <c r="Y339" i="22"/>
  <c r="Z339" i="22"/>
  <c r="Y340" i="22"/>
  <c r="Z340" i="22"/>
  <c r="Y341" i="22"/>
  <c r="Z341" i="22"/>
  <c r="Y342" i="22"/>
  <c r="Z342" i="22"/>
  <c r="Y343" i="22"/>
  <c r="Z343" i="22"/>
  <c r="Y344" i="22"/>
  <c r="Z344" i="22"/>
  <c r="Y345" i="22"/>
  <c r="Z345" i="22"/>
  <c r="Y346" i="22"/>
  <c r="Z346" i="22"/>
  <c r="Y347" i="22"/>
  <c r="Z347" i="22"/>
  <c r="Y348" i="22"/>
  <c r="Z348" i="22"/>
  <c r="Y349" i="22"/>
  <c r="Z349" i="22"/>
  <c r="Y350" i="22"/>
  <c r="Z350" i="22"/>
  <c r="Y351" i="22"/>
  <c r="Z351" i="22"/>
  <c r="Y352" i="22"/>
  <c r="Z352" i="22"/>
  <c r="Y353" i="22"/>
  <c r="Z353" i="22"/>
  <c r="Y354" i="22"/>
  <c r="Z354" i="22"/>
  <c r="Y355" i="22"/>
  <c r="Z355" i="22"/>
  <c r="Y356" i="22"/>
  <c r="Z356" i="22"/>
  <c r="Y357" i="22"/>
  <c r="Z357" i="22"/>
  <c r="Y358" i="22"/>
  <c r="Z358" i="22"/>
  <c r="Y359" i="22"/>
  <c r="Z359" i="22"/>
  <c r="Y360" i="22"/>
  <c r="Z360" i="22"/>
  <c r="Y361" i="22"/>
  <c r="Z361" i="22"/>
  <c r="Y362" i="22"/>
  <c r="Z362" i="22"/>
  <c r="Y363" i="22"/>
  <c r="Z363" i="22"/>
  <c r="Y364" i="22"/>
  <c r="Z364" i="22"/>
  <c r="Y365" i="22"/>
  <c r="Z365" i="22"/>
  <c r="Y366" i="22"/>
  <c r="Z366" i="22"/>
  <c r="Y367" i="22"/>
  <c r="Z367" i="22"/>
  <c r="Y368" i="22"/>
  <c r="Z368" i="22"/>
  <c r="Y369" i="22"/>
  <c r="Z369" i="22"/>
  <c r="Y370" i="22"/>
  <c r="Z370" i="22"/>
  <c r="Y371" i="22"/>
  <c r="Z371" i="22"/>
  <c r="Y372" i="22"/>
  <c r="Z372" i="22"/>
  <c r="Y373" i="22"/>
  <c r="Z373" i="22"/>
  <c r="Y374" i="22"/>
  <c r="Z374" i="22"/>
  <c r="Y375" i="22"/>
  <c r="Z375" i="22"/>
  <c r="Y376" i="22"/>
  <c r="Z376" i="22"/>
  <c r="Y377" i="22"/>
  <c r="Z377" i="22"/>
  <c r="Y378" i="22"/>
  <c r="Z378" i="22"/>
  <c r="Y379" i="22"/>
  <c r="Z379" i="22"/>
  <c r="Y380" i="22"/>
  <c r="Z380" i="22"/>
  <c r="Y381" i="22"/>
  <c r="Z381" i="22"/>
  <c r="Y382" i="22"/>
  <c r="Z382" i="22"/>
  <c r="Y383" i="22"/>
  <c r="Z383" i="22"/>
  <c r="Y384" i="22"/>
  <c r="Z384" i="22"/>
  <c r="Y385" i="22"/>
  <c r="Z385" i="22"/>
  <c r="Y386" i="22"/>
  <c r="Z386" i="22"/>
  <c r="Y387" i="22"/>
  <c r="Z387" i="22"/>
  <c r="Y388" i="22"/>
  <c r="Z388" i="22"/>
  <c r="Y389" i="22"/>
  <c r="Z389" i="22"/>
  <c r="Y390" i="22"/>
  <c r="Z390" i="22"/>
  <c r="Y391" i="22"/>
  <c r="Z391" i="22"/>
  <c r="Y392" i="22"/>
  <c r="Z392" i="22"/>
  <c r="Y393" i="22"/>
  <c r="Z393" i="22"/>
  <c r="Y394" i="22"/>
  <c r="Z394" i="22"/>
  <c r="Y395" i="22"/>
  <c r="Z395" i="22"/>
  <c r="Y396" i="22"/>
  <c r="Z396" i="22"/>
  <c r="Y397" i="22"/>
  <c r="Z397" i="22"/>
  <c r="Y398" i="22"/>
  <c r="Z398" i="22"/>
  <c r="Y399" i="22"/>
  <c r="Z399" i="22"/>
  <c r="Y400" i="22"/>
  <c r="Z400" i="22"/>
  <c r="Y401" i="22"/>
  <c r="Z401" i="22"/>
  <c r="Y402" i="22"/>
  <c r="Z402" i="22"/>
  <c r="Y403" i="22"/>
  <c r="Z403" i="22"/>
  <c r="Y404" i="22"/>
  <c r="Z404" i="22"/>
  <c r="Y405" i="22"/>
  <c r="Z405" i="22"/>
  <c r="Y406" i="22"/>
  <c r="Z406" i="22"/>
  <c r="Y407" i="22"/>
  <c r="Z407" i="22"/>
  <c r="Y408" i="22"/>
  <c r="Z408" i="22"/>
  <c r="Y409" i="22"/>
  <c r="Z409" i="22"/>
  <c r="Y410" i="22"/>
  <c r="Z410" i="22"/>
  <c r="Y411" i="22"/>
  <c r="Z411" i="22"/>
  <c r="Y412" i="22"/>
  <c r="Z412" i="22"/>
  <c r="Y413" i="22"/>
  <c r="Z413" i="22"/>
  <c r="Y414" i="22"/>
  <c r="Z414" i="22"/>
  <c r="Y415" i="22"/>
  <c r="Z415" i="22"/>
  <c r="Y416" i="22"/>
  <c r="Z416" i="22"/>
  <c r="Y417" i="22"/>
  <c r="Z417" i="22"/>
  <c r="Y418" i="22"/>
  <c r="Z418" i="22"/>
  <c r="Y419" i="22"/>
  <c r="Z419" i="22"/>
  <c r="Y420" i="22"/>
  <c r="Z420" i="22"/>
  <c r="Y421" i="22"/>
  <c r="Z421" i="22"/>
  <c r="Y422" i="22"/>
  <c r="Z422" i="22"/>
  <c r="Y423" i="22"/>
  <c r="Z423" i="22"/>
  <c r="Y424" i="22"/>
  <c r="Z424" i="22"/>
  <c r="Y425" i="22"/>
  <c r="Z425" i="22"/>
  <c r="Y426" i="22"/>
  <c r="Z426" i="22"/>
  <c r="Y427" i="22"/>
  <c r="Z427" i="22"/>
  <c r="Y428" i="22"/>
  <c r="Z428" i="22"/>
  <c r="Y429" i="22"/>
  <c r="Z429" i="22"/>
  <c r="Y430" i="22"/>
  <c r="Z430" i="22"/>
  <c r="Y431" i="22"/>
  <c r="Z431" i="22"/>
  <c r="Y432" i="22"/>
  <c r="Z432" i="22"/>
  <c r="Y433" i="22"/>
  <c r="Z433" i="22"/>
  <c r="Y434" i="22"/>
  <c r="Z434" i="22"/>
  <c r="Y435" i="22"/>
  <c r="Z435" i="22"/>
  <c r="Y436" i="22"/>
  <c r="Z436" i="22"/>
  <c r="Y437" i="22"/>
  <c r="Z437" i="22"/>
  <c r="Y438" i="22"/>
  <c r="Z438" i="22"/>
  <c r="Y439" i="22"/>
  <c r="Z439" i="22"/>
  <c r="Y440" i="22"/>
  <c r="Z440" i="22"/>
  <c r="Y441" i="22"/>
  <c r="Z441" i="22"/>
  <c r="Y442" i="22"/>
  <c r="Z442" i="22"/>
  <c r="Y443" i="22"/>
  <c r="Z443" i="22"/>
  <c r="Y444" i="22"/>
  <c r="Z444" i="22"/>
  <c r="Y445" i="22"/>
  <c r="Z445" i="22"/>
  <c r="Y446" i="22"/>
  <c r="Z446" i="22"/>
  <c r="Y447" i="22"/>
  <c r="Z447" i="22"/>
  <c r="Y448" i="22"/>
  <c r="Z448" i="22"/>
  <c r="Y449" i="22"/>
  <c r="Z449" i="22"/>
  <c r="Y450" i="22"/>
  <c r="Z450" i="22"/>
  <c r="Y451" i="22"/>
  <c r="Z451" i="22"/>
  <c r="Y452" i="22"/>
  <c r="Z452" i="22"/>
  <c r="Y453" i="22"/>
  <c r="Z453" i="22"/>
  <c r="Y454" i="22"/>
  <c r="Z454" i="22"/>
  <c r="Y455" i="22"/>
  <c r="Z455" i="22"/>
  <c r="Y456" i="22"/>
  <c r="Z456" i="22"/>
  <c r="Y457" i="22"/>
  <c r="Z457" i="22"/>
  <c r="Y458" i="22"/>
  <c r="Z458" i="22"/>
  <c r="Y459" i="22"/>
  <c r="Z459" i="22"/>
  <c r="Y460" i="22"/>
  <c r="Z460" i="22"/>
  <c r="Y461" i="22"/>
  <c r="Z461" i="22"/>
  <c r="Y462" i="22"/>
  <c r="Z462" i="22"/>
  <c r="Y463" i="22"/>
  <c r="Z463" i="22"/>
  <c r="Y464" i="22"/>
  <c r="Z464" i="22"/>
  <c r="Y465" i="22"/>
  <c r="Z465" i="22"/>
  <c r="Y466" i="22"/>
  <c r="Z466" i="22"/>
  <c r="Y467" i="22"/>
  <c r="Z467" i="22"/>
  <c r="Y468" i="22"/>
  <c r="Z468" i="22"/>
  <c r="Y469" i="22"/>
  <c r="Z469" i="22"/>
  <c r="Y470" i="22"/>
  <c r="Z470" i="22"/>
  <c r="Y471" i="22"/>
  <c r="Z471" i="22"/>
  <c r="Y472" i="22"/>
  <c r="Z472" i="22"/>
  <c r="Y473" i="22"/>
  <c r="Z473" i="22"/>
  <c r="Y474" i="22"/>
  <c r="Z474" i="22"/>
  <c r="Y475" i="22"/>
  <c r="Z475" i="22"/>
  <c r="Y476" i="22"/>
  <c r="Z476" i="22"/>
  <c r="Y477" i="22"/>
  <c r="Z477" i="22"/>
  <c r="Y478" i="22"/>
  <c r="Z478" i="22"/>
  <c r="Y479" i="22"/>
  <c r="Z479" i="22"/>
  <c r="Y480" i="22"/>
  <c r="Z480" i="22"/>
  <c r="Y481" i="22"/>
  <c r="Z481" i="22"/>
  <c r="Y482" i="22"/>
  <c r="Z482" i="22"/>
  <c r="Y483" i="22"/>
  <c r="Z483" i="22"/>
  <c r="Y484" i="22"/>
  <c r="Z484" i="22"/>
  <c r="Y485" i="22"/>
  <c r="Z485" i="22"/>
  <c r="Y486" i="22"/>
  <c r="Z486" i="22"/>
  <c r="Y487" i="22"/>
  <c r="Z487" i="22"/>
  <c r="Y488" i="22"/>
  <c r="Z488" i="22"/>
  <c r="Y489" i="22"/>
  <c r="Z489" i="22"/>
  <c r="Y490" i="22"/>
  <c r="Z490" i="22"/>
  <c r="Y491" i="22"/>
  <c r="Z491" i="22"/>
  <c r="Y492" i="22"/>
  <c r="Z492" i="22"/>
  <c r="Y493" i="22"/>
  <c r="Z493" i="22"/>
  <c r="Y494" i="22"/>
  <c r="Z494" i="22"/>
  <c r="Y495" i="22"/>
  <c r="Z495" i="22"/>
  <c r="Y496" i="22"/>
  <c r="Z496" i="22"/>
  <c r="Y497" i="22"/>
  <c r="Z497" i="22"/>
  <c r="Y498" i="22"/>
  <c r="Z498" i="22"/>
  <c r="Y499" i="22"/>
  <c r="Z499" i="22"/>
  <c r="Y500" i="22"/>
  <c r="Z500" i="22"/>
  <c r="Y501" i="22"/>
  <c r="Z501" i="22"/>
  <c r="Y502" i="22"/>
  <c r="Z502" i="22"/>
  <c r="Y503" i="22"/>
  <c r="Z503" i="22"/>
  <c r="Y504" i="22"/>
  <c r="Z504" i="22"/>
  <c r="C6" i="17"/>
  <c r="C7" i="17"/>
  <c r="C8" i="17"/>
  <c r="C9" i="17"/>
  <c r="C10" i="17"/>
  <c r="C11" i="17"/>
  <c r="C12" i="17"/>
  <c r="C13" i="17"/>
  <c r="C14" i="17"/>
  <c r="C15" i="17"/>
  <c r="C16" i="17"/>
  <c r="C17" i="17"/>
  <c r="C18" i="17"/>
  <c r="C19" i="17"/>
  <c r="C20" i="17"/>
  <c r="C21" i="17"/>
  <c r="C22" i="17"/>
  <c r="C23" i="17"/>
  <c r="C5" i="17"/>
  <c r="C24" i="17"/>
  <c r="B5" i="17"/>
  <c r="B6" i="17"/>
  <c r="B7" i="17"/>
  <c r="B8" i="17"/>
  <c r="B9" i="17"/>
  <c r="B10" i="17"/>
  <c r="B11" i="17"/>
  <c r="B12" i="17"/>
  <c r="B13" i="17"/>
  <c r="B14" i="17"/>
  <c r="B15" i="17"/>
  <c r="B16" i="17"/>
  <c r="B17" i="17"/>
  <c r="B18" i="17"/>
  <c r="B19" i="17"/>
  <c r="B20" i="17"/>
  <c r="B21" i="17"/>
  <c r="B22" i="17"/>
  <c r="B23" i="17"/>
  <c r="B24" i="17"/>
  <c r="K7" i="17"/>
  <c r="D10" i="16"/>
  <c r="N22" i="17" s="1"/>
  <c r="G10" i="16"/>
  <c r="G18" i="16" s="1"/>
  <c r="J30" i="16"/>
  <c r="E10" i="16"/>
  <c r="F10" i="16"/>
  <c r="N10" i="22"/>
  <c r="G1" i="22"/>
  <c r="E16" i="16"/>
  <c r="H11" i="16"/>
  <c r="H12" i="16"/>
  <c r="H13" i="16"/>
  <c r="H14" i="16"/>
  <c r="H15" i="16"/>
  <c r="H16" i="16"/>
  <c r="H17" i="16"/>
  <c r="H18" i="16"/>
  <c r="H19" i="16"/>
  <c r="H20" i="16"/>
  <c r="H21" i="16"/>
  <c r="G11" i="16"/>
  <c r="G13" i="16"/>
  <c r="G14" i="16"/>
  <c r="D11" i="16"/>
  <c r="V36" i="22"/>
  <c r="V26" i="22"/>
  <c r="AD22" i="22"/>
  <c r="V15" i="22"/>
  <c r="V7" i="22"/>
  <c r="AD39" i="22"/>
  <c r="AD15" i="22"/>
  <c r="AC40" i="22"/>
  <c r="V39" i="22"/>
  <c r="V34" i="22"/>
  <c r="AD29" i="22"/>
  <c r="AC4" i="22"/>
  <c r="AD34" i="22"/>
  <c r="V29" i="22"/>
  <c r="V18" i="22"/>
  <c r="AD35" i="22"/>
  <c r="V52" i="22"/>
  <c r="V28" i="22"/>
  <c r="AC65" i="22"/>
  <c r="AC59" i="22"/>
  <c r="AC49" i="22"/>
  <c r="AC47" i="22"/>
  <c r="AC41" i="22"/>
  <c r="V49" i="22"/>
  <c r="V22" i="22"/>
  <c r="V11" i="22"/>
  <c r="V6" i="22"/>
  <c r="V46" i="22"/>
  <c r="AD14" i="22"/>
  <c r="V32" i="22"/>
  <c r="V45" i="22"/>
  <c r="V13" i="22"/>
  <c r="AC75" i="22"/>
  <c r="AC50" i="22"/>
  <c r="AC48" i="22"/>
  <c r="AC12" i="22"/>
  <c r="V74" i="22"/>
  <c r="V71" i="22"/>
  <c r="V67" i="22"/>
  <c r="V63" i="22"/>
  <c r="V55" i="22"/>
  <c r="V47" i="22"/>
  <c r="V12" i="22"/>
  <c r="V10" i="22"/>
  <c r="V31" i="22"/>
  <c r="V48" i="22"/>
  <c r="V40" i="22"/>
  <c r="AD26" i="22"/>
  <c r="AC61" i="22"/>
  <c r="AC53" i="22"/>
  <c r="AC51" i="22"/>
  <c r="AC45" i="22"/>
  <c r="V35" i="22"/>
  <c r="V30" i="22"/>
  <c r="V14" i="22"/>
  <c r="G3" i="22"/>
  <c r="G4" i="22" s="1"/>
  <c r="B32" i="22" s="1"/>
  <c r="C32" i="22" s="1"/>
  <c r="V59" i="22"/>
  <c r="V57" i="22"/>
  <c r="AD38" i="22"/>
  <c r="AD27" i="22"/>
  <c r="AD20" i="22"/>
  <c r="AD17" i="22"/>
  <c r="AD13" i="22"/>
  <c r="AD90" i="22"/>
  <c r="AD94" i="22"/>
  <c r="AD98" i="22"/>
  <c r="V70" i="22"/>
  <c r="V27" i="22"/>
  <c r="V9" i="22"/>
  <c r="V4" i="22"/>
  <c r="AD28" i="22"/>
  <c r="AD9" i="22"/>
  <c r="V65" i="22"/>
  <c r="V25" i="22"/>
  <c r="V24" i="22"/>
  <c r="V23" i="22"/>
  <c r="AD36" i="22"/>
  <c r="AD6" i="22"/>
  <c r="AC38" i="22"/>
  <c r="V37" i="22"/>
  <c r="V20" i="22"/>
  <c r="AD37" i="22"/>
  <c r="AD33" i="22"/>
  <c r="AD16" i="22"/>
  <c r="AD11" i="22"/>
  <c r="AD7" i="22"/>
  <c r="AC97" i="22"/>
  <c r="AC89" i="22"/>
  <c r="AC90" i="22"/>
  <c r="AC93" i="22"/>
  <c r="AC85" i="22"/>
  <c r="AC83" i="22"/>
  <c r="AC96" i="22"/>
  <c r="AC88" i="22"/>
  <c r="AC84" i="22"/>
  <c r="V118" i="22"/>
  <c r="V116" i="22"/>
  <c r="V114" i="22"/>
  <c r="V112" i="22"/>
  <c r="V110" i="22"/>
  <c r="V108" i="22"/>
  <c r="V106" i="22"/>
  <c r="V104" i="22"/>
  <c r="V102" i="22"/>
  <c r="V100" i="22"/>
  <c r="V98" i="22"/>
  <c r="V94" i="22"/>
  <c r="V88" i="22"/>
  <c r="V84" i="22"/>
  <c r="V81" i="22"/>
  <c r="V79" i="22"/>
  <c r="AD118" i="22"/>
  <c r="AD116" i="22"/>
  <c r="AD114" i="22"/>
  <c r="AD112" i="22"/>
  <c r="AD110" i="22"/>
  <c r="AD108" i="22"/>
  <c r="AD106" i="22"/>
  <c r="AD104" i="22"/>
  <c r="AD102" i="22"/>
  <c r="AD100" i="22"/>
  <c r="AD96" i="22"/>
  <c r="AD88" i="22"/>
  <c r="AD82" i="22"/>
  <c r="AD80" i="22"/>
  <c r="AD78" i="22"/>
  <c r="AC95" i="22"/>
  <c r="AC87" i="22"/>
  <c r="V38" i="22"/>
  <c r="V33" i="22"/>
  <c r="AD19" i="22"/>
  <c r="V61" i="22"/>
  <c r="AD32" i="22"/>
  <c r="AD30" i="22"/>
  <c r="AD25" i="22"/>
  <c r="AD18" i="22"/>
  <c r="N9" i="22"/>
  <c r="O30" i="16" s="1"/>
  <c r="F15" i="16" s="1"/>
  <c r="C31" i="17"/>
  <c r="N10" i="17" s="1"/>
  <c r="C32" i="17"/>
  <c r="N9" i="17" s="1"/>
  <c r="D32" i="17"/>
  <c r="N11" i="17" s="1"/>
  <c r="D31" i="17"/>
  <c r="AD97" i="22"/>
  <c r="V16" i="22"/>
  <c r="V8" i="22"/>
  <c r="V5" i="22"/>
  <c r="AF83" i="22"/>
  <c r="S83" i="22"/>
  <c r="S85" i="22"/>
  <c r="AD85" i="22"/>
  <c r="Z86" i="22"/>
  <c r="AB86" i="22"/>
  <c r="AD86" i="22"/>
  <c r="S87" i="22"/>
  <c r="R91" i="22"/>
  <c r="R92" i="22"/>
  <c r="S93" i="22"/>
  <c r="AD93" i="22"/>
  <c r="AF95" i="22"/>
  <c r="S95" i="22"/>
  <c r="S97" i="22"/>
  <c r="Y98" i="22"/>
  <c r="AA98" i="22"/>
  <c r="AC98" i="22"/>
  <c r="V17" i="22"/>
  <c r="S89" i="22"/>
  <c r="AD89" i="22"/>
  <c r="S91" i="22"/>
  <c r="AD91" i="22"/>
  <c r="AC92" i="22"/>
  <c r="V87" i="22"/>
  <c r="AD87" i="22"/>
  <c r="W108" i="22"/>
  <c r="X99" i="22"/>
  <c r="W88" i="22"/>
  <c r="X79" i="22"/>
  <c r="X105" i="22"/>
  <c r="X83" i="22"/>
  <c r="W27" i="22"/>
  <c r="W76" i="22"/>
  <c r="W94" i="22"/>
  <c r="X81" i="22"/>
  <c r="W118" i="22"/>
  <c r="X25" i="22"/>
  <c r="W71" i="22"/>
  <c r="X24" i="22"/>
  <c r="W47" i="22"/>
  <c r="X43" i="22"/>
  <c r="W70" i="22"/>
  <c r="X38" i="22"/>
  <c r="X68" i="22"/>
  <c r="X17" i="22"/>
  <c r="W30" i="22"/>
  <c r="X9" i="22"/>
  <c r="X41" i="22"/>
  <c r="W41" i="22"/>
  <c r="W20" i="22"/>
  <c r="W8" i="22"/>
  <c r="X32" i="22"/>
  <c r="X40" i="22"/>
  <c r="W6" i="22"/>
  <c r="X92" i="22"/>
  <c r="X80" i="22"/>
  <c r="W115" i="22"/>
  <c r="W103" i="22"/>
  <c r="X117" i="22"/>
  <c r="X93" i="22"/>
  <c r="X108" i="22"/>
  <c r="W9" i="22"/>
  <c r="X19" i="22"/>
  <c r="W106" i="22"/>
  <c r="W82" i="22"/>
  <c r="X102" i="22"/>
  <c r="X53" i="22"/>
  <c r="X66" i="22"/>
  <c r="X47" i="22"/>
  <c r="W60" i="22"/>
  <c r="X4" i="22"/>
  <c r="W43" i="22"/>
  <c r="W24" i="22"/>
  <c r="W16" i="22"/>
  <c r="W52" i="22"/>
  <c r="X7" i="22"/>
  <c r="W62" i="22"/>
  <c r="W48" i="22"/>
  <c r="X13" i="22"/>
  <c r="W12" i="22"/>
  <c r="W11" i="22"/>
  <c r="W53" i="22"/>
  <c r="W104" i="22"/>
  <c r="W96" i="22"/>
  <c r="W84" i="22"/>
  <c r="X116" i="22"/>
  <c r="X107" i="22"/>
  <c r="W102" i="22"/>
  <c r="X100" i="22"/>
  <c r="W61" i="22"/>
  <c r="X109" i="22"/>
  <c r="X50" i="22"/>
  <c r="W63" i="22"/>
  <c r="W45" i="22"/>
  <c r="X29" i="22"/>
  <c r="W14" i="22"/>
  <c r="X21" i="22"/>
  <c r="X69" i="22"/>
  <c r="X70" i="22"/>
  <c r="X8" i="22"/>
  <c r="X84" i="22"/>
  <c r="W107" i="22"/>
  <c r="X97" i="22"/>
  <c r="X118" i="22"/>
  <c r="X6" i="22"/>
  <c r="X27" i="22"/>
  <c r="X86" i="22"/>
  <c r="X114" i="22"/>
  <c r="W114" i="22"/>
  <c r="X65" i="22"/>
  <c r="W22" i="22"/>
  <c r="X73" i="22"/>
  <c r="W34" i="22"/>
  <c r="X22" i="22"/>
  <c r="X88" i="22"/>
  <c r="W109" i="22"/>
  <c r="X78" i="22"/>
  <c r="W49" i="22"/>
  <c r="W50" i="22"/>
  <c r="W32" i="22"/>
  <c r="W31" i="22"/>
  <c r="W28" i="22"/>
  <c r="X91" i="22"/>
  <c r="W101" i="22"/>
  <c r="X48" i="22"/>
  <c r="X113" i="22"/>
  <c r="X106" i="22"/>
  <c r="W37" i="22"/>
  <c r="W38" i="22"/>
  <c r="W39" i="22"/>
  <c r="W56" i="22"/>
  <c r="W73" i="22"/>
  <c r="W68" i="22"/>
  <c r="X64" i="22"/>
  <c r="W40" i="22"/>
  <c r="W33" i="22"/>
  <c r="X59" i="22"/>
  <c r="X49" i="22"/>
  <c r="W42" i="22"/>
  <c r="W85" i="22"/>
  <c r="W83" i="22"/>
  <c r="W80" i="22"/>
  <c r="W116" i="22"/>
  <c r="W105" i="22"/>
  <c r="X46" i="22"/>
  <c r="X63" i="22"/>
  <c r="W25" i="22"/>
  <c r="X30" i="22"/>
  <c r="X94" i="22"/>
  <c r="X87" i="22"/>
  <c r="W7" i="22"/>
  <c r="X101" i="22"/>
  <c r="X14" i="22"/>
  <c r="W77" i="22"/>
  <c r="W35" i="22"/>
  <c r="W17" i="22"/>
  <c r="X11" i="22"/>
  <c r="X39" i="22"/>
  <c r="X45" i="22"/>
  <c r="X60" i="22"/>
  <c r="X18" i="22"/>
  <c r="W59" i="22"/>
  <c r="X34" i="22"/>
  <c r="W21" i="22"/>
  <c r="X119" i="22"/>
  <c r="W99" i="22"/>
  <c r="X95" i="22"/>
  <c r="X36" i="22"/>
  <c r="X89" i="22"/>
  <c r="X15" i="22"/>
  <c r="W65" i="22"/>
  <c r="X23" i="22"/>
  <c r="W55" i="22"/>
  <c r="X96" i="22"/>
  <c r="W110" i="22"/>
  <c r="X104" i="22"/>
  <c r="X33" i="22"/>
  <c r="W117" i="22"/>
  <c r="W15" i="22"/>
  <c r="W23" i="22"/>
  <c r="AH23" i="22" s="1"/>
  <c r="W111" i="22"/>
  <c r="X110" i="22"/>
  <c r="W46" i="22"/>
  <c r="X82" i="22"/>
  <c r="W66" i="22"/>
  <c r="X75" i="22"/>
  <c r="X26" i="22"/>
  <c r="X76" i="22"/>
  <c r="W75" i="22"/>
  <c r="X37" i="22"/>
  <c r="W69" i="22"/>
  <c r="X72" i="22"/>
  <c r="X42" i="22"/>
  <c r="W91" i="22"/>
  <c r="W100" i="22"/>
  <c r="W67" i="22"/>
  <c r="X44" i="22"/>
  <c r="X103" i="22"/>
  <c r="W4" i="22"/>
  <c r="X85" i="22"/>
  <c r="X58" i="22"/>
  <c r="W72" i="22"/>
  <c r="AH72" i="22" s="1"/>
  <c r="W44" i="22"/>
  <c r="W18" i="22"/>
  <c r="X16" i="22"/>
  <c r="W51" i="22"/>
  <c r="X57" i="22"/>
  <c r="W95" i="22"/>
  <c r="W93" i="22"/>
  <c r="W89" i="22"/>
  <c r="W79" i="22"/>
  <c r="X115" i="22"/>
  <c r="W81" i="22"/>
  <c r="X20" i="22"/>
  <c r="W19" i="22"/>
  <c r="W119" i="22"/>
  <c r="X67" i="22"/>
  <c r="X98" i="22"/>
  <c r="X55" i="22"/>
  <c r="X74" i="22"/>
  <c r="X61" i="22"/>
  <c r="X112" i="22"/>
  <c r="X10" i="22"/>
  <c r="X62" i="22"/>
  <c r="W13" i="22"/>
  <c r="X12" i="22"/>
  <c r="W87" i="22"/>
  <c r="W29" i="22"/>
  <c r="X31" i="22"/>
  <c r="W5" i="22"/>
  <c r="X71" i="22"/>
  <c r="W54" i="22"/>
  <c r="X35" i="22"/>
  <c r="W26" i="22"/>
  <c r="W92" i="22"/>
  <c r="X111" i="22"/>
  <c r="W78" i="22"/>
  <c r="X5" i="22"/>
  <c r="AH5" i="22" s="1"/>
  <c r="W58" i="22"/>
  <c r="W86" i="22"/>
  <c r="W98" i="22"/>
  <c r="X52" i="22"/>
  <c r="X54" i="22"/>
  <c r="W74" i="22"/>
  <c r="AH74" i="22" s="1"/>
  <c r="W112" i="22"/>
  <c r="W90" i="22"/>
  <c r="X28" i="22"/>
  <c r="W36" i="22"/>
  <c r="X51" i="22"/>
  <c r="X90" i="22"/>
  <c r="X56" i="22"/>
  <c r="W113" i="22"/>
  <c r="X77" i="22"/>
  <c r="W10" i="22"/>
  <c r="W64" i="22"/>
  <c r="W57" i="22"/>
  <c r="W97" i="22"/>
  <c r="AC91" i="22"/>
  <c r="V91" i="22"/>
  <c r="N12" i="17"/>
  <c r="V95" i="22"/>
  <c r="AD95" i="22"/>
  <c r="V83" i="22"/>
  <c r="AD83" i="22"/>
  <c r="V93" i="22"/>
  <c r="V89" i="22"/>
  <c r="AH236" i="22"/>
  <c r="J8" i="22"/>
  <c r="J6" i="22"/>
  <c r="J16" i="22"/>
  <c r="J9" i="22"/>
  <c r="J21" i="22"/>
  <c r="J10" i="22"/>
  <c r="J1" i="22"/>
  <c r="J17" i="22"/>
  <c r="J11" i="22"/>
  <c r="J14" i="22"/>
  <c r="J25" i="22"/>
  <c r="J13" i="22"/>
  <c r="J23" i="22"/>
  <c r="J24" i="22"/>
  <c r="J12" i="22"/>
  <c r="J19" i="22"/>
  <c r="J20" i="22"/>
  <c r="J7" i="22"/>
  <c r="J18" i="22"/>
  <c r="J15" i="22"/>
  <c r="J22" i="22"/>
  <c r="AH87" i="22" l="1"/>
  <c r="AH39" i="22"/>
  <c r="AH308" i="22"/>
  <c r="AH268" i="22"/>
  <c r="AH203" i="22"/>
  <c r="B202" i="22"/>
  <c r="C202" i="22" s="1"/>
  <c r="B152" i="22"/>
  <c r="C152" i="22" s="1"/>
  <c r="B116" i="22"/>
  <c r="C116" i="22" s="1"/>
  <c r="B196" i="22"/>
  <c r="C196" i="22" s="1"/>
  <c r="B25" i="22"/>
  <c r="C25" i="22" s="1"/>
  <c r="B36" i="22"/>
  <c r="C36" i="22" s="1"/>
  <c r="B176" i="22"/>
  <c r="C176" i="22" s="1"/>
  <c r="AH480" i="22"/>
  <c r="BN480" i="15" s="1"/>
  <c r="AH27" i="22"/>
  <c r="AH497" i="22"/>
  <c r="BN497" i="15" s="1"/>
  <c r="AH373" i="22"/>
  <c r="AH367" i="22"/>
  <c r="AH291" i="22"/>
  <c r="AH285" i="22"/>
  <c r="AH251" i="22"/>
  <c r="AH220" i="22"/>
  <c r="AH188" i="22"/>
  <c r="AH153" i="22"/>
  <c r="AH123" i="22"/>
  <c r="B177" i="22"/>
  <c r="C177" i="22" s="1"/>
  <c r="B207" i="22"/>
  <c r="C207" i="22" s="1"/>
  <c r="B139" i="22"/>
  <c r="C139" i="22" s="1"/>
  <c r="B333" i="22"/>
  <c r="C333" i="22" s="1"/>
  <c r="B160" i="22"/>
  <c r="C160" i="22" s="1"/>
  <c r="B301" i="22"/>
  <c r="C301" i="22" s="1"/>
  <c r="AH90" i="22"/>
  <c r="AH122" i="22"/>
  <c r="B42" i="22"/>
  <c r="C42" i="22" s="1"/>
  <c r="B211" i="22"/>
  <c r="C211" i="22" s="1"/>
  <c r="B201" i="22"/>
  <c r="C201" i="22" s="1"/>
  <c r="B218" i="22"/>
  <c r="C218" i="22" s="1"/>
  <c r="B307" i="22"/>
  <c r="C307" i="22" s="1"/>
  <c r="B182" i="22"/>
  <c r="C182" i="22" s="1"/>
  <c r="B343" i="22"/>
  <c r="C343" i="22" s="1"/>
  <c r="B239" i="22"/>
  <c r="C239" i="22" s="1"/>
  <c r="B146" i="22"/>
  <c r="C146" i="22" s="1"/>
  <c r="B123" i="22"/>
  <c r="C123" i="22" s="1"/>
  <c r="B206" i="22"/>
  <c r="C206" i="22" s="1"/>
  <c r="B294" i="22"/>
  <c r="C294" i="22" s="1"/>
  <c r="B113" i="22"/>
  <c r="C113" i="22" s="1"/>
  <c r="B180" i="22"/>
  <c r="C180" i="22" s="1"/>
  <c r="AH56" i="22"/>
  <c r="AH58" i="22"/>
  <c r="AH92" i="22"/>
  <c r="AH13" i="22"/>
  <c r="AH19" i="22"/>
  <c r="AH44" i="22"/>
  <c r="AH100" i="22"/>
  <c r="AH46" i="22"/>
  <c r="AH25" i="22"/>
  <c r="AH40" i="22"/>
  <c r="AH84" i="22"/>
  <c r="AH484" i="22"/>
  <c r="BN484" i="15" s="1"/>
  <c r="AH476" i="22"/>
  <c r="BN476" i="15" s="1"/>
  <c r="AH468" i="22"/>
  <c r="BN468" i="15" s="1"/>
  <c r="AH466" i="22"/>
  <c r="BN466" i="15" s="1"/>
  <c r="AH402" i="22"/>
  <c r="AH372" i="22"/>
  <c r="AH354" i="22"/>
  <c r="AH353" i="22"/>
  <c r="AH352" i="22"/>
  <c r="AH344" i="22"/>
  <c r="AH338" i="22"/>
  <c r="AH322" i="22"/>
  <c r="AH319" i="22"/>
  <c r="AH312" i="22"/>
  <c r="AH310" i="22"/>
  <c r="AH306" i="22"/>
  <c r="AH304" i="22"/>
  <c r="AH303" i="22"/>
  <c r="AH300" i="22"/>
  <c r="AH298" i="22"/>
  <c r="AH296" i="22"/>
  <c r="AH282" i="22"/>
  <c r="AH280" i="22"/>
  <c r="AH279" i="22"/>
  <c r="AH276" i="22"/>
  <c r="AH272" i="22"/>
  <c r="AH271" i="22"/>
  <c r="AH265" i="22"/>
  <c r="AH259" i="22"/>
  <c r="AH255" i="22"/>
  <c r="AH246" i="22"/>
  <c r="AH242" i="22"/>
  <c r="AH239" i="22"/>
  <c r="AH235" i="22"/>
  <c r="AH232" i="22"/>
  <c r="AH229" i="22"/>
  <c r="AH225" i="22"/>
  <c r="AH217" i="22"/>
  <c r="AH216" i="22"/>
  <c r="AH212" i="22"/>
  <c r="AH209" i="22"/>
  <c r="AH208" i="22"/>
  <c r="AH207" i="22"/>
  <c r="AH202" i="22"/>
  <c r="AH199" i="22"/>
  <c r="AH198" i="22"/>
  <c r="AH194" i="22"/>
  <c r="AH191" i="22"/>
  <c r="AH190" i="22"/>
  <c r="AH184" i="22"/>
  <c r="AH181" i="22"/>
  <c r="AH180" i="22"/>
  <c r="AH177" i="22"/>
  <c r="AH171" i="22"/>
  <c r="AH166" i="22"/>
  <c r="AH162" i="22"/>
  <c r="AH161" i="22"/>
  <c r="AH158" i="22"/>
  <c r="AH151" i="22"/>
  <c r="AH150" i="22"/>
  <c r="AH146" i="22"/>
  <c r="AH143" i="22"/>
  <c r="AH142" i="22"/>
  <c r="AH135" i="22"/>
  <c r="AH133" i="22"/>
  <c r="AH130" i="22"/>
  <c r="AH126" i="22"/>
  <c r="AH415" i="22"/>
  <c r="AH385" i="22"/>
  <c r="AH375" i="22"/>
  <c r="AH91" i="22"/>
  <c r="AH43" i="22"/>
  <c r="B114" i="22"/>
  <c r="C114" i="22" s="1"/>
  <c r="B194" i="22"/>
  <c r="C194" i="22" s="1"/>
  <c r="B153" i="22"/>
  <c r="C153" i="22" s="1"/>
  <c r="B330" i="22"/>
  <c r="C330" i="22" s="1"/>
  <c r="B100" i="22"/>
  <c r="C100" i="22" s="1"/>
  <c r="B334" i="22"/>
  <c r="C334" i="22" s="1"/>
  <c r="B248" i="22"/>
  <c r="C248" i="22" s="1"/>
  <c r="B59" i="22"/>
  <c r="C59" i="22" s="1"/>
  <c r="B66" i="22"/>
  <c r="C66" i="22" s="1"/>
  <c r="B204" i="22"/>
  <c r="C204" i="22" s="1"/>
  <c r="B203" i="22"/>
  <c r="C203" i="22" s="1"/>
  <c r="B305" i="22"/>
  <c r="C305" i="22" s="1"/>
  <c r="B262" i="22"/>
  <c r="C262" i="22" s="1"/>
  <c r="B184" i="22"/>
  <c r="C184" i="22" s="1"/>
  <c r="B174" i="22"/>
  <c r="C174" i="22" s="1"/>
  <c r="B90" i="22"/>
  <c r="C90" i="22" s="1"/>
  <c r="B78" i="22"/>
  <c r="C78" i="22" s="1"/>
  <c r="B287" i="22"/>
  <c r="C287" i="22" s="1"/>
  <c r="B276" i="22"/>
  <c r="C276" i="22" s="1"/>
  <c r="B292" i="22"/>
  <c r="C292" i="22" s="1"/>
  <c r="B89" i="22"/>
  <c r="C89" i="22" s="1"/>
  <c r="B85" i="22"/>
  <c r="C85" i="22" s="1"/>
  <c r="B34" i="22"/>
  <c r="C34" i="22" s="1"/>
  <c r="B348" i="22"/>
  <c r="C348" i="22" s="1"/>
  <c r="B185" i="22"/>
  <c r="C185" i="22" s="1"/>
  <c r="B283" i="22"/>
  <c r="C283" i="22" s="1"/>
  <c r="B266" i="22"/>
  <c r="C266" i="22" s="1"/>
  <c r="B135" i="22"/>
  <c r="C135" i="22" s="1"/>
  <c r="AH486" i="22"/>
  <c r="BN486" i="15" s="1"/>
  <c r="AH482" i="22"/>
  <c r="BN482" i="15" s="1"/>
  <c r="AH478" i="22"/>
  <c r="BN478" i="15" s="1"/>
  <c r="AH474" i="22"/>
  <c r="BN474" i="15" s="1"/>
  <c r="AH470" i="22"/>
  <c r="BN470" i="15" s="1"/>
  <c r="AH462" i="22"/>
  <c r="BN462" i="15" s="1"/>
  <c r="AH404" i="22"/>
  <c r="AH396" i="22"/>
  <c r="AH386" i="22"/>
  <c r="AH31" i="22"/>
  <c r="AH81" i="22"/>
  <c r="AH79" i="22"/>
  <c r="AH95" i="22"/>
  <c r="AH53" i="22"/>
  <c r="AH501" i="22"/>
  <c r="BN501" i="15" s="1"/>
  <c r="AH493" i="22"/>
  <c r="BN493" i="15" s="1"/>
  <c r="AH439" i="22"/>
  <c r="AH113" i="22"/>
  <c r="AH52" i="22"/>
  <c r="AH86" i="22"/>
  <c r="AH29" i="22"/>
  <c r="AH119" i="22"/>
  <c r="AH115" i="22"/>
  <c r="AH89" i="22"/>
  <c r="AH18" i="22"/>
  <c r="AH103" i="22"/>
  <c r="AH37" i="22"/>
  <c r="AH110" i="22"/>
  <c r="AH117" i="22"/>
  <c r="AH59" i="22"/>
  <c r="AH17" i="22"/>
  <c r="AH63" i="22"/>
  <c r="AH73" i="22"/>
  <c r="AH22" i="22"/>
  <c r="AH114" i="22"/>
  <c r="AH107" i="22"/>
  <c r="AH45" i="22"/>
  <c r="AH41" i="22"/>
  <c r="AH88" i="22"/>
  <c r="AH503" i="22"/>
  <c r="BN503" i="15" s="1"/>
  <c r="AH499" i="22"/>
  <c r="BN499" i="15" s="1"/>
  <c r="AH495" i="22"/>
  <c r="BN495" i="15" s="1"/>
  <c r="AH491" i="22"/>
  <c r="BN491" i="15" s="1"/>
  <c r="AH464" i="22"/>
  <c r="BN464" i="15" s="1"/>
  <c r="AH460" i="22"/>
  <c r="BN460" i="15" s="1"/>
  <c r="AH456" i="22"/>
  <c r="AH451" i="22"/>
  <c r="AH445" i="22"/>
  <c r="AH437" i="22"/>
  <c r="AH431" i="22"/>
  <c r="AH430" i="22"/>
  <c r="AH420" i="22"/>
  <c r="AH413" i="22"/>
  <c r="AH410" i="22"/>
  <c r="AH408" i="22"/>
  <c r="AH400" i="22"/>
  <c r="AH393" i="22"/>
  <c r="AH389" i="22"/>
  <c r="AH382" i="22"/>
  <c r="AH379" i="22"/>
  <c r="AH377" i="22"/>
  <c r="AH374" i="22"/>
  <c r="AH371" i="22"/>
  <c r="AH370" i="22"/>
  <c r="AH369" i="22"/>
  <c r="AH365" i="22"/>
  <c r="AH362" i="22"/>
  <c r="AH348" i="22"/>
  <c r="AH346" i="22"/>
  <c r="AH345" i="22"/>
  <c r="AH331" i="22"/>
  <c r="AH329" i="22"/>
  <c r="AH284" i="22"/>
  <c r="AH60" i="22"/>
  <c r="B314" i="22"/>
  <c r="C314" i="22" s="1"/>
  <c r="B70" i="22"/>
  <c r="C70" i="22" s="1"/>
  <c r="B65" i="22"/>
  <c r="C65" i="22" s="1"/>
  <c r="B75" i="22"/>
  <c r="C75" i="22" s="1"/>
  <c r="B67" i="22"/>
  <c r="C67" i="22" s="1"/>
  <c r="B13" i="22"/>
  <c r="C13" i="22" s="1"/>
  <c r="B199" i="22"/>
  <c r="C199" i="22" s="1"/>
  <c r="B285" i="22"/>
  <c r="C285" i="22" s="1"/>
  <c r="B121" i="22"/>
  <c r="C121" i="22" s="1"/>
  <c r="B118" i="22"/>
  <c r="C118" i="22" s="1"/>
  <c r="B15" i="22"/>
  <c r="C15" i="22" s="1"/>
  <c r="B86" i="22"/>
  <c r="C86" i="22" s="1"/>
  <c r="B31" i="22"/>
  <c r="C31" i="22" s="1"/>
  <c r="B97" i="22"/>
  <c r="C97" i="22" s="1"/>
  <c r="B5" i="22"/>
  <c r="C5" i="22" s="1"/>
  <c r="B197" i="22"/>
  <c r="C197" i="22" s="1"/>
  <c r="B48" i="22"/>
  <c r="C48" i="22" s="1"/>
  <c r="B124" i="22"/>
  <c r="C124" i="22" s="1"/>
  <c r="B241" i="22"/>
  <c r="C241" i="22" s="1"/>
  <c r="B103" i="22"/>
  <c r="C103" i="22" s="1"/>
  <c r="B220" i="22"/>
  <c r="C220" i="22" s="1"/>
  <c r="B8" i="22"/>
  <c r="C8" i="22" s="1"/>
  <c r="B172" i="22"/>
  <c r="C172" i="22" s="1"/>
  <c r="B275" i="22"/>
  <c r="C275" i="22" s="1"/>
  <c r="B274" i="22"/>
  <c r="C274" i="22" s="1"/>
  <c r="B339" i="22"/>
  <c r="C339" i="22" s="1"/>
  <c r="B329" i="22"/>
  <c r="C329" i="22" s="1"/>
  <c r="B44" i="22"/>
  <c r="C44" i="22" s="1"/>
  <c r="B158" i="22"/>
  <c r="C158" i="22" s="1"/>
  <c r="B12" i="22"/>
  <c r="C12" i="22" s="1"/>
  <c r="B244" i="22"/>
  <c r="C244" i="22" s="1"/>
  <c r="B328" i="22"/>
  <c r="C328" i="22" s="1"/>
  <c r="B255" i="22"/>
  <c r="C255" i="22" s="1"/>
  <c r="B346" i="22"/>
  <c r="C346" i="22" s="1"/>
  <c r="B30" i="22"/>
  <c r="C30" i="22" s="1"/>
  <c r="B131" i="22"/>
  <c r="C131" i="22" s="1"/>
  <c r="B295" i="22"/>
  <c r="C295" i="22" s="1"/>
  <c r="B45" i="22"/>
  <c r="C45" i="22" s="1"/>
  <c r="B208" i="22"/>
  <c r="C208" i="22" s="1"/>
  <c r="B162" i="22"/>
  <c r="C162" i="22" s="1"/>
  <c r="B282" i="22"/>
  <c r="C282" i="22" s="1"/>
  <c r="B141" i="22"/>
  <c r="C141" i="22" s="1"/>
  <c r="B50" i="22"/>
  <c r="C50" i="22" s="1"/>
  <c r="B61" i="22"/>
  <c r="C61" i="22" s="1"/>
  <c r="B249" i="22"/>
  <c r="C249" i="22" s="1"/>
  <c r="B120" i="22"/>
  <c r="C120" i="22" s="1"/>
  <c r="B35" i="22"/>
  <c r="C35" i="22" s="1"/>
  <c r="B159" i="22"/>
  <c r="C159" i="22" s="1"/>
  <c r="B350" i="22"/>
  <c r="C350" i="22" s="1"/>
  <c r="B69" i="22"/>
  <c r="C69" i="22" s="1"/>
  <c r="B286" i="22"/>
  <c r="C286" i="22" s="1"/>
  <c r="B170" i="22"/>
  <c r="C170" i="22" s="1"/>
  <c r="B256" i="22"/>
  <c r="C256" i="22" s="1"/>
  <c r="B264" i="22"/>
  <c r="C264" i="22" s="1"/>
  <c r="B281" i="22"/>
  <c r="C281" i="22" s="1"/>
  <c r="B57" i="22"/>
  <c r="C57" i="22" s="1"/>
  <c r="B268" i="22"/>
  <c r="C268" i="22" s="1"/>
  <c r="B16" i="22"/>
  <c r="C16" i="22" s="1"/>
  <c r="B209" i="22"/>
  <c r="C209" i="22" s="1"/>
  <c r="B47" i="22"/>
  <c r="C47" i="22" s="1"/>
  <c r="B22" i="22"/>
  <c r="C22" i="22" s="1"/>
  <c r="B80" i="22"/>
  <c r="C80" i="22" s="1"/>
  <c r="B186" i="22"/>
  <c r="C186" i="22" s="1"/>
  <c r="B29" i="22"/>
  <c r="C29" i="22" s="1"/>
  <c r="B125" i="22"/>
  <c r="C125" i="22" s="1"/>
  <c r="B178" i="22"/>
  <c r="C178" i="22" s="1"/>
  <c r="B183" i="22"/>
  <c r="C183" i="22" s="1"/>
  <c r="B143" i="22"/>
  <c r="C143" i="22" s="1"/>
  <c r="B267" i="22"/>
  <c r="C267" i="22" s="1"/>
  <c r="B169" i="22"/>
  <c r="C169" i="22" s="1"/>
  <c r="B128" i="22"/>
  <c r="C128" i="22" s="1"/>
  <c r="B342" i="22"/>
  <c r="C342" i="22" s="1"/>
  <c r="B138" i="22"/>
  <c r="C138" i="22" s="1"/>
  <c r="B304" i="22"/>
  <c r="C304" i="22" s="1"/>
  <c r="B341" i="22"/>
  <c r="C341" i="22" s="1"/>
  <c r="AH77" i="22"/>
  <c r="AH16" i="22"/>
  <c r="AH66" i="22"/>
  <c r="AH15" i="22"/>
  <c r="AH65" i="22"/>
  <c r="AH7" i="22"/>
  <c r="AH94" i="22"/>
  <c r="AH116" i="22"/>
  <c r="AH305" i="22"/>
  <c r="AH292" i="22"/>
  <c r="AH283" i="22"/>
  <c r="AH281" i="22"/>
  <c r="AH278" i="22"/>
  <c r="AH277" i="22"/>
  <c r="AH275" i="22"/>
  <c r="AH274" i="22"/>
  <c r="AH273" i="22"/>
  <c r="AH270" i="22"/>
  <c r="AH269" i="22"/>
  <c r="AH267" i="22"/>
  <c r="AH266" i="22"/>
  <c r="AH264" i="22"/>
  <c r="AH263" i="22"/>
  <c r="AH262" i="22"/>
  <c r="AH261" i="22"/>
  <c r="AH260" i="22"/>
  <c r="AH258" i="22"/>
  <c r="AH257" i="22"/>
  <c r="AH256" i="22"/>
  <c r="AH254" i="22"/>
  <c r="AH253" i="22"/>
  <c r="AH252" i="22"/>
  <c r="AH250" i="22"/>
  <c r="AH57" i="22"/>
  <c r="AH10" i="22"/>
  <c r="AH54" i="22"/>
  <c r="AH98" i="22"/>
  <c r="AH85" i="22"/>
  <c r="AH67" i="22"/>
  <c r="AH326" i="22"/>
  <c r="AH75" i="22"/>
  <c r="AH33" i="22"/>
  <c r="AH55" i="22"/>
  <c r="AH99" i="22"/>
  <c r="AH21" i="22"/>
  <c r="AH35" i="22"/>
  <c r="AH83" i="22"/>
  <c r="AH42" i="22"/>
  <c r="AH49" i="22"/>
  <c r="AH109" i="22"/>
  <c r="AH8" i="22"/>
  <c r="AH69" i="22"/>
  <c r="AH61" i="22"/>
  <c r="AH118" i="22"/>
  <c r="AH504" i="22"/>
  <c r="BN504" i="15" s="1"/>
  <c r="AH502" i="22"/>
  <c r="BN502" i="15" s="1"/>
  <c r="AH500" i="22"/>
  <c r="BN500" i="15" s="1"/>
  <c r="AH498" i="22"/>
  <c r="BN498" i="15" s="1"/>
  <c r="AH496" i="22"/>
  <c r="BN496" i="15" s="1"/>
  <c r="AH494" i="22"/>
  <c r="BN494" i="15" s="1"/>
  <c r="AH492" i="22"/>
  <c r="BN492" i="15" s="1"/>
  <c r="AH490" i="22"/>
  <c r="BN490" i="15" s="1"/>
  <c r="AH489" i="22"/>
  <c r="BN489" i="15" s="1"/>
  <c r="AH487" i="22"/>
  <c r="BN487" i="15" s="1"/>
  <c r="AH485" i="22"/>
  <c r="BN485" i="15" s="1"/>
  <c r="AH483" i="22"/>
  <c r="BN483" i="15" s="1"/>
  <c r="AH481" i="22"/>
  <c r="BN481" i="15" s="1"/>
  <c r="AH479" i="22"/>
  <c r="BN479" i="15" s="1"/>
  <c r="AH477" i="22"/>
  <c r="BN477" i="15" s="1"/>
  <c r="AH475" i="22"/>
  <c r="BN475" i="15" s="1"/>
  <c r="AH473" i="22"/>
  <c r="BN473" i="15" s="1"/>
  <c r="AH471" i="22"/>
  <c r="BN471" i="15" s="1"/>
  <c r="AH469" i="22"/>
  <c r="BN469" i="15" s="1"/>
  <c r="AH467" i="22"/>
  <c r="BN467" i="15" s="1"/>
  <c r="AH465" i="22"/>
  <c r="BN465" i="15" s="1"/>
  <c r="AH463" i="22"/>
  <c r="BN463" i="15" s="1"/>
  <c r="AH461" i="22"/>
  <c r="BN461" i="15" s="1"/>
  <c r="AH459" i="22"/>
  <c r="BN459" i="15" s="1"/>
  <c r="AH457" i="22"/>
  <c r="AH455" i="22"/>
  <c r="AH453" i="22"/>
  <c r="AH438" i="22"/>
  <c r="AH436" i="22"/>
  <c r="AH434" i="22"/>
  <c r="AH429" i="22"/>
  <c r="AH399" i="22"/>
  <c r="AH349" i="22"/>
  <c r="AH339" i="22"/>
  <c r="AH330" i="22"/>
  <c r="AH328" i="22"/>
  <c r="AH327" i="22"/>
  <c r="AH325" i="22"/>
  <c r="AH324" i="22"/>
  <c r="D34" i="17"/>
  <c r="AH28" i="22"/>
  <c r="AH50" i="22"/>
  <c r="AH47" i="22"/>
  <c r="C34" i="17"/>
  <c r="AH448" i="22"/>
  <c r="AH444" i="22"/>
  <c r="AH443" i="22"/>
  <c r="AH403" i="22"/>
  <c r="AH401" i="22"/>
  <c r="AH398" i="22"/>
  <c r="AH397" i="22"/>
  <c r="AH395" i="22"/>
  <c r="AH394" i="22"/>
  <c r="AH392" i="22"/>
  <c r="AH391" i="22"/>
  <c r="AH359" i="22"/>
  <c r="AH351" i="22"/>
  <c r="AH350" i="22"/>
  <c r="AH315" i="22"/>
  <c r="AH307" i="22"/>
  <c r="AH302" i="22"/>
  <c r="B117" i="22"/>
  <c r="C117" i="22" s="1"/>
  <c r="B108" i="22"/>
  <c r="C108" i="22" s="1"/>
  <c r="B254" i="22"/>
  <c r="C254" i="22" s="1"/>
  <c r="B133" i="22"/>
  <c r="C133" i="22" s="1"/>
  <c r="B205" i="22"/>
  <c r="C205" i="22" s="1"/>
  <c r="B284" i="22"/>
  <c r="C284" i="22" s="1"/>
  <c r="B58" i="22"/>
  <c r="C58" i="22" s="1"/>
  <c r="B104" i="22"/>
  <c r="C104" i="22" s="1"/>
  <c r="B265" i="22"/>
  <c r="C265" i="22" s="1"/>
  <c r="B273" i="22"/>
  <c r="C273" i="22" s="1"/>
  <c r="B189" i="22"/>
  <c r="C189" i="22" s="1"/>
  <c r="B33" i="22"/>
  <c r="C33" i="22" s="1"/>
  <c r="B64" i="22"/>
  <c r="C64" i="22" s="1"/>
  <c r="B93" i="22"/>
  <c r="C93" i="22" s="1"/>
  <c r="B91" i="22"/>
  <c r="C91" i="22" s="1"/>
  <c r="B336" i="22"/>
  <c r="C336" i="22" s="1"/>
  <c r="B219" i="22"/>
  <c r="C219" i="22" s="1"/>
  <c r="B193" i="22"/>
  <c r="C193" i="22" s="1"/>
  <c r="B165" i="22"/>
  <c r="C165" i="22" s="1"/>
  <c r="B38" i="22"/>
  <c r="C38" i="22" s="1"/>
  <c r="B98" i="22"/>
  <c r="C98" i="22" s="1"/>
  <c r="B200" i="22"/>
  <c r="C200" i="22" s="1"/>
  <c r="B269" i="22"/>
  <c r="C269" i="22" s="1"/>
  <c r="B323" i="22"/>
  <c r="C323" i="22" s="1"/>
  <c r="B327" i="22"/>
  <c r="C327" i="22" s="1"/>
  <c r="B74" i="22"/>
  <c r="C74" i="22" s="1"/>
  <c r="B171" i="22"/>
  <c r="C171" i="22" s="1"/>
  <c r="B175" i="22"/>
  <c r="C175" i="22" s="1"/>
  <c r="B225" i="22"/>
  <c r="C225" i="22" s="1"/>
  <c r="B137" i="22"/>
  <c r="C137" i="22" s="1"/>
  <c r="B315" i="22"/>
  <c r="C315" i="22" s="1"/>
  <c r="B319" i="22"/>
  <c r="C319" i="22" s="1"/>
  <c r="B55" i="22"/>
  <c r="C55" i="22" s="1"/>
  <c r="B263" i="22"/>
  <c r="C263" i="22" s="1"/>
  <c r="B332" i="22"/>
  <c r="C332" i="22" s="1"/>
  <c r="B24" i="22"/>
  <c r="C24" i="22" s="1"/>
  <c r="B227" i="22"/>
  <c r="C227" i="22" s="1"/>
  <c r="B190" i="22"/>
  <c r="C190" i="22" s="1"/>
  <c r="B92" i="22"/>
  <c r="C92" i="22" s="1"/>
  <c r="B260" i="22"/>
  <c r="C260" i="22" s="1"/>
  <c r="B247" i="22"/>
  <c r="C247" i="22" s="1"/>
  <c r="B299" i="22"/>
  <c r="C299" i="22" s="1"/>
  <c r="B253" i="22"/>
  <c r="C253" i="22" s="1"/>
  <c r="B325" i="22"/>
  <c r="C325" i="22" s="1"/>
  <c r="B161" i="22"/>
  <c r="C161" i="22" s="1"/>
  <c r="B94" i="22"/>
  <c r="C94" i="22" s="1"/>
  <c r="B179" i="22"/>
  <c r="C179" i="22" s="1"/>
  <c r="B344" i="22"/>
  <c r="C344" i="22" s="1"/>
  <c r="B134" i="22"/>
  <c r="C134" i="22" s="1"/>
  <c r="B317" i="22"/>
  <c r="C317" i="22" s="1"/>
  <c r="B27" i="22"/>
  <c r="C27" i="22" s="1"/>
  <c r="B81" i="22"/>
  <c r="C81" i="22" s="1"/>
  <c r="B96" i="22"/>
  <c r="C96" i="22" s="1"/>
  <c r="B349" i="22"/>
  <c r="C349" i="22" s="1"/>
  <c r="B156" i="22"/>
  <c r="C156" i="22" s="1"/>
  <c r="B126" i="22"/>
  <c r="C126" i="22" s="1"/>
  <c r="B271" i="22"/>
  <c r="C271" i="22" s="1"/>
  <c r="B167" i="22"/>
  <c r="C167" i="22" s="1"/>
  <c r="B136" i="22"/>
  <c r="C136" i="22" s="1"/>
  <c r="B105" i="22"/>
  <c r="C105" i="22" s="1"/>
  <c r="B150" i="22"/>
  <c r="C150" i="22" s="1"/>
  <c r="B277" i="22"/>
  <c r="C277" i="22" s="1"/>
  <c r="B293" i="22"/>
  <c r="C293" i="22" s="1"/>
  <c r="B84" i="22"/>
  <c r="C84" i="22" s="1"/>
  <c r="B300" i="22"/>
  <c r="C300" i="22" s="1"/>
  <c r="B316" i="22"/>
  <c r="C316" i="22" s="1"/>
  <c r="B19" i="22"/>
  <c r="C19" i="22" s="1"/>
  <c r="B231" i="22"/>
  <c r="C231" i="22" s="1"/>
  <c r="B345" i="22"/>
  <c r="C345" i="22" s="1"/>
  <c r="B148" i="22"/>
  <c r="C148" i="22" s="1"/>
  <c r="B250" i="22"/>
  <c r="C250" i="22" s="1"/>
  <c r="B222" i="22"/>
  <c r="C222" i="22" s="1"/>
  <c r="B229" i="22"/>
  <c r="C229" i="22" s="1"/>
  <c r="B351" i="22"/>
  <c r="C351" i="22" s="1"/>
  <c r="B212" i="22"/>
  <c r="C212" i="22" s="1"/>
  <c r="B99" i="22"/>
  <c r="C99" i="22" s="1"/>
  <c r="B242" i="22"/>
  <c r="C242" i="22" s="1"/>
  <c r="B71" i="22"/>
  <c r="C71" i="22" s="1"/>
  <c r="B251" i="22"/>
  <c r="C251" i="22" s="1"/>
  <c r="B290" i="22"/>
  <c r="C290" i="22" s="1"/>
  <c r="B347" i="22"/>
  <c r="C347" i="22" s="1"/>
  <c r="B195" i="22"/>
  <c r="C195" i="22" s="1"/>
  <c r="B9" i="22"/>
  <c r="C9" i="22" s="1"/>
  <c r="B52" i="22"/>
  <c r="C52" i="22" s="1"/>
  <c r="B233" i="22"/>
  <c r="C233" i="22" s="1"/>
  <c r="B261" i="22"/>
  <c r="C261" i="22" s="1"/>
  <c r="B60" i="22"/>
  <c r="C60" i="22" s="1"/>
  <c r="B235" i="22"/>
  <c r="C235" i="22" s="1"/>
  <c r="B79" i="22"/>
  <c r="C79" i="22" s="1"/>
  <c r="B340" i="22"/>
  <c r="C340" i="22" s="1"/>
  <c r="B221" i="22"/>
  <c r="C221" i="22" s="1"/>
  <c r="B272" i="22"/>
  <c r="C272" i="22" s="1"/>
  <c r="B224" i="22"/>
  <c r="C224" i="22" s="1"/>
  <c r="B129" i="22"/>
  <c r="C129" i="22" s="1"/>
  <c r="B7" i="22"/>
  <c r="C7" i="22" s="1"/>
  <c r="B112" i="22"/>
  <c r="C112" i="22" s="1"/>
  <c r="B311" i="22"/>
  <c r="C311" i="22" s="1"/>
  <c r="B73" i="22"/>
  <c r="C73" i="22" s="1"/>
  <c r="B192" i="22"/>
  <c r="C192" i="22" s="1"/>
  <c r="B62" i="22"/>
  <c r="C62" i="22" s="1"/>
  <c r="B232" i="22"/>
  <c r="C232" i="22" s="1"/>
  <c r="B41" i="22"/>
  <c r="C41" i="22" s="1"/>
  <c r="B259" i="22"/>
  <c r="C259" i="22" s="1"/>
  <c r="B310" i="22"/>
  <c r="C310" i="22" s="1"/>
  <c r="B39" i="22"/>
  <c r="C39" i="22" s="1"/>
  <c r="B6" i="22"/>
  <c r="C6" i="22" s="1"/>
  <c r="B82" i="22"/>
  <c r="C82" i="22" s="1"/>
  <c r="B331" i="22"/>
  <c r="C331" i="22" s="1"/>
  <c r="B109" i="22"/>
  <c r="C109" i="22" s="1"/>
  <c r="B145" i="22"/>
  <c r="C145" i="22" s="1"/>
  <c r="B54" i="22"/>
  <c r="C54" i="22" s="1"/>
  <c r="B154" i="22"/>
  <c r="C154" i="22" s="1"/>
  <c r="B140" i="22"/>
  <c r="C140" i="22" s="1"/>
  <c r="B119" i="22"/>
  <c r="C119" i="22" s="1"/>
  <c r="B40" i="22"/>
  <c r="C40" i="22" s="1"/>
  <c r="B337" i="22"/>
  <c r="C337" i="22" s="1"/>
  <c r="B95" i="22"/>
  <c r="C95" i="22" s="1"/>
  <c r="B278" i="22"/>
  <c r="C278" i="22" s="1"/>
  <c r="B122" i="22"/>
  <c r="C122" i="22" s="1"/>
  <c r="B63" i="22"/>
  <c r="C63" i="22" s="1"/>
  <c r="B326" i="22"/>
  <c r="C326" i="22" s="1"/>
  <c r="B252" i="22"/>
  <c r="C252" i="22" s="1"/>
  <c r="B217" i="22"/>
  <c r="C217" i="22" s="1"/>
  <c r="B147" i="22"/>
  <c r="C147" i="22" s="1"/>
  <c r="B149" i="22"/>
  <c r="C149" i="22" s="1"/>
  <c r="B168" i="22"/>
  <c r="C168" i="22" s="1"/>
  <c r="B335" i="22"/>
  <c r="C335" i="22" s="1"/>
  <c r="B173" i="22"/>
  <c r="C173" i="22" s="1"/>
  <c r="B306" i="22"/>
  <c r="C306" i="22" s="1"/>
  <c r="B21" i="22"/>
  <c r="C21" i="22" s="1"/>
  <c r="AH64" i="22"/>
  <c r="AH112" i="22"/>
  <c r="AH101" i="22"/>
  <c r="AH38" i="22"/>
  <c r="AH34" i="22"/>
  <c r="AH11" i="22"/>
  <c r="AH62" i="22"/>
  <c r="AH24" i="22"/>
  <c r="AH4" i="22"/>
  <c r="AH9" i="22"/>
  <c r="AH30" i="22"/>
  <c r="AH71" i="22"/>
  <c r="AH105" i="22"/>
  <c r="B26" i="17"/>
  <c r="C26" i="17"/>
  <c r="AH442" i="22"/>
  <c r="AH441" i="22"/>
  <c r="AH428" i="22"/>
  <c r="AH427" i="22"/>
  <c r="AH426" i="22"/>
  <c r="AH425" i="22"/>
  <c r="AH424" i="22"/>
  <c r="AH423" i="22"/>
  <c r="AH422" i="22"/>
  <c r="AH421" i="22"/>
  <c r="AH419" i="22"/>
  <c r="AH418" i="22"/>
  <c r="AH416" i="22"/>
  <c r="AH414" i="22"/>
  <c r="AH412" i="22"/>
  <c r="AH411" i="22"/>
  <c r="AH409" i="22"/>
  <c r="AH407" i="22"/>
  <c r="AH406" i="22"/>
  <c r="AH388" i="22"/>
  <c r="AH387" i="22"/>
  <c r="AH384" i="22"/>
  <c r="AH383" i="22"/>
  <c r="AH381" i="22"/>
  <c r="AH378" i="22"/>
  <c r="AH366" i="22"/>
  <c r="AH364" i="22"/>
  <c r="AH363" i="22"/>
  <c r="AH361" i="22"/>
  <c r="AH360" i="22"/>
  <c r="AH358" i="22"/>
  <c r="AH356" i="22"/>
  <c r="AH343" i="22"/>
  <c r="AH342" i="22"/>
  <c r="AH341" i="22"/>
  <c r="AH340" i="22"/>
  <c r="AH337" i="22"/>
  <c r="AH336" i="22"/>
  <c r="AH334" i="22"/>
  <c r="AH321" i="22"/>
  <c r="AH320" i="22"/>
  <c r="AH317" i="22"/>
  <c r="AH316" i="22"/>
  <c r="AH314" i="22"/>
  <c r="AH311" i="22"/>
  <c r="AH299" i="22"/>
  <c r="AH297" i="22"/>
  <c r="AH295" i="22"/>
  <c r="AH294" i="22"/>
  <c r="AH293" i="22"/>
  <c r="AH290" i="22"/>
  <c r="AH289" i="22"/>
  <c r="AH287" i="22"/>
  <c r="L30" i="16"/>
  <c r="I30" i="16" s="1"/>
  <c r="F13" i="17" s="1"/>
  <c r="AH450" i="22"/>
  <c r="AH449" i="22"/>
  <c r="AH447" i="22"/>
  <c r="AH435" i="22"/>
  <c r="AH433" i="22"/>
  <c r="O7" i="17"/>
  <c r="O25" i="17" s="1"/>
  <c r="B4" i="22"/>
  <c r="C4" i="22" s="1"/>
  <c r="D4" i="22" s="1"/>
  <c r="E4" i="22" s="1"/>
  <c r="B296" i="22"/>
  <c r="C296" i="22" s="1"/>
  <c r="B106" i="22"/>
  <c r="C106" i="22" s="1"/>
  <c r="B77" i="22"/>
  <c r="C77" i="22" s="1"/>
  <c r="B144" i="22"/>
  <c r="C144" i="22" s="1"/>
  <c r="B318" i="22"/>
  <c r="C318" i="22" s="1"/>
  <c r="B10" i="22"/>
  <c r="C10" i="22" s="1"/>
  <c r="B210" i="22"/>
  <c r="C210" i="22" s="1"/>
  <c r="B279" i="22"/>
  <c r="C279" i="22" s="1"/>
  <c r="B237" i="22"/>
  <c r="C237" i="22" s="1"/>
  <c r="B338" i="22"/>
  <c r="C338" i="22" s="1"/>
  <c r="B245" i="22"/>
  <c r="C245" i="22" s="1"/>
  <c r="B181" i="22"/>
  <c r="C181" i="22" s="1"/>
  <c r="B163" i="22"/>
  <c r="C163" i="22" s="1"/>
  <c r="B187" i="22"/>
  <c r="C187" i="22" s="1"/>
  <c r="B230" i="22"/>
  <c r="C230" i="22" s="1"/>
  <c r="B291" i="22"/>
  <c r="C291" i="22" s="1"/>
  <c r="B155" i="22"/>
  <c r="C155" i="22" s="1"/>
  <c r="B308" i="22"/>
  <c r="C308" i="22" s="1"/>
  <c r="B191" i="22"/>
  <c r="C191" i="22" s="1"/>
  <c r="B216" i="22"/>
  <c r="C216" i="22" s="1"/>
  <c r="B14" i="22"/>
  <c r="C14" i="22" s="1"/>
  <c r="B83" i="22"/>
  <c r="C83" i="22" s="1"/>
  <c r="B46" i="22"/>
  <c r="C46" i="22" s="1"/>
  <c r="B51" i="22"/>
  <c r="C51" i="22" s="1"/>
  <c r="B43" i="22"/>
  <c r="C43" i="22" s="1"/>
  <c r="B111" i="22"/>
  <c r="C111" i="22" s="1"/>
  <c r="B303" i="22"/>
  <c r="C303" i="22" s="1"/>
  <c r="B270" i="22"/>
  <c r="C270" i="22" s="1"/>
  <c r="B28" i="22"/>
  <c r="C28" i="22" s="1"/>
  <c r="B223" i="22"/>
  <c r="C223" i="22" s="1"/>
  <c r="B198" i="22"/>
  <c r="C198" i="22" s="1"/>
  <c r="B166" i="22"/>
  <c r="C166" i="22" s="1"/>
  <c r="B53" i="22"/>
  <c r="C53" i="22" s="1"/>
  <c r="B289" i="22"/>
  <c r="C289" i="22" s="1"/>
  <c r="B56" i="22"/>
  <c r="C56" i="22" s="1"/>
  <c r="B246" i="22"/>
  <c r="C246" i="22" s="1"/>
  <c r="B228" i="22"/>
  <c r="C228" i="22" s="1"/>
  <c r="B49" i="22"/>
  <c r="C49" i="22" s="1"/>
  <c r="B302" i="22"/>
  <c r="C302" i="22" s="1"/>
  <c r="B23" i="22"/>
  <c r="C23" i="22" s="1"/>
  <c r="B164" i="22"/>
  <c r="C164" i="22" s="1"/>
  <c r="B11" i="22"/>
  <c r="C11" i="22" s="1"/>
  <c r="B37" i="22"/>
  <c r="C37" i="22" s="1"/>
  <c r="B320" i="22"/>
  <c r="C320" i="22" s="1"/>
  <c r="B26" i="22"/>
  <c r="C26" i="22" s="1"/>
  <c r="B107" i="22"/>
  <c r="C107" i="22" s="1"/>
  <c r="B309" i="22"/>
  <c r="C309" i="22" s="1"/>
  <c r="B288" i="22"/>
  <c r="C288" i="22" s="1"/>
  <c r="B353" i="22"/>
  <c r="C353" i="22" s="1"/>
  <c r="B102" i="22"/>
  <c r="C102" i="22" s="1"/>
  <c r="B298" i="22"/>
  <c r="C298" i="22" s="1"/>
  <c r="B132" i="22"/>
  <c r="C132" i="22" s="1"/>
  <c r="B110" i="22"/>
  <c r="C110" i="22" s="1"/>
  <c r="B297" i="22"/>
  <c r="C297" i="22" s="1"/>
  <c r="B157" i="22"/>
  <c r="C157" i="22" s="1"/>
  <c r="B18" i="22"/>
  <c r="C18" i="22" s="1"/>
  <c r="B88" i="22"/>
  <c r="C88" i="22" s="1"/>
  <c r="B72" i="22"/>
  <c r="C72" i="22" s="1"/>
  <c r="B127" i="22"/>
  <c r="C127" i="22" s="1"/>
  <c r="B214" i="22"/>
  <c r="C214" i="22" s="1"/>
  <c r="B115" i="22"/>
  <c r="C115" i="22" s="1"/>
  <c r="B352" i="22"/>
  <c r="C352" i="22" s="1"/>
  <c r="B226" i="22"/>
  <c r="C226" i="22" s="1"/>
  <c r="B257" i="22"/>
  <c r="C257" i="22" s="1"/>
  <c r="B142" i="22"/>
  <c r="C142" i="22" s="1"/>
  <c r="B188" i="22"/>
  <c r="C188" i="22" s="1"/>
  <c r="B321" i="22"/>
  <c r="C321" i="22" s="1"/>
  <c r="B238" i="22"/>
  <c r="C238" i="22" s="1"/>
  <c r="B130" i="22"/>
  <c r="C130" i="22" s="1"/>
  <c r="B243" i="22"/>
  <c r="C243" i="22" s="1"/>
  <c r="B213" i="22"/>
  <c r="C213" i="22" s="1"/>
  <c r="B236" i="22"/>
  <c r="C236" i="22" s="1"/>
  <c r="B17" i="22"/>
  <c r="C17" i="22" s="1"/>
  <c r="B313" i="22"/>
  <c r="C313" i="22" s="1"/>
  <c r="B68" i="22"/>
  <c r="C68" i="22" s="1"/>
  <c r="B312" i="22"/>
  <c r="C312" i="22" s="1"/>
  <c r="B151" i="22"/>
  <c r="C151" i="22" s="1"/>
  <c r="B322" i="22"/>
  <c r="C322" i="22" s="1"/>
  <c r="B258" i="22"/>
  <c r="C258" i="22" s="1"/>
  <c r="B76" i="22"/>
  <c r="C76" i="22" s="1"/>
  <c r="B215" i="22"/>
  <c r="C215" i="22" s="1"/>
  <c r="B20" i="22"/>
  <c r="C20" i="22" s="1"/>
  <c r="B280" i="22"/>
  <c r="C280" i="22" s="1"/>
  <c r="B87" i="22"/>
  <c r="C87" i="22" s="1"/>
  <c r="B234" i="22"/>
  <c r="C234" i="22" s="1"/>
  <c r="B324" i="22"/>
  <c r="C324" i="22" s="1"/>
  <c r="H32" i="17"/>
  <c r="AH93" i="22"/>
  <c r="AH106" i="22"/>
  <c r="AH6" i="22"/>
  <c r="AH70" i="22"/>
  <c r="AH14" i="22"/>
  <c r="AH102" i="22"/>
  <c r="AH26" i="22"/>
  <c r="AH20" i="22"/>
  <c r="AH68" i="22"/>
  <c r="AH32" i="22"/>
  <c r="AH104" i="22"/>
  <c r="AH12" i="22"/>
  <c r="AH48" i="22"/>
  <c r="AH82" i="22"/>
  <c r="AH108" i="22"/>
  <c r="AH452" i="22"/>
  <c r="AH405" i="22"/>
  <c r="AH376" i="22"/>
  <c r="AH355" i="22"/>
  <c r="AH332" i="22"/>
  <c r="AH309" i="22"/>
  <c r="AH286" i="22"/>
  <c r="AH440" i="22"/>
  <c r="AH432" i="22"/>
  <c r="AH333" i="22"/>
  <c r="AH249" i="22"/>
  <c r="AH248" i="22"/>
  <c r="AH247" i="22"/>
  <c r="AH245" i="22"/>
  <c r="AH244" i="22"/>
  <c r="AH243" i="22"/>
  <c r="AH241" i="22"/>
  <c r="AH240" i="22"/>
  <c r="AH238" i="22"/>
  <c r="AH237" i="22"/>
  <c r="AH234" i="22"/>
  <c r="AH233" i="22"/>
  <c r="AH231" i="22"/>
  <c r="AH230" i="22"/>
  <c r="AH228" i="22"/>
  <c r="AH227" i="22"/>
  <c r="AH226" i="22"/>
  <c r="AH224" i="22"/>
  <c r="AH223" i="22"/>
  <c r="AH222" i="22"/>
  <c r="AH221" i="22"/>
  <c r="AH219" i="22"/>
  <c r="AH218" i="22"/>
  <c r="AH215" i="22"/>
  <c r="AH214" i="22"/>
  <c r="AH213" i="22"/>
  <c r="AH211" i="22"/>
  <c r="AH210" i="22"/>
  <c r="AH206" i="22"/>
  <c r="AH205" i="22"/>
  <c r="AH204" i="22"/>
  <c r="AH201" i="22"/>
  <c r="AH200" i="22"/>
  <c r="AH197" i="22"/>
  <c r="AH196" i="22"/>
  <c r="AH195" i="22"/>
  <c r="AH193" i="22"/>
  <c r="AH192" i="22"/>
  <c r="AH189" i="22"/>
  <c r="AH187" i="22"/>
  <c r="AH186" i="22"/>
  <c r="AH185" i="22"/>
  <c r="AH183" i="22"/>
  <c r="AH182" i="22"/>
  <c r="AH179" i="22"/>
  <c r="AH178" i="22"/>
  <c r="AH176" i="22"/>
  <c r="AH175" i="22"/>
  <c r="AH174" i="22"/>
  <c r="AH173" i="22"/>
  <c r="AH170" i="22"/>
  <c r="AH169" i="22"/>
  <c r="AH168" i="22"/>
  <c r="AH167" i="22"/>
  <c r="AH165" i="22"/>
  <c r="AH164" i="22"/>
  <c r="AH163" i="22"/>
  <c r="AH160" i="22"/>
  <c r="AH159" i="22"/>
  <c r="AH157" i="22"/>
  <c r="AH156" i="22"/>
  <c r="AH155" i="22"/>
  <c r="AH154" i="22"/>
  <c r="AH152" i="22"/>
  <c r="AH149" i="22"/>
  <c r="AH148" i="22"/>
  <c r="AH147" i="22"/>
  <c r="AH145" i="22"/>
  <c r="AH144" i="22"/>
  <c r="AH141" i="22"/>
  <c r="AH140" i="22"/>
  <c r="AH138" i="22"/>
  <c r="AH137" i="22"/>
  <c r="AH136" i="22"/>
  <c r="AH134" i="22"/>
  <c r="AH132" i="22"/>
  <c r="AH131" i="22"/>
  <c r="AH129" i="22"/>
  <c r="AH128" i="22"/>
  <c r="AH127" i="22"/>
  <c r="AH125" i="22"/>
  <c r="AH124" i="22"/>
  <c r="AH121" i="22"/>
  <c r="AH120" i="22"/>
  <c r="M25" i="22"/>
  <c r="O25" i="22" s="1"/>
  <c r="M22" i="22"/>
  <c r="O22" i="22" s="1"/>
  <c r="M14" i="22"/>
  <c r="O14" i="22" s="1"/>
  <c r="M15" i="22"/>
  <c r="O15" i="22" s="1"/>
  <c r="M11" i="22"/>
  <c r="O11" i="22" s="1"/>
  <c r="M18" i="22"/>
  <c r="O18" i="22" s="1"/>
  <c r="M17" i="22"/>
  <c r="O17" i="22" s="1"/>
  <c r="M7" i="22"/>
  <c r="O7" i="22" s="1"/>
  <c r="J2" i="22"/>
  <c r="J3" i="22"/>
  <c r="L3" i="22"/>
  <c r="L2" i="22"/>
  <c r="L1" i="22"/>
  <c r="M20" i="22"/>
  <c r="O20" i="22" s="1"/>
  <c r="M10" i="22"/>
  <c r="O10" i="22" s="1"/>
  <c r="M19" i="22"/>
  <c r="O19" i="22" s="1"/>
  <c r="M21" i="22"/>
  <c r="O21" i="22" s="1"/>
  <c r="M12" i="22"/>
  <c r="O12" i="22" s="1"/>
  <c r="M9" i="22"/>
  <c r="O9" i="22" s="1"/>
  <c r="M24" i="22"/>
  <c r="O24" i="22" s="1"/>
  <c r="M16" i="22"/>
  <c r="O16" i="22" s="1"/>
  <c r="M23" i="22"/>
  <c r="O23" i="22" s="1"/>
  <c r="M6" i="22"/>
  <c r="O6" i="22" s="1"/>
  <c r="M13" i="22"/>
  <c r="O13" i="22" s="1"/>
  <c r="M8" i="22"/>
  <c r="O8" i="22" s="1"/>
  <c r="AH111" i="22"/>
  <c r="AH97" i="22"/>
  <c r="AH36" i="22"/>
  <c r="AH78" i="22"/>
  <c r="AH51" i="22"/>
  <c r="AH80" i="22"/>
  <c r="AH96" i="22"/>
  <c r="AH76" i="22"/>
  <c r="B240" i="22"/>
  <c r="C240" i="22" s="1"/>
  <c r="B101" i="22"/>
  <c r="C101" i="22" s="1"/>
  <c r="AH454" i="22"/>
  <c r="AH446" i="22"/>
  <c r="AH417" i="22"/>
  <c r="AH390" i="22"/>
  <c r="AH380" i="22"/>
  <c r="AH368" i="22"/>
  <c r="AH357" i="22"/>
  <c r="AH347" i="22"/>
  <c r="AH335" i="22"/>
  <c r="AH323" i="22"/>
  <c r="AH313" i="22"/>
  <c r="AH301" i="22"/>
  <c r="AH288" i="22"/>
  <c r="D5" i="22" l="1"/>
  <c r="D6" i="22" s="1"/>
  <c r="N16" i="17"/>
  <c r="D35" i="17"/>
  <c r="H24" i="17"/>
  <c r="B30" i="16" s="1"/>
  <c r="I32" i="17"/>
  <c r="G19" i="16"/>
  <c r="H9" i="17"/>
  <c r="L29" i="17" s="1"/>
  <c r="H4" i="17"/>
  <c r="L28" i="17" s="1"/>
  <c r="G20" i="16"/>
  <c r="C35" i="17"/>
  <c r="G22" i="16"/>
  <c r="I33" i="17"/>
  <c r="H33" i="17"/>
  <c r="H29" i="17"/>
  <c r="I28" i="17"/>
  <c r="N35" i="17" s="1"/>
  <c r="F4" i="17"/>
  <c r="M33" i="17"/>
  <c r="N37" i="17"/>
  <c r="N33" i="17"/>
  <c r="N38" i="17"/>
  <c r="O38" i="17"/>
  <c r="K37" i="17"/>
  <c r="M29" i="17"/>
  <c r="K26" i="17"/>
  <c r="O34" i="17"/>
  <c r="E16" i="17"/>
  <c r="L33" i="17"/>
  <c r="K34" i="17"/>
  <c r="F9" i="17"/>
  <c r="E21" i="17"/>
  <c r="K31" i="17"/>
  <c r="E20" i="17"/>
  <c r="K35" i="17"/>
  <c r="O29" i="17"/>
  <c r="G4" i="17"/>
  <c r="F15" i="17"/>
  <c r="N29" i="17"/>
  <c r="E15" i="17"/>
  <c r="O33" i="17"/>
  <c r="N28" i="17"/>
  <c r="O37" i="17"/>
  <c r="L38" i="17"/>
  <c r="O28" i="17"/>
  <c r="F20" i="17"/>
  <c r="O31" i="17"/>
  <c r="K32" i="17"/>
  <c r="M28" i="17"/>
  <c r="G9" i="17"/>
  <c r="O35" i="17"/>
  <c r="F21" i="17"/>
  <c r="K38" i="17"/>
  <c r="I29" i="17"/>
  <c r="H28" i="17"/>
  <c r="N34" i="17" s="1"/>
  <c r="L37" i="17"/>
  <c r="F16" i="17"/>
  <c r="H13" i="17"/>
  <c r="E5" i="22"/>
  <c r="G23" i="16" l="1"/>
  <c r="M30" i="16"/>
  <c r="G24" i="16" s="1"/>
  <c r="G27" i="16"/>
  <c r="G26" i="16"/>
  <c r="N30" i="16"/>
  <c r="G28" i="16" s="1"/>
  <c r="D36" i="17"/>
  <c r="C36" i="17"/>
  <c r="G16" i="17"/>
  <c r="H16" i="17"/>
  <c r="G15" i="17"/>
  <c r="H15" i="17"/>
  <c r="L35" i="17"/>
  <c r="I31" i="17"/>
  <c r="I34" i="17" s="1"/>
  <c r="I36" i="17" s="1"/>
  <c r="L34" i="17"/>
  <c r="H31" i="17"/>
  <c r="H34" i="17" s="1"/>
  <c r="H36" i="17" s="1"/>
  <c r="E6" i="22"/>
  <c r="D7" i="22"/>
  <c r="N13" i="17" l="1"/>
  <c r="C37" i="17"/>
  <c r="N14" i="17"/>
  <c r="G28" i="17"/>
  <c r="N15" i="17"/>
  <c r="D37" i="17"/>
  <c r="D8" i="22"/>
  <c r="E7" i="22"/>
  <c r="D38" i="17" l="1"/>
  <c r="I9" i="17" s="1"/>
  <c r="N18" i="17"/>
  <c r="G29" i="17"/>
  <c r="B32" i="17" s="1"/>
  <c r="B31" i="17"/>
  <c r="C38" i="17"/>
  <c r="I4" i="17" s="1"/>
  <c r="N17" i="17"/>
  <c r="D9" i="22"/>
  <c r="E8" i="22"/>
  <c r="M10" i="17" l="1"/>
  <c r="M12" i="17"/>
  <c r="M9" i="17"/>
  <c r="M11" i="17"/>
  <c r="E9" i="22"/>
  <c r="D10" i="22"/>
  <c r="E10" i="22" l="1"/>
  <c r="D11" i="22"/>
  <c r="E11" i="22" l="1"/>
  <c r="D12" i="22"/>
  <c r="E12" i="22" l="1"/>
  <c r="D13" i="22"/>
  <c r="D14" i="22" l="1"/>
  <c r="E13" i="22"/>
  <c r="D15" i="22" l="1"/>
  <c r="E14" i="22"/>
  <c r="D16" i="22" l="1"/>
  <c r="E15" i="22"/>
  <c r="D17" i="22" l="1"/>
  <c r="E16" i="22"/>
  <c r="E17" i="22" l="1"/>
  <c r="D18" i="22"/>
  <c r="D19" i="22" l="1"/>
  <c r="E18" i="22"/>
  <c r="D20" i="22" l="1"/>
  <c r="E19" i="22"/>
  <c r="E20" i="22" l="1"/>
  <c r="D21" i="22"/>
  <c r="D22" i="22" l="1"/>
  <c r="E21" i="22"/>
  <c r="E22" i="22" l="1"/>
  <c r="D23" i="22"/>
  <c r="E23" i="22" l="1"/>
  <c r="D24" i="22"/>
  <c r="D25" i="22" l="1"/>
  <c r="E24" i="22"/>
  <c r="D26" i="22" l="1"/>
  <c r="E25" i="22"/>
  <c r="D27" i="22" l="1"/>
  <c r="E26" i="22"/>
  <c r="D28" i="22" l="1"/>
  <c r="E27" i="22"/>
  <c r="E28" i="22" l="1"/>
  <c r="D29" i="22"/>
  <c r="D30" i="22" l="1"/>
  <c r="E29" i="22"/>
  <c r="D31" i="22" l="1"/>
  <c r="E30" i="22"/>
  <c r="E31" i="22" l="1"/>
  <c r="D32" i="22"/>
  <c r="E32" i="22" l="1"/>
  <c r="D33" i="22"/>
  <c r="D34" i="22" l="1"/>
  <c r="E33" i="22"/>
  <c r="D35" i="22" l="1"/>
  <c r="E34" i="22"/>
  <c r="D36" i="22" l="1"/>
  <c r="E35" i="22"/>
  <c r="E36" i="22" l="1"/>
  <c r="D37" i="22"/>
  <c r="E37" i="22" l="1"/>
  <c r="D38" i="22"/>
  <c r="E38" i="22" l="1"/>
  <c r="D39" i="22"/>
  <c r="D40" i="22" l="1"/>
  <c r="E39" i="22"/>
  <c r="E40" i="22" l="1"/>
  <c r="D41" i="22"/>
  <c r="E41" i="22" l="1"/>
  <c r="D42" i="22"/>
  <c r="E42" i="22" l="1"/>
  <c r="D43" i="22"/>
  <c r="D44" i="22" l="1"/>
  <c r="E43" i="22"/>
  <c r="E44" i="22" l="1"/>
  <c r="D45" i="22"/>
  <c r="D46" i="22" l="1"/>
  <c r="E45" i="22"/>
  <c r="D47" i="22" l="1"/>
  <c r="E46" i="22"/>
  <c r="D48" i="22" l="1"/>
  <c r="E47" i="22"/>
  <c r="E48" i="22" l="1"/>
  <c r="D49" i="22"/>
  <c r="D50" i="22" l="1"/>
  <c r="E49" i="22"/>
  <c r="D51" i="22" l="1"/>
  <c r="E50" i="22"/>
  <c r="E51" i="22" l="1"/>
  <c r="D52" i="22"/>
  <c r="E52" i="22" l="1"/>
  <c r="D53" i="22"/>
  <c r="E53" i="22" l="1"/>
  <c r="D54" i="22"/>
  <c r="D55" i="22" l="1"/>
  <c r="E54" i="22"/>
  <c r="E55" i="22" l="1"/>
  <c r="D56" i="22"/>
  <c r="E56" i="22" l="1"/>
  <c r="D57" i="22"/>
  <c r="E57" i="22" l="1"/>
  <c r="D58" i="22"/>
  <c r="D59" i="22" l="1"/>
  <c r="E58" i="22"/>
  <c r="E59" i="22" l="1"/>
  <c r="D60" i="22"/>
  <c r="D61" i="22" l="1"/>
  <c r="E60" i="22"/>
  <c r="E61" i="22" l="1"/>
  <c r="D62" i="22"/>
  <c r="E62" i="22" l="1"/>
  <c r="D63" i="22"/>
  <c r="D64" i="22" l="1"/>
  <c r="E63" i="22"/>
  <c r="E64" i="22" l="1"/>
  <c r="D65" i="22"/>
  <c r="D66" i="22" l="1"/>
  <c r="E65" i="22"/>
  <c r="D67" i="22" l="1"/>
  <c r="E66" i="22"/>
  <c r="E67" i="22" l="1"/>
  <c r="D68" i="22"/>
  <c r="D69" i="22" l="1"/>
  <c r="E68" i="22"/>
  <c r="D70" i="22" l="1"/>
  <c r="E69" i="22"/>
  <c r="E70" i="22" l="1"/>
  <c r="D71" i="22"/>
  <c r="D72" i="22" l="1"/>
  <c r="E71" i="22"/>
  <c r="E72" i="22" l="1"/>
  <c r="D73" i="22"/>
  <c r="E73" i="22" l="1"/>
  <c r="D74" i="22"/>
  <c r="E74" i="22" l="1"/>
  <c r="D75" i="22"/>
  <c r="E75" i="22" l="1"/>
  <c r="D76" i="22"/>
  <c r="D77" i="22" l="1"/>
  <c r="E76" i="22"/>
  <c r="E77" i="22" l="1"/>
  <c r="D78" i="22"/>
  <c r="D79" i="22" l="1"/>
  <c r="E78" i="22"/>
  <c r="D80" i="22" l="1"/>
  <c r="E79" i="22"/>
  <c r="E80" i="22" l="1"/>
  <c r="D81" i="22"/>
  <c r="D82" i="22" l="1"/>
  <c r="E81" i="22"/>
  <c r="E82" i="22" l="1"/>
  <c r="D83" i="22"/>
  <c r="E83" i="22" l="1"/>
  <c r="D84" i="22"/>
  <c r="D85" i="22" l="1"/>
  <c r="E84" i="22"/>
  <c r="D86" i="22" l="1"/>
  <c r="E85" i="22"/>
  <c r="D87" i="22" l="1"/>
  <c r="E86" i="22"/>
  <c r="D88" i="22" l="1"/>
  <c r="E87" i="22"/>
  <c r="D89" i="22" l="1"/>
  <c r="E88" i="22"/>
  <c r="D90" i="22" l="1"/>
  <c r="E89" i="22"/>
  <c r="D91" i="22" l="1"/>
  <c r="E90" i="22"/>
  <c r="D92" i="22" l="1"/>
  <c r="E91" i="22"/>
  <c r="D93" i="22" l="1"/>
  <c r="E92" i="22"/>
  <c r="D94" i="22" l="1"/>
  <c r="E93" i="22"/>
  <c r="E94" i="22" l="1"/>
  <c r="D95" i="22"/>
  <c r="D96" i="22" l="1"/>
  <c r="E95" i="22"/>
  <c r="D97" i="22" l="1"/>
  <c r="E96" i="22"/>
  <c r="E97" i="22" l="1"/>
  <c r="D98" i="22"/>
  <c r="D99" i="22" l="1"/>
  <c r="E98" i="22"/>
  <c r="E99" i="22" l="1"/>
  <c r="D100" i="22"/>
  <c r="D101" i="22" l="1"/>
  <c r="E100" i="22"/>
  <c r="E101" i="22" l="1"/>
  <c r="D102" i="22"/>
  <c r="E102" i="22" l="1"/>
  <c r="D103" i="22"/>
  <c r="E103" i="22" l="1"/>
  <c r="D104" i="22"/>
  <c r="D105" i="22" l="1"/>
  <c r="E104" i="22"/>
  <c r="E105" i="22" l="1"/>
  <c r="D106" i="22"/>
  <c r="D107" i="22" l="1"/>
  <c r="E106" i="22"/>
  <c r="D108" i="22" l="1"/>
  <c r="E107" i="22"/>
  <c r="D109" i="22" l="1"/>
  <c r="E108" i="22"/>
  <c r="D110" i="22" l="1"/>
  <c r="E109" i="22"/>
  <c r="D111" i="22" l="1"/>
  <c r="E110" i="22"/>
  <c r="E111" i="22" l="1"/>
  <c r="D112" i="22"/>
  <c r="D113" i="22" l="1"/>
  <c r="E112" i="22"/>
  <c r="E113" i="22" l="1"/>
  <c r="D114" i="22"/>
  <c r="D115" i="22" l="1"/>
  <c r="E114" i="22"/>
  <c r="D116" i="22" l="1"/>
  <c r="E115" i="22"/>
  <c r="D117" i="22" l="1"/>
  <c r="E116" i="22"/>
  <c r="D118" i="22" l="1"/>
  <c r="E117" i="22"/>
  <c r="D119" i="22" l="1"/>
  <c r="E118" i="22"/>
  <c r="D120" i="22" l="1"/>
  <c r="E119" i="22"/>
  <c r="E120" i="22" l="1"/>
  <c r="D121" i="22"/>
  <c r="D122" i="22" l="1"/>
  <c r="E121" i="22"/>
  <c r="E122" i="22" l="1"/>
  <c r="D123" i="22"/>
  <c r="E123" i="22" l="1"/>
  <c r="D124" i="22"/>
  <c r="E124" i="22" l="1"/>
  <c r="D125" i="22"/>
  <c r="E125" i="22" l="1"/>
  <c r="D126" i="22"/>
  <c r="D127" i="22" l="1"/>
  <c r="E126" i="22"/>
  <c r="D128" i="22" l="1"/>
  <c r="E127" i="22"/>
  <c r="D129" i="22" l="1"/>
  <c r="E128" i="22"/>
  <c r="D130" i="22" l="1"/>
  <c r="E129" i="22"/>
  <c r="E130" i="22" l="1"/>
  <c r="D131" i="22"/>
  <c r="D132" i="22" l="1"/>
  <c r="E131" i="22"/>
  <c r="E132" i="22" l="1"/>
  <c r="D133" i="22"/>
  <c r="E133" i="22" l="1"/>
  <c r="D134" i="22"/>
  <c r="D135" i="22" l="1"/>
  <c r="E134" i="22"/>
  <c r="D136" i="22" l="1"/>
  <c r="E135" i="22"/>
  <c r="E136" i="22" l="1"/>
  <c r="D137" i="22"/>
  <c r="E137" i="22" l="1"/>
  <c r="D138" i="22"/>
  <c r="E138" i="22" l="1"/>
  <c r="D139" i="22"/>
  <c r="D140" i="22" l="1"/>
  <c r="E139" i="22"/>
  <c r="D141" i="22" l="1"/>
  <c r="E140" i="22"/>
  <c r="D142" i="22" l="1"/>
  <c r="E141" i="22"/>
  <c r="E142" i="22" l="1"/>
  <c r="D143" i="22"/>
  <c r="E143" i="22" l="1"/>
  <c r="D144" i="22"/>
  <c r="D145" i="22" l="1"/>
  <c r="E144" i="22"/>
  <c r="D146" i="22" l="1"/>
  <c r="E145" i="22"/>
  <c r="E146" i="22" l="1"/>
  <c r="D147" i="22"/>
  <c r="D148" i="22" l="1"/>
  <c r="E147" i="22"/>
  <c r="E148" i="22" l="1"/>
  <c r="D149" i="22"/>
  <c r="E149" i="22" l="1"/>
  <c r="D150" i="22"/>
  <c r="D151" i="22" l="1"/>
  <c r="E150" i="22"/>
  <c r="D152" i="22" l="1"/>
  <c r="E151" i="22"/>
  <c r="E152" i="22" l="1"/>
  <c r="D153" i="22"/>
  <c r="E153" i="22" l="1"/>
  <c r="D154" i="22"/>
  <c r="E154" i="22" l="1"/>
  <c r="D155" i="22"/>
  <c r="D156" i="22" l="1"/>
  <c r="E155" i="22"/>
  <c r="E156" i="22" l="1"/>
  <c r="D157" i="22"/>
  <c r="E157" i="22" l="1"/>
  <c r="D158" i="22"/>
  <c r="E158" i="22" l="1"/>
  <c r="D159" i="22"/>
  <c r="D160" i="22" l="1"/>
  <c r="E159" i="22"/>
  <c r="D161" i="22" l="1"/>
  <c r="E160" i="22"/>
  <c r="E161" i="22" l="1"/>
  <c r="D162" i="22"/>
  <c r="D163" i="22" l="1"/>
  <c r="E162" i="22"/>
  <c r="E163" i="22" l="1"/>
  <c r="D164" i="22"/>
  <c r="D165" i="22" l="1"/>
  <c r="E164" i="22"/>
  <c r="D166" i="22" l="1"/>
  <c r="E165" i="22"/>
  <c r="E166" i="22" l="1"/>
  <c r="D167" i="22"/>
  <c r="D168" i="22" l="1"/>
  <c r="E167" i="22"/>
  <c r="E168" i="22" l="1"/>
  <c r="D169" i="22"/>
  <c r="E169" i="22" l="1"/>
  <c r="D170" i="22"/>
  <c r="D171" i="22" l="1"/>
  <c r="E170" i="22"/>
  <c r="E171" i="22" l="1"/>
  <c r="D172" i="22"/>
  <c r="E172" i="22" l="1"/>
  <c r="D173" i="22"/>
  <c r="D174" i="22" l="1"/>
  <c r="E173" i="22"/>
  <c r="E174" i="22" l="1"/>
  <c r="D175" i="22"/>
  <c r="D176" i="22" l="1"/>
  <c r="E175" i="22"/>
  <c r="E176" i="22" l="1"/>
  <c r="D177" i="22"/>
  <c r="D178" i="22" l="1"/>
  <c r="E177" i="22"/>
  <c r="D179" i="22" l="1"/>
  <c r="E178" i="22"/>
  <c r="E179" i="22" l="1"/>
  <c r="D180" i="22"/>
  <c r="D181" i="22" l="1"/>
  <c r="E180" i="22"/>
  <c r="D182" i="22" l="1"/>
  <c r="E181" i="22"/>
  <c r="E182" i="22" l="1"/>
  <c r="D183" i="22"/>
  <c r="D184" i="22" l="1"/>
  <c r="E183" i="22"/>
  <c r="E184" i="22" l="1"/>
  <c r="D185" i="22"/>
  <c r="E185" i="22" l="1"/>
  <c r="D186" i="22"/>
  <c r="D187" i="22" l="1"/>
  <c r="E186" i="22"/>
  <c r="D188" i="22" l="1"/>
  <c r="E187" i="22"/>
  <c r="E188" i="22" l="1"/>
  <c r="D189" i="22"/>
  <c r="E189" i="22" l="1"/>
  <c r="D190" i="22"/>
  <c r="E190" i="22" l="1"/>
  <c r="D191" i="22"/>
  <c r="D192" i="22" l="1"/>
  <c r="E191" i="22"/>
  <c r="D193" i="22" l="1"/>
  <c r="E192" i="22"/>
  <c r="D194" i="22" l="1"/>
  <c r="E193" i="22"/>
  <c r="E194" i="22" l="1"/>
  <c r="D195" i="22"/>
  <c r="E195" i="22" l="1"/>
  <c r="D196" i="22"/>
  <c r="E196" i="22" l="1"/>
  <c r="D197" i="22"/>
  <c r="E197" i="22" l="1"/>
  <c r="D198" i="22"/>
  <c r="D199" i="22" l="1"/>
  <c r="E198" i="22"/>
  <c r="E199" i="22" l="1"/>
  <c r="D200" i="22"/>
  <c r="E200" i="22" l="1"/>
  <c r="D201" i="22"/>
  <c r="E201" i="22" l="1"/>
  <c r="D202" i="22"/>
  <c r="D203" i="22" l="1"/>
  <c r="E202" i="22"/>
  <c r="D204" i="22" l="1"/>
  <c r="E203" i="22"/>
  <c r="D205" i="22" l="1"/>
  <c r="E204" i="22"/>
  <c r="D206" i="22" l="1"/>
  <c r="E205" i="22"/>
  <c r="E206" i="22" l="1"/>
  <c r="D207" i="22"/>
  <c r="D208" i="22" l="1"/>
  <c r="E207" i="22"/>
  <c r="E208" i="22" l="1"/>
  <c r="D209" i="22"/>
  <c r="D210" i="22" l="1"/>
  <c r="E209" i="22"/>
  <c r="E210" i="22" l="1"/>
  <c r="D211" i="22"/>
  <c r="D212" i="22" l="1"/>
  <c r="E211" i="22"/>
  <c r="D213" i="22" l="1"/>
  <c r="E212" i="22"/>
  <c r="E213" i="22" l="1"/>
  <c r="D214" i="22"/>
  <c r="D215" i="22" l="1"/>
  <c r="E214" i="22"/>
  <c r="D216" i="22" l="1"/>
  <c r="E215" i="22"/>
  <c r="D217" i="22" l="1"/>
  <c r="E216" i="22"/>
  <c r="E217" i="22" l="1"/>
  <c r="D218" i="22"/>
  <c r="D219" i="22" l="1"/>
  <c r="E218" i="22"/>
  <c r="D220" i="22" l="1"/>
  <c r="E219" i="22"/>
  <c r="D221" i="22" l="1"/>
  <c r="E220" i="22"/>
  <c r="D222" i="22" l="1"/>
  <c r="E221" i="22"/>
  <c r="E222" i="22" l="1"/>
  <c r="D223" i="22"/>
  <c r="D224" i="22" l="1"/>
  <c r="E223" i="22"/>
  <c r="D225" i="22" l="1"/>
  <c r="E224" i="22"/>
  <c r="D226" i="22" l="1"/>
  <c r="E225" i="22"/>
  <c r="D227" i="22" l="1"/>
  <c r="E226" i="22"/>
  <c r="D228" i="22" l="1"/>
  <c r="E227" i="22"/>
  <c r="E228" i="22" l="1"/>
  <c r="D229" i="22"/>
  <c r="E229" i="22" l="1"/>
  <c r="D230" i="22"/>
  <c r="D231" i="22" l="1"/>
  <c r="E230" i="22"/>
  <c r="E231" i="22" l="1"/>
  <c r="D232" i="22"/>
  <c r="D233" i="22" l="1"/>
  <c r="E232" i="22"/>
  <c r="E233" i="22" l="1"/>
  <c r="D234" i="22"/>
  <c r="E234" i="22" l="1"/>
  <c r="D235" i="22"/>
  <c r="D236" i="22" l="1"/>
  <c r="E235" i="22"/>
  <c r="E236" i="22" l="1"/>
  <c r="D237" i="22"/>
  <c r="D238" i="22" l="1"/>
  <c r="E237" i="22"/>
  <c r="E238" i="22" l="1"/>
  <c r="D239" i="22"/>
  <c r="D240" i="22" l="1"/>
  <c r="E239" i="22"/>
  <c r="E240" i="22" l="1"/>
  <c r="D241" i="22"/>
  <c r="E241" i="22" l="1"/>
  <c r="D242" i="22"/>
  <c r="E242" i="22" l="1"/>
  <c r="D243" i="22"/>
  <c r="E243" i="22" l="1"/>
  <c r="D244" i="22"/>
  <c r="D245" i="22" l="1"/>
  <c r="E244" i="22"/>
  <c r="D246" i="22" l="1"/>
  <c r="E245" i="22"/>
  <c r="D247" i="22" l="1"/>
  <c r="E246" i="22"/>
  <c r="E247" i="22" l="1"/>
  <c r="D248" i="22"/>
  <c r="D249" i="22" l="1"/>
  <c r="E248" i="22"/>
  <c r="E249" i="22" l="1"/>
  <c r="D250" i="22"/>
  <c r="E250" i="22" l="1"/>
  <c r="D251" i="22"/>
  <c r="D252" i="22" l="1"/>
  <c r="E251" i="22"/>
  <c r="D253" i="22" l="1"/>
  <c r="E252" i="22"/>
  <c r="D254" i="22" l="1"/>
  <c r="E253" i="22"/>
  <c r="E254" i="22" l="1"/>
  <c r="D255" i="22"/>
  <c r="E255" i="22" l="1"/>
  <c r="D256" i="22"/>
  <c r="D257" i="22" l="1"/>
  <c r="E256" i="22"/>
  <c r="D258" i="22" l="1"/>
  <c r="E257" i="22"/>
  <c r="E258" i="22" l="1"/>
  <c r="D259" i="22"/>
  <c r="E259" i="22" l="1"/>
  <c r="D260" i="22"/>
  <c r="E260" i="22" l="1"/>
  <c r="D261" i="22"/>
  <c r="D262" i="22" l="1"/>
  <c r="E261" i="22"/>
  <c r="E262" i="22" l="1"/>
  <c r="D263" i="22"/>
  <c r="D264" i="22" l="1"/>
  <c r="E263" i="22"/>
  <c r="E264" i="22" l="1"/>
  <c r="D265" i="22"/>
  <c r="D266" i="22" l="1"/>
  <c r="E265" i="22"/>
  <c r="D267" i="22" l="1"/>
  <c r="E266" i="22"/>
  <c r="E267" i="22" l="1"/>
  <c r="D268" i="22"/>
  <c r="D269" i="22" l="1"/>
  <c r="E268" i="22"/>
  <c r="D270" i="22" l="1"/>
  <c r="E269" i="22"/>
  <c r="D271" i="22" l="1"/>
  <c r="E270" i="22"/>
  <c r="E271" i="22" l="1"/>
  <c r="D272" i="22"/>
  <c r="D273" i="22" l="1"/>
  <c r="E272" i="22"/>
  <c r="D274" i="22" l="1"/>
  <c r="E273" i="22"/>
  <c r="E274" i="22" l="1"/>
  <c r="D275" i="22"/>
  <c r="D276" i="22" l="1"/>
  <c r="E275" i="22"/>
  <c r="E276" i="22" l="1"/>
  <c r="D277" i="22"/>
  <c r="E277" i="22" l="1"/>
  <c r="D278" i="22"/>
  <c r="E278" i="22" l="1"/>
  <c r="D279" i="22"/>
  <c r="E279" i="22" l="1"/>
  <c r="D280" i="22"/>
  <c r="D281" i="22" l="1"/>
  <c r="E280" i="22"/>
  <c r="D282" i="22" l="1"/>
  <c r="E281" i="22"/>
  <c r="D283" i="22" l="1"/>
  <c r="E282" i="22"/>
  <c r="D284" i="22" l="1"/>
  <c r="E283" i="22"/>
  <c r="E284" i="22" l="1"/>
  <c r="D285" i="22"/>
  <c r="E285" i="22" l="1"/>
  <c r="D286" i="22"/>
  <c r="E286" i="22" l="1"/>
  <c r="D287" i="22"/>
  <c r="E287" i="22" l="1"/>
  <c r="D288" i="22"/>
  <c r="E288" i="22" l="1"/>
  <c r="D289" i="22"/>
  <c r="D290" i="22" l="1"/>
  <c r="E289" i="22"/>
  <c r="D291" i="22" l="1"/>
  <c r="E290" i="22"/>
  <c r="E291" i="22" l="1"/>
  <c r="D292" i="22"/>
  <c r="D293" i="22" l="1"/>
  <c r="E292" i="22"/>
  <c r="E293" i="22" l="1"/>
  <c r="D294" i="22"/>
  <c r="E294" i="22" l="1"/>
  <c r="D295" i="22"/>
  <c r="D296" i="22" l="1"/>
  <c r="E295" i="22"/>
  <c r="E296" i="22" l="1"/>
  <c r="D297" i="22"/>
  <c r="D298" i="22" l="1"/>
  <c r="E297" i="22"/>
  <c r="D299" i="22" l="1"/>
  <c r="E298" i="22"/>
  <c r="E299" i="22" l="1"/>
  <c r="D300" i="22"/>
  <c r="E300" i="22" l="1"/>
  <c r="D301" i="22"/>
  <c r="D302" i="22" l="1"/>
  <c r="E301" i="22"/>
  <c r="E302" i="22" l="1"/>
  <c r="D303" i="22"/>
  <c r="E303" i="22" l="1"/>
  <c r="D304" i="22"/>
  <c r="E304" i="22" l="1"/>
  <c r="D305" i="22"/>
  <c r="D306" i="22" l="1"/>
  <c r="E305" i="22"/>
  <c r="D307" i="22" l="1"/>
  <c r="E306" i="22"/>
  <c r="E307" i="22" l="1"/>
  <c r="D308" i="22"/>
  <c r="E308" i="22" l="1"/>
  <c r="D309" i="22"/>
  <c r="D310" i="22" l="1"/>
  <c r="E309" i="22"/>
  <c r="E310" i="22" l="1"/>
  <c r="D311" i="22"/>
  <c r="D312" i="22" l="1"/>
  <c r="E311" i="22"/>
  <c r="E312" i="22" l="1"/>
  <c r="D313" i="22"/>
  <c r="E313" i="22" l="1"/>
  <c r="D314" i="22"/>
  <c r="D315" i="22" l="1"/>
  <c r="E314" i="22"/>
  <c r="E315" i="22" l="1"/>
  <c r="D316" i="22"/>
  <c r="E316" i="22" l="1"/>
  <c r="D317" i="22"/>
  <c r="D318" i="22" l="1"/>
  <c r="E317" i="22"/>
  <c r="D319" i="22" l="1"/>
  <c r="E318" i="22"/>
  <c r="E319" i="22" l="1"/>
  <c r="D320" i="22"/>
  <c r="E320" i="22" l="1"/>
  <c r="D321" i="22"/>
  <c r="E321" i="22" l="1"/>
  <c r="D322" i="22"/>
  <c r="D323" i="22" l="1"/>
  <c r="E322" i="22"/>
  <c r="D324" i="22" l="1"/>
  <c r="E323" i="22"/>
  <c r="D325" i="22" l="1"/>
  <c r="E324" i="22"/>
  <c r="E325" i="22" l="1"/>
  <c r="D326" i="22"/>
  <c r="E326" i="22" l="1"/>
  <c r="D327" i="22"/>
  <c r="D328" i="22" l="1"/>
  <c r="E327" i="22"/>
  <c r="E328" i="22" l="1"/>
  <c r="D329" i="22"/>
  <c r="E329" i="22" l="1"/>
  <c r="D330" i="22"/>
  <c r="D331" i="22" l="1"/>
  <c r="E330" i="22"/>
  <c r="E331" i="22" l="1"/>
  <c r="D332" i="22"/>
  <c r="D333" i="22" l="1"/>
  <c r="E332" i="22"/>
  <c r="D334" i="22" l="1"/>
  <c r="E333" i="22"/>
  <c r="E334" i="22" l="1"/>
  <c r="D335" i="22"/>
  <c r="D336" i="22" l="1"/>
  <c r="E335" i="22"/>
  <c r="D337" i="22" l="1"/>
  <c r="E336" i="22"/>
  <c r="D338" i="22" l="1"/>
  <c r="E337" i="22"/>
  <c r="D339" i="22" l="1"/>
  <c r="E338" i="22"/>
  <c r="D340" i="22" l="1"/>
  <c r="E339" i="22"/>
  <c r="E340" i="22" l="1"/>
  <c r="D341" i="22"/>
  <c r="E341" i="22" l="1"/>
  <c r="D342" i="22"/>
  <c r="E342" i="22" l="1"/>
  <c r="D343" i="22"/>
  <c r="D344" i="22" l="1"/>
  <c r="E343" i="22"/>
  <c r="D345" i="22" l="1"/>
  <c r="E344" i="22"/>
  <c r="E345" i="22" l="1"/>
  <c r="D346" i="22"/>
  <c r="D347" i="22" l="1"/>
  <c r="E346" i="22"/>
  <c r="D348" i="22" l="1"/>
  <c r="E347" i="22"/>
  <c r="D349" i="22" l="1"/>
  <c r="E348" i="22"/>
  <c r="D350" i="22" l="1"/>
  <c r="E349" i="22"/>
  <c r="D351" i="22" l="1"/>
  <c r="E350" i="22"/>
  <c r="E351" i="22" l="1"/>
  <c r="D352" i="22"/>
  <c r="E352" i="22" l="1"/>
  <c r="D353" i="22"/>
  <c r="E353" i="22" s="1"/>
  <c r="G46" i="22" l="1"/>
  <c r="H46" i="22" s="1"/>
  <c r="G106" i="22"/>
  <c r="H106" i="22" s="1"/>
  <c r="G273" i="22"/>
  <c r="H273" i="22" s="1"/>
  <c r="G210" i="22"/>
  <c r="H210" i="22" s="1"/>
  <c r="G243" i="22"/>
  <c r="H243" i="22" s="1"/>
  <c r="G22" i="22"/>
  <c r="H22" i="22" s="1"/>
  <c r="G107" i="22"/>
  <c r="H107" i="22" s="1"/>
  <c r="G172" i="22"/>
  <c r="H172" i="22" s="1"/>
  <c r="G48" i="22"/>
  <c r="H48" i="22" s="1"/>
  <c r="G7" i="22"/>
  <c r="H7" i="22" s="1"/>
  <c r="G80" i="22"/>
  <c r="H80" i="22" s="1"/>
  <c r="G194" i="22"/>
  <c r="H194" i="22" s="1"/>
  <c r="G140" i="22"/>
  <c r="H140" i="22" s="1"/>
  <c r="G270" i="22"/>
  <c r="H270" i="22" s="1"/>
  <c r="G294" i="22"/>
  <c r="H294" i="22" s="1"/>
  <c r="G136" i="22"/>
  <c r="H136" i="22" s="1"/>
  <c r="G100" i="22"/>
  <c r="H100" i="22" s="1"/>
  <c r="G165" i="22"/>
  <c r="H165" i="22" s="1"/>
  <c r="G199" i="22"/>
  <c r="H199" i="22" s="1"/>
  <c r="G268" i="22"/>
  <c r="H268" i="22" s="1"/>
  <c r="G91" i="22"/>
  <c r="H91" i="22" s="1"/>
  <c r="G93" i="22"/>
  <c r="H93" i="22" s="1"/>
  <c r="G50" i="22"/>
  <c r="H50" i="22" s="1"/>
  <c r="G185" i="22"/>
  <c r="H185" i="22" s="1"/>
  <c r="G209" i="22"/>
  <c r="H209" i="22" s="1"/>
  <c r="G148" i="22"/>
  <c r="H148" i="22" s="1"/>
  <c r="G308" i="22"/>
  <c r="H308" i="22" s="1"/>
  <c r="G77" i="22"/>
  <c r="H77" i="22" s="1"/>
  <c r="G164" i="22"/>
  <c r="H164" i="22" s="1"/>
  <c r="G212" i="22"/>
  <c r="H212" i="22" s="1"/>
  <c r="G66" i="22"/>
  <c r="H66" i="22" s="1"/>
  <c r="G94" i="22"/>
  <c r="H94" i="22" s="1"/>
  <c r="G343" i="22"/>
  <c r="H343" i="22" s="1"/>
  <c r="G284" i="22"/>
  <c r="H284" i="22" s="1"/>
  <c r="G121" i="22"/>
  <c r="H121" i="22" s="1"/>
  <c r="G183" i="22"/>
  <c r="H183" i="22" s="1"/>
  <c r="G83" i="22"/>
  <c r="H83" i="22" s="1"/>
  <c r="G197" i="22"/>
  <c r="H197" i="22" s="1"/>
  <c r="G25" i="22"/>
  <c r="H25" i="22" s="1"/>
  <c r="G203" i="22"/>
  <c r="H203" i="22" s="1"/>
  <c r="G92" i="22"/>
  <c r="H92" i="22" s="1"/>
  <c r="G167" i="22"/>
  <c r="H167" i="22" s="1"/>
  <c r="G229" i="22"/>
  <c r="H229" i="22" s="1"/>
  <c r="G331" i="22"/>
  <c r="H331" i="22" s="1"/>
  <c r="G175" i="22"/>
  <c r="H175" i="22" s="1"/>
  <c r="G70" i="22"/>
  <c r="H70" i="22" s="1"/>
  <c r="G233" i="22"/>
  <c r="H233" i="22" s="1"/>
  <c r="G31" i="22"/>
  <c r="H31" i="22" s="1"/>
  <c r="G272" i="22"/>
  <c r="H272" i="22" s="1"/>
  <c r="G144" i="22"/>
  <c r="H144" i="22" s="1"/>
  <c r="G291" i="22"/>
  <c r="H291" i="22" s="1"/>
  <c r="G226" i="22"/>
  <c r="H226" i="22" s="1"/>
  <c r="G152" i="22"/>
  <c r="H152" i="22" s="1"/>
  <c r="G81" i="22"/>
  <c r="H81" i="22" s="1"/>
  <c r="G68" i="22"/>
  <c r="H68" i="22" s="1"/>
  <c r="G60" i="22"/>
  <c r="H60" i="22" s="1"/>
  <c r="G257" i="22"/>
  <c r="H257" i="22" s="1"/>
  <c r="G228" i="22"/>
  <c r="H228" i="22" s="1"/>
  <c r="G281" i="22"/>
  <c r="H281" i="22" s="1"/>
  <c r="G347" i="22"/>
  <c r="H347" i="22" s="1"/>
  <c r="G9" i="22"/>
  <c r="H9" i="22" s="1"/>
  <c r="G214" i="22"/>
  <c r="H214" i="22" s="1"/>
  <c r="G57" i="22"/>
  <c r="H57" i="22" s="1"/>
  <c r="G129" i="22"/>
  <c r="H129" i="22" s="1"/>
  <c r="G138" i="22"/>
  <c r="H138" i="22" s="1"/>
  <c r="G123" i="22"/>
  <c r="H123" i="22" s="1"/>
  <c r="G53" i="22"/>
  <c r="H53" i="22" s="1"/>
  <c r="G56" i="22"/>
  <c r="H56" i="22" s="1"/>
  <c r="G71" i="22"/>
  <c r="H71" i="22" s="1"/>
  <c r="G109" i="22"/>
  <c r="H109" i="22" s="1"/>
  <c r="G208" i="22"/>
  <c r="H208" i="22" s="1"/>
  <c r="G34" i="22"/>
  <c r="H34" i="22" s="1"/>
  <c r="G171" i="22"/>
  <c r="H171" i="22" s="1"/>
  <c r="G58" i="22"/>
  <c r="H58" i="22" s="1"/>
  <c r="G264" i="22"/>
  <c r="H264" i="22" s="1"/>
  <c r="G337" i="22"/>
  <c r="H337" i="22" s="1"/>
  <c r="G110" i="22"/>
  <c r="H110" i="22" s="1"/>
  <c r="G297" i="22"/>
  <c r="H297" i="22" s="1"/>
  <c r="G149" i="22"/>
  <c r="H149" i="22" s="1"/>
  <c r="G222" i="22"/>
  <c r="H222" i="22" s="1"/>
  <c r="G82" i="22"/>
  <c r="H82" i="22" s="1"/>
  <c r="G278" i="22"/>
  <c r="H278" i="22" s="1"/>
  <c r="G314" i="22"/>
  <c r="H314" i="22" s="1"/>
  <c r="G30" i="22"/>
  <c r="H30" i="22" s="1"/>
  <c r="G195" i="22"/>
  <c r="H195" i="22" s="1"/>
  <c r="G158" i="22"/>
  <c r="H158" i="22" s="1"/>
  <c r="G321" i="22"/>
  <c r="H321" i="22" s="1"/>
  <c r="G289" i="22"/>
  <c r="H289" i="22" s="1"/>
  <c r="G75" i="22"/>
  <c r="H75" i="22" s="1"/>
  <c r="G322" i="22"/>
  <c r="H322" i="22" s="1"/>
  <c r="G330" i="22"/>
  <c r="H330" i="22" s="1"/>
  <c r="G266" i="22"/>
  <c r="H266" i="22" s="1"/>
  <c r="G134" i="22"/>
  <c r="H134" i="22" s="1"/>
  <c r="G168" i="22"/>
  <c r="H168" i="22" s="1"/>
  <c r="G188" i="22"/>
  <c r="H188" i="22" s="1"/>
  <c r="G193" i="22"/>
  <c r="H193" i="22" s="1"/>
  <c r="G200" i="22"/>
  <c r="H200" i="22" s="1"/>
  <c r="G104" i="22"/>
  <c r="H104" i="22" s="1"/>
  <c r="G102" i="22"/>
  <c r="H102" i="22" s="1"/>
  <c r="G18" i="22"/>
  <c r="H18" i="22" s="1"/>
  <c r="G35" i="22"/>
  <c r="H35" i="22" s="1"/>
  <c r="G249" i="22"/>
  <c r="H249" i="22" s="1"/>
  <c r="G201" i="22"/>
  <c r="H201" i="22" s="1"/>
  <c r="G133" i="22"/>
  <c r="H133" i="22" s="1"/>
  <c r="G305" i="22"/>
  <c r="H305" i="22" s="1"/>
  <c r="G234" i="22"/>
  <c r="H234" i="22" s="1"/>
  <c r="G61" i="22"/>
  <c r="H61" i="22" s="1"/>
  <c r="G329" i="22"/>
  <c r="H329" i="22" s="1"/>
  <c r="G239" i="22"/>
  <c r="H239" i="22" s="1"/>
  <c r="G23" i="22"/>
  <c r="H23" i="22" s="1"/>
  <c r="G178" i="22"/>
  <c r="H178" i="22" s="1"/>
  <c r="G286" i="22"/>
  <c r="H286" i="22" s="1"/>
  <c r="G300" i="22"/>
  <c r="H300" i="22" s="1"/>
  <c r="G41" i="22"/>
  <c r="H41" i="22" s="1"/>
  <c r="G51" i="22"/>
  <c r="H51" i="22" s="1"/>
  <c r="G260" i="22"/>
  <c r="H260" i="22" s="1"/>
  <c r="G255" i="22"/>
  <c r="H255" i="22" s="1"/>
  <c r="G59" i="22"/>
  <c r="H59" i="22" s="1"/>
  <c r="G101" i="22"/>
  <c r="H101" i="22" s="1"/>
  <c r="G49" i="22"/>
  <c r="H49" i="22" s="1"/>
  <c r="G224" i="22"/>
  <c r="H224" i="22" s="1"/>
  <c r="G350" i="22"/>
  <c r="H350" i="22" s="1"/>
  <c r="G108" i="22"/>
  <c r="H108" i="22" s="1"/>
  <c r="G137" i="22"/>
  <c r="H137" i="22" s="1"/>
  <c r="G339" i="22"/>
  <c r="H339" i="22" s="1"/>
  <c r="G245" i="22"/>
  <c r="H245" i="22" s="1"/>
  <c r="G135" i="22"/>
  <c r="H135" i="22" s="1"/>
  <c r="G12" i="22"/>
  <c r="H12" i="22" s="1"/>
  <c r="G247" i="22"/>
  <c r="H247" i="22" s="1"/>
  <c r="G317" i="22"/>
  <c r="H317" i="22" s="1"/>
  <c r="G16" i="22"/>
  <c r="H16" i="22" s="1"/>
  <c r="G153" i="22"/>
  <c r="H153" i="22" s="1"/>
  <c r="G204" i="22"/>
  <c r="H204" i="22" s="1"/>
  <c r="G261" i="22"/>
  <c r="H261" i="22" s="1"/>
  <c r="G334" i="22"/>
  <c r="H334" i="22" s="1"/>
  <c r="G28" i="22"/>
  <c r="H28" i="22" s="1"/>
  <c r="G352" i="22"/>
  <c r="H352" i="22" s="1"/>
  <c r="G21" i="22"/>
  <c r="H21" i="22" s="1"/>
  <c r="G263" i="22"/>
  <c r="H263" i="22" s="1"/>
  <c r="G98" i="22"/>
  <c r="H98" i="22" s="1"/>
  <c r="G207" i="22"/>
  <c r="H207" i="22" s="1"/>
  <c r="G95" i="22"/>
  <c r="H95" i="22" s="1"/>
  <c r="G217" i="22"/>
  <c r="H217" i="22" s="1"/>
  <c r="G313" i="22"/>
  <c r="H313" i="22" s="1"/>
  <c r="G256" i="22"/>
  <c r="H256" i="22" s="1"/>
  <c r="G338" i="22"/>
  <c r="H338" i="22" s="1"/>
  <c r="G274" i="22"/>
  <c r="H274" i="22" s="1"/>
  <c r="G132" i="22"/>
  <c r="H132" i="22" s="1"/>
  <c r="G251" i="22"/>
  <c r="H251" i="22" s="1"/>
  <c r="G155" i="22"/>
  <c r="H155" i="22" s="1"/>
  <c r="G72" i="22"/>
  <c r="H72" i="22" s="1"/>
  <c r="G89" i="22"/>
  <c r="H89" i="22" s="1"/>
  <c r="G84" i="22"/>
  <c r="H84" i="22" s="1"/>
  <c r="G320" i="22"/>
  <c r="H320" i="22" s="1"/>
  <c r="G103" i="22"/>
  <c r="H103" i="22" s="1"/>
  <c r="G156" i="22"/>
  <c r="H156" i="22" s="1"/>
  <c r="G14" i="22"/>
  <c r="H14" i="22" s="1"/>
  <c r="G223" i="22"/>
  <c r="H223" i="22" s="1"/>
  <c r="G258" i="22"/>
  <c r="H258" i="22" s="1"/>
  <c r="G182" i="22"/>
  <c r="H182" i="22" s="1"/>
  <c r="G196" i="22"/>
  <c r="H196" i="22" s="1"/>
  <c r="G169" i="22"/>
  <c r="H169" i="22" s="1"/>
  <c r="G37" i="22"/>
  <c r="H37" i="22" s="1"/>
  <c r="G277" i="22"/>
  <c r="H277" i="22" s="1"/>
  <c r="G44" i="22"/>
  <c r="H44" i="22" s="1"/>
  <c r="G269" i="22"/>
  <c r="H269" i="22" s="1"/>
  <c r="G262" i="22"/>
  <c r="H262" i="22" s="1"/>
  <c r="G145" i="22"/>
  <c r="H145" i="22" s="1"/>
  <c r="G8" i="22"/>
  <c r="H8" i="22" s="1"/>
  <c r="G176" i="22"/>
  <c r="H176" i="22" s="1"/>
  <c r="G310" i="22"/>
  <c r="H310" i="22" s="1"/>
  <c r="G238" i="22"/>
  <c r="H238" i="22" s="1"/>
  <c r="G105" i="22"/>
  <c r="H105" i="22" s="1"/>
  <c r="G318" i="22"/>
  <c r="H318" i="22" s="1"/>
  <c r="G128" i="22"/>
  <c r="H128" i="22" s="1"/>
  <c r="G302" i="22"/>
  <c r="H302" i="22" s="1"/>
  <c r="G64" i="22"/>
  <c r="H64" i="22" s="1"/>
  <c r="G290" i="22"/>
  <c r="H290" i="22" s="1"/>
  <c r="G143" i="22"/>
  <c r="H143" i="22" s="1"/>
  <c r="G139" i="22"/>
  <c r="H139" i="22" s="1"/>
  <c r="G253" i="22"/>
  <c r="H253" i="22" s="1"/>
  <c r="G225" i="22"/>
  <c r="H225" i="22" s="1"/>
  <c r="G69" i="22"/>
  <c r="H69" i="22" s="1"/>
  <c r="G235" i="22"/>
  <c r="H235" i="22" s="1"/>
  <c r="G293" i="22"/>
  <c r="H293" i="22" s="1"/>
  <c r="G254" i="22"/>
  <c r="H254" i="22" s="1"/>
  <c r="G19" i="22"/>
  <c r="H19" i="22" s="1"/>
  <c r="G180" i="22"/>
  <c r="H180" i="22" s="1"/>
  <c r="G296" i="22"/>
  <c r="H296" i="22" s="1"/>
  <c r="G220" i="22"/>
  <c r="H220" i="22" s="1"/>
  <c r="G125" i="22"/>
  <c r="H125" i="22" s="1"/>
  <c r="G236" i="22"/>
  <c r="H236" i="22" s="1"/>
  <c r="G231" i="22"/>
  <c r="H231" i="22" s="1"/>
  <c r="G122" i="22"/>
  <c r="H122" i="22" s="1"/>
  <c r="G292" i="22"/>
  <c r="H292" i="22" s="1"/>
  <c r="G232" i="22"/>
  <c r="H232" i="22" s="1"/>
  <c r="G112" i="22"/>
  <c r="H112" i="22" s="1"/>
  <c r="G78" i="22"/>
  <c r="H78" i="22" s="1"/>
  <c r="G227" i="22"/>
  <c r="H227" i="22" s="1"/>
  <c r="G131" i="22"/>
  <c r="H131" i="22" s="1"/>
  <c r="G147" i="22"/>
  <c r="H147" i="22" s="1"/>
  <c r="G85" i="22"/>
  <c r="H85" i="22" s="1"/>
  <c r="G10" i="22"/>
  <c r="H10" i="22" s="1"/>
  <c r="G307" i="22"/>
  <c r="H307" i="22" s="1"/>
  <c r="G280" i="22"/>
  <c r="H280" i="22" s="1"/>
  <c r="G325" i="22"/>
  <c r="H325" i="22" s="1"/>
  <c r="G13" i="22"/>
  <c r="H13" i="22" s="1"/>
  <c r="G298" i="22"/>
  <c r="H298" i="22" s="1"/>
  <c r="G184" i="22"/>
  <c r="H184" i="22" s="1"/>
  <c r="G116" i="22"/>
  <c r="H116" i="22" s="1"/>
  <c r="G127" i="22"/>
  <c r="H127" i="22" s="1"/>
  <c r="G252" i="22"/>
  <c r="H252" i="22" s="1"/>
  <c r="G173" i="22"/>
  <c r="H173" i="22" s="1"/>
  <c r="G142" i="22"/>
  <c r="H142" i="22" s="1"/>
  <c r="G45" i="22"/>
  <c r="H45" i="22" s="1"/>
  <c r="G88" i="22"/>
  <c r="H88" i="22" s="1"/>
  <c r="G40" i="22"/>
  <c r="H40" i="22" s="1"/>
  <c r="G126" i="22"/>
  <c r="H126" i="22" s="1"/>
  <c r="G157" i="22"/>
  <c r="H157" i="22" s="1"/>
  <c r="G27" i="22"/>
  <c r="H27" i="22" s="1"/>
  <c r="G52" i="22"/>
  <c r="H52" i="22" s="1"/>
  <c r="G202" i="22"/>
  <c r="H202" i="22" s="1"/>
  <c r="G215" i="22"/>
  <c r="H215" i="22" s="1"/>
  <c r="G118" i="22"/>
  <c r="H118" i="22" s="1"/>
  <c r="G285" i="22"/>
  <c r="H285" i="22" s="1"/>
  <c r="G160" i="22"/>
  <c r="H160" i="22" s="1"/>
  <c r="G351" i="22"/>
  <c r="H351" i="22" s="1"/>
  <c r="G324" i="22"/>
  <c r="H324" i="22" s="1"/>
  <c r="G86" i="22"/>
  <c r="H86" i="22" s="1"/>
  <c r="G246" i="22"/>
  <c r="H246" i="22" s="1"/>
  <c r="G190" i="22"/>
  <c r="H190" i="22" s="1"/>
  <c r="G283" i="22"/>
  <c r="H283" i="22" s="1"/>
  <c r="G120" i="22"/>
  <c r="H120" i="22" s="1"/>
  <c r="G97" i="22"/>
  <c r="H97" i="22" s="1"/>
  <c r="G275" i="22"/>
  <c r="H275" i="22" s="1"/>
  <c r="G346" i="22"/>
  <c r="H346" i="22" s="1"/>
  <c r="G117" i="22"/>
  <c r="H117" i="22" s="1"/>
  <c r="G241" i="22"/>
  <c r="H241" i="22" s="1"/>
  <c r="G170" i="22"/>
  <c r="H170" i="22" s="1"/>
  <c r="G90" i="22"/>
  <c r="H90" i="22" s="1"/>
  <c r="G174" i="22"/>
  <c r="H174" i="22" s="1"/>
  <c r="G189" i="22"/>
  <c r="H189" i="22" s="1"/>
  <c r="G265" i="22"/>
  <c r="H265" i="22" s="1"/>
  <c r="G271" i="22"/>
  <c r="H271" i="22" s="1"/>
  <c r="G65" i="22"/>
  <c r="H65" i="22" s="1"/>
  <c r="G20" i="22"/>
  <c r="H20" i="22" s="1"/>
  <c r="G279" i="22"/>
  <c r="H279" i="22" s="1"/>
  <c r="G186" i="22"/>
  <c r="H186" i="22" s="1"/>
  <c r="G288" i="22"/>
  <c r="H288" i="22" s="1"/>
  <c r="G306" i="22"/>
  <c r="H306" i="22" s="1"/>
  <c r="G323" i="22"/>
  <c r="H323" i="22" s="1"/>
  <c r="G240" i="22"/>
  <c r="H240" i="22" s="1"/>
  <c r="G191" i="22"/>
  <c r="H191" i="22" s="1"/>
  <c r="G74" i="22"/>
  <c r="H74" i="22" s="1"/>
  <c r="G141" i="22"/>
  <c r="H141" i="22" s="1"/>
  <c r="G221" i="22"/>
  <c r="H221" i="22" s="1"/>
  <c r="G166" i="22"/>
  <c r="H166" i="22" s="1"/>
  <c r="G237" i="22"/>
  <c r="H237" i="22" s="1"/>
  <c r="G15" i="22"/>
  <c r="H15" i="22" s="1"/>
  <c r="G218" i="22"/>
  <c r="H218" i="22" s="1"/>
  <c r="G73" i="22"/>
  <c r="H73" i="22" s="1"/>
  <c r="G315" i="22"/>
  <c r="H315" i="22" s="1"/>
  <c r="G328" i="22"/>
  <c r="H328" i="22" s="1"/>
  <c r="G151" i="22"/>
  <c r="H151" i="22" s="1"/>
  <c r="G111" i="22"/>
  <c r="H111" i="22" s="1"/>
  <c r="G42" i="22"/>
  <c r="H42" i="22" s="1"/>
  <c r="G150" i="22"/>
  <c r="H150" i="22" s="1"/>
  <c r="G282" i="22"/>
  <c r="H282" i="22" s="1"/>
  <c r="G32" i="22"/>
  <c r="H32" i="22" s="1"/>
  <c r="G29" i="22"/>
  <c r="H29" i="22" s="1"/>
  <c r="G244" i="22"/>
  <c r="H244" i="22" s="1"/>
  <c r="G119" i="22"/>
  <c r="H119" i="22" s="1"/>
  <c r="G287" i="22"/>
  <c r="H287" i="22" s="1"/>
  <c r="G154" i="22"/>
  <c r="H154" i="22" s="1"/>
  <c r="G43" i="22"/>
  <c r="H43" i="22" s="1"/>
  <c r="G342" i="22"/>
  <c r="H342" i="22" s="1"/>
  <c r="G336" i="22"/>
  <c r="H336" i="22" s="1"/>
  <c r="G295" i="22"/>
  <c r="H295" i="22" s="1"/>
  <c r="G161" i="22"/>
  <c r="H161" i="22" s="1"/>
  <c r="G206" i="22"/>
  <c r="H206" i="22" s="1"/>
  <c r="G192" i="22"/>
  <c r="H192" i="22" s="1"/>
  <c r="G299" i="22"/>
  <c r="H299" i="22" s="1"/>
  <c r="G205" i="22"/>
  <c r="H205" i="22" s="1"/>
  <c r="G242" i="22"/>
  <c r="H242" i="22" s="1"/>
  <c r="G333" i="22"/>
  <c r="H333" i="22" s="1"/>
  <c r="G219" i="22"/>
  <c r="H219" i="22" s="1"/>
  <c r="G216" i="22"/>
  <c r="H216" i="22" s="1"/>
  <c r="G54" i="22"/>
  <c r="H54" i="22" s="1"/>
  <c r="G353" i="22"/>
  <c r="H353" i="22" s="1"/>
  <c r="G303" i="22"/>
  <c r="H303" i="22" s="1"/>
  <c r="G248" i="22"/>
  <c r="H248" i="22" s="1"/>
  <c r="G311" i="22"/>
  <c r="H311" i="22" s="1"/>
  <c r="G24" i="22"/>
  <c r="H24" i="22" s="1"/>
  <c r="G99" i="22"/>
  <c r="H99" i="22" s="1"/>
  <c r="G179" i="22"/>
  <c r="H179" i="22" s="1"/>
  <c r="G316" i="22"/>
  <c r="H316" i="22" s="1"/>
  <c r="G335" i="22"/>
  <c r="H335" i="22" s="1"/>
  <c r="G349" i="22"/>
  <c r="H349" i="22" s="1"/>
  <c r="G11" i="22"/>
  <c r="H11" i="22" s="1"/>
  <c r="G115" i="22"/>
  <c r="H115" i="22" s="1"/>
  <c r="G250" i="22"/>
  <c r="H250" i="22" s="1"/>
  <c r="G326" i="22"/>
  <c r="H326" i="22" s="1"/>
  <c r="G304" i="22"/>
  <c r="H304" i="22" s="1"/>
  <c r="G146" i="22"/>
  <c r="H146" i="22" s="1"/>
  <c r="G177" i="22"/>
  <c r="H177" i="22" s="1"/>
  <c r="G55" i="22"/>
  <c r="H55" i="22" s="1"/>
  <c r="G341" i="22"/>
  <c r="H341" i="22" s="1"/>
  <c r="G187" i="22"/>
  <c r="H187" i="22" s="1"/>
  <c r="G211" i="22"/>
  <c r="H211" i="22" s="1"/>
  <c r="G26" i="22"/>
  <c r="H26" i="22" s="1"/>
  <c r="G348" i="22"/>
  <c r="H348" i="22" s="1"/>
  <c r="G33" i="22"/>
  <c r="H33" i="22" s="1"/>
  <c r="G181" i="22"/>
  <c r="H181" i="22" s="1"/>
  <c r="G163" i="22"/>
  <c r="H163" i="22" s="1"/>
  <c r="G276" i="22"/>
  <c r="H276" i="22" s="1"/>
  <c r="G76" i="22"/>
  <c r="H76" i="22" s="1"/>
  <c r="G79" i="22"/>
  <c r="H79" i="22" s="1"/>
  <c r="G267" i="22"/>
  <c r="H267" i="22" s="1"/>
  <c r="G36" i="22"/>
  <c r="H36" i="22" s="1"/>
  <c r="G319" i="22"/>
  <c r="H319" i="22" s="1"/>
  <c r="G345" i="22"/>
  <c r="H345" i="22" s="1"/>
  <c r="G63" i="22"/>
  <c r="H63" i="22" s="1"/>
  <c r="G38" i="22"/>
  <c r="H38" i="22" s="1"/>
  <c r="G309" i="22"/>
  <c r="H309" i="22" s="1"/>
  <c r="G96" i="22"/>
  <c r="H96" i="22" s="1"/>
  <c r="G130" i="22"/>
  <c r="H130" i="22" s="1"/>
  <c r="G230" i="22"/>
  <c r="H230" i="22" s="1"/>
  <c r="G198" i="22"/>
  <c r="H198" i="22" s="1"/>
  <c r="G312" i="22"/>
  <c r="H312" i="22" s="1"/>
  <c r="G259" i="22"/>
  <c r="H259" i="22" s="1"/>
  <c r="G162" i="22"/>
  <c r="H162" i="22" s="1"/>
  <c r="G332" i="22"/>
  <c r="H332" i="22" s="1"/>
  <c r="G87" i="22"/>
  <c r="H87" i="22" s="1"/>
  <c r="G124" i="22"/>
  <c r="H124" i="22" s="1"/>
  <c r="G114" i="22"/>
  <c r="H114" i="22" s="1"/>
  <c r="G47" i="22"/>
  <c r="H47" i="22" s="1"/>
  <c r="G62" i="22"/>
  <c r="H62" i="22" s="1"/>
  <c r="G340" i="22"/>
  <c r="H340" i="22" s="1"/>
  <c r="G301" i="22"/>
  <c r="H301" i="22" s="1"/>
  <c r="G17" i="22"/>
  <c r="H17" i="22" s="1"/>
  <c r="G159" i="22"/>
  <c r="H159" i="22" s="1"/>
  <c r="G213" i="22"/>
  <c r="H213" i="22" s="1"/>
  <c r="G67" i="22"/>
  <c r="H67" i="22" s="1"/>
  <c r="G327" i="22"/>
  <c r="H327" i="22" s="1"/>
  <c r="G344" i="22"/>
  <c r="H344" i="22" s="1"/>
  <c r="G39" i="22"/>
  <c r="H39" i="22" s="1"/>
  <c r="G113" i="22"/>
  <c r="H113" i="22" s="1"/>
  <c r="L20" i="22" l="1"/>
  <c r="L10" i="22"/>
  <c r="L19" i="22"/>
  <c r="L21" i="22"/>
  <c r="L12" i="22"/>
  <c r="L9" i="22"/>
  <c r="L24" i="22"/>
  <c r="L16" i="22"/>
  <c r="L23" i="22"/>
  <c r="L6" i="22"/>
  <c r="L13" i="22"/>
  <c r="L8" i="22"/>
  <c r="L7" i="22"/>
  <c r="L15" i="22"/>
  <c r="L17" i="22"/>
  <c r="L14" i="22"/>
  <c r="L18" i="22"/>
  <c r="L22" i="22"/>
  <c r="L11" i="22"/>
  <c r="L25" i="22"/>
  <c r="N6" i="22" l="1"/>
</calcChain>
</file>

<file path=xl/comments1.xml><?xml version="1.0" encoding="utf-8"?>
<comments xmlns="http://schemas.openxmlformats.org/spreadsheetml/2006/main">
  <authors>
    <author>Steve_Conchie</author>
  </authors>
  <commentList>
    <comment ref="M5" authorId="0" shapeId="0">
      <text>
        <r>
          <rPr>
            <b/>
            <sz val="8"/>
            <color indexed="81"/>
            <rFont val="Tahoma"/>
            <family val="2"/>
          </rPr>
          <t>returns the row on the IDU sheet if only one matches the name, 0 for a blank name, -1 for multiple matches</t>
        </r>
        <r>
          <rPr>
            <sz val="8"/>
            <color indexed="81"/>
            <rFont val="Tahoma"/>
            <family val="2"/>
          </rPr>
          <t xml:space="preserve">
</t>
        </r>
      </text>
    </comment>
  </commentList>
</comments>
</file>

<file path=xl/comments2.xml><?xml version="1.0" encoding="utf-8"?>
<comments xmlns="http://schemas.openxmlformats.org/spreadsheetml/2006/main">
  <authors>
    <author>UK0274</author>
  </authors>
  <commentList>
    <comment ref="B10" authorId="0" shapeId="0">
      <text>
        <r>
          <rPr>
            <b/>
            <sz val="8"/>
            <color indexed="81"/>
            <rFont val="Tahoma"/>
            <family val="2"/>
          </rPr>
          <t>Use the drop down menu to select an Outdoor Unit</t>
        </r>
        <r>
          <rPr>
            <sz val="8"/>
            <color indexed="81"/>
            <rFont val="Tahoma"/>
            <family val="2"/>
          </rPr>
          <t xml:space="preserve">
</t>
        </r>
      </text>
    </comment>
    <comment ref="I10" authorId="0" shapeId="0">
      <text>
        <r>
          <rPr>
            <b/>
            <sz val="8"/>
            <color indexed="81"/>
            <rFont val="Tahoma"/>
            <family val="2"/>
          </rPr>
          <t>Use drop down menu to select the indoor unit</t>
        </r>
        <r>
          <rPr>
            <sz val="8"/>
            <color indexed="81"/>
            <rFont val="Tahoma"/>
            <family val="2"/>
          </rPr>
          <t xml:space="preserve">
</t>
        </r>
      </text>
    </comment>
    <comment ref="J10" authorId="0" shapeId="0">
      <text>
        <r>
          <rPr>
            <b/>
            <sz val="8"/>
            <color indexed="81"/>
            <rFont val="Tahoma"/>
            <family val="2"/>
          </rPr>
          <t>Insert the number of indoor units of the type selected on the left</t>
        </r>
      </text>
    </comment>
    <comment ref="K10" authorId="0" shapeId="0">
      <text>
        <r>
          <rPr>
            <b/>
            <sz val="8"/>
            <color indexed="81"/>
            <rFont val="Tahoma"/>
            <family val="2"/>
          </rPr>
          <t>Cooling capacity for each indoor unit</t>
        </r>
        <r>
          <rPr>
            <sz val="8"/>
            <color indexed="81"/>
            <rFont val="Tahoma"/>
            <family val="2"/>
          </rPr>
          <t xml:space="preserve">
</t>
        </r>
      </text>
    </comment>
    <comment ref="L10" authorId="0" shapeId="0">
      <text>
        <r>
          <rPr>
            <b/>
            <sz val="8"/>
            <color indexed="81"/>
            <rFont val="Tahoma"/>
            <family val="2"/>
          </rPr>
          <t xml:space="preserve">Individual cooling capacity multiplied by the selected number of indoor units </t>
        </r>
        <r>
          <rPr>
            <sz val="8"/>
            <color indexed="81"/>
            <rFont val="Tahoma"/>
            <family val="2"/>
          </rPr>
          <t xml:space="preserve">
</t>
        </r>
      </text>
    </comment>
    <comment ref="I11" authorId="0" shapeId="0">
      <text>
        <r>
          <rPr>
            <b/>
            <sz val="8"/>
            <color indexed="81"/>
            <rFont val="Tahoma"/>
            <family val="2"/>
          </rPr>
          <t>Use drop down menu to select the indoor unit</t>
        </r>
      </text>
    </comment>
    <comment ref="J11" authorId="0" shapeId="0">
      <text>
        <r>
          <rPr>
            <b/>
            <sz val="8"/>
            <color indexed="81"/>
            <rFont val="Tahoma"/>
            <family val="2"/>
          </rPr>
          <t>Insert the number of indoor units of the type selected on the left</t>
        </r>
      </text>
    </comment>
    <comment ref="I12" authorId="0" shapeId="0">
      <text>
        <r>
          <rPr>
            <b/>
            <sz val="8"/>
            <color indexed="81"/>
            <rFont val="Tahoma"/>
            <family val="2"/>
          </rPr>
          <t>Use drop down menu to select the indoor unit</t>
        </r>
        <r>
          <rPr>
            <sz val="8"/>
            <color indexed="81"/>
            <rFont val="Tahoma"/>
            <family val="2"/>
          </rPr>
          <t xml:space="preserve">
</t>
        </r>
      </text>
    </comment>
    <comment ref="J12" authorId="0" shapeId="0">
      <text>
        <r>
          <rPr>
            <b/>
            <sz val="8"/>
            <color indexed="81"/>
            <rFont val="Tahoma"/>
            <family val="2"/>
          </rPr>
          <t>Insert the number of indoor units of the type selected on the left</t>
        </r>
        <r>
          <rPr>
            <sz val="8"/>
            <color indexed="81"/>
            <rFont val="Tahoma"/>
            <family val="2"/>
          </rPr>
          <t xml:space="preserve">
</t>
        </r>
      </text>
    </comment>
    <comment ref="I13" authorId="0" shapeId="0">
      <text>
        <r>
          <rPr>
            <b/>
            <sz val="8"/>
            <color indexed="81"/>
            <rFont val="Tahoma"/>
            <family val="2"/>
          </rPr>
          <t>Use drop down menu to select the indoor unit</t>
        </r>
        <r>
          <rPr>
            <sz val="8"/>
            <color indexed="81"/>
            <rFont val="Tahoma"/>
            <family val="2"/>
          </rPr>
          <t xml:space="preserve">
</t>
        </r>
      </text>
    </comment>
    <comment ref="J13" authorId="0" shapeId="0">
      <text>
        <r>
          <rPr>
            <b/>
            <sz val="8"/>
            <color indexed="81"/>
            <rFont val="Tahoma"/>
            <family val="2"/>
          </rPr>
          <t>Insert the number of indoor units of the type selected on the left</t>
        </r>
        <r>
          <rPr>
            <sz val="8"/>
            <color indexed="81"/>
            <rFont val="Tahoma"/>
            <family val="2"/>
          </rPr>
          <t xml:space="preserve">
</t>
        </r>
      </text>
    </comment>
    <comment ref="I14" authorId="0" shapeId="0">
      <text>
        <r>
          <rPr>
            <b/>
            <sz val="8"/>
            <color indexed="81"/>
            <rFont val="Tahoma"/>
            <family val="2"/>
          </rPr>
          <t>Use drop down menu to select the indoor unit</t>
        </r>
        <r>
          <rPr>
            <sz val="8"/>
            <color indexed="81"/>
            <rFont val="Tahoma"/>
            <family val="2"/>
          </rPr>
          <t xml:space="preserve">
</t>
        </r>
      </text>
    </comment>
    <comment ref="J14" authorId="0" shapeId="0">
      <text>
        <r>
          <rPr>
            <b/>
            <sz val="8"/>
            <color indexed="81"/>
            <rFont val="Tahoma"/>
            <family val="2"/>
          </rPr>
          <t>UK0274:</t>
        </r>
        <r>
          <rPr>
            <sz val="8"/>
            <color indexed="81"/>
            <rFont val="Tahoma"/>
            <family val="2"/>
          </rPr>
          <t xml:space="preserve">
</t>
        </r>
      </text>
    </comment>
    <comment ref="I15" authorId="0" shapeId="0">
      <text>
        <r>
          <rPr>
            <b/>
            <sz val="8"/>
            <color indexed="81"/>
            <rFont val="Tahoma"/>
            <family val="2"/>
          </rPr>
          <t>Use drop down menu to select the indoor unit</t>
        </r>
        <r>
          <rPr>
            <sz val="8"/>
            <color indexed="81"/>
            <rFont val="Tahoma"/>
            <family val="2"/>
          </rPr>
          <t xml:space="preserve">
</t>
        </r>
      </text>
    </comment>
    <comment ref="J15" authorId="0" shapeId="0">
      <text>
        <r>
          <rPr>
            <b/>
            <sz val="8"/>
            <color indexed="81"/>
            <rFont val="Tahoma"/>
            <family val="2"/>
          </rPr>
          <t>Insert the number of indoor units of the type selected on the left</t>
        </r>
      </text>
    </comment>
    <comment ref="I16" authorId="0" shapeId="0">
      <text>
        <r>
          <rPr>
            <b/>
            <sz val="8"/>
            <color indexed="81"/>
            <rFont val="Tahoma"/>
            <family val="2"/>
          </rPr>
          <t>Use drop down menu to select the indoor unit:</t>
        </r>
        <r>
          <rPr>
            <sz val="8"/>
            <color indexed="81"/>
            <rFont val="Tahoma"/>
            <family val="2"/>
          </rPr>
          <t xml:space="preserve">
</t>
        </r>
      </text>
    </comment>
    <comment ref="J16" authorId="0" shapeId="0">
      <text>
        <r>
          <rPr>
            <b/>
            <sz val="8"/>
            <color indexed="81"/>
            <rFont val="Tahoma"/>
            <family val="2"/>
          </rPr>
          <t>Insert the number of indoor units of the type selected on the left</t>
        </r>
        <r>
          <rPr>
            <sz val="8"/>
            <color indexed="81"/>
            <rFont val="Tahoma"/>
            <family val="2"/>
          </rPr>
          <t xml:space="preserve">
</t>
        </r>
      </text>
    </comment>
    <comment ref="I17" authorId="0" shapeId="0">
      <text>
        <r>
          <rPr>
            <b/>
            <sz val="8"/>
            <color indexed="81"/>
            <rFont val="Tahoma"/>
            <family val="2"/>
          </rPr>
          <t>Use drop down menu to select the indoor unit</t>
        </r>
        <r>
          <rPr>
            <sz val="8"/>
            <color indexed="81"/>
            <rFont val="Tahoma"/>
            <family val="2"/>
          </rPr>
          <t xml:space="preserve">
</t>
        </r>
      </text>
    </comment>
    <comment ref="J17" authorId="0" shapeId="0">
      <text>
        <r>
          <rPr>
            <b/>
            <sz val="8"/>
            <color indexed="81"/>
            <rFont val="Tahoma"/>
            <family val="2"/>
          </rPr>
          <t>Insert the number of indoor units of the type selected on the left</t>
        </r>
        <r>
          <rPr>
            <sz val="8"/>
            <color indexed="81"/>
            <rFont val="Tahoma"/>
            <family val="2"/>
          </rPr>
          <t xml:space="preserve">
</t>
        </r>
      </text>
    </comment>
    <comment ref="I18" authorId="0" shapeId="0">
      <text>
        <r>
          <rPr>
            <b/>
            <sz val="8"/>
            <color indexed="81"/>
            <rFont val="Tahoma"/>
            <family val="2"/>
          </rPr>
          <t>Use drop down menu to select the indoor unit</t>
        </r>
        <r>
          <rPr>
            <sz val="8"/>
            <color indexed="81"/>
            <rFont val="Tahoma"/>
            <family val="2"/>
          </rPr>
          <t xml:space="preserve">
</t>
        </r>
      </text>
    </comment>
    <comment ref="J18" authorId="0" shapeId="0">
      <text>
        <r>
          <rPr>
            <b/>
            <sz val="8"/>
            <color indexed="81"/>
            <rFont val="Tahoma"/>
            <family val="2"/>
          </rPr>
          <t>Insert the number of indoor units of the type selected on the left</t>
        </r>
        <r>
          <rPr>
            <sz val="8"/>
            <color indexed="81"/>
            <rFont val="Tahoma"/>
            <family val="2"/>
          </rPr>
          <t xml:space="preserve">
</t>
        </r>
      </text>
    </comment>
    <comment ref="I19" authorId="0" shapeId="0">
      <text>
        <r>
          <rPr>
            <b/>
            <sz val="8"/>
            <color indexed="81"/>
            <rFont val="Tahoma"/>
            <family val="2"/>
          </rPr>
          <t>Use drop down menu to select the indoor unit</t>
        </r>
        <r>
          <rPr>
            <sz val="8"/>
            <color indexed="81"/>
            <rFont val="Tahoma"/>
            <family val="2"/>
          </rPr>
          <t xml:space="preserve">
</t>
        </r>
      </text>
    </comment>
    <comment ref="J19" authorId="0" shapeId="0">
      <text>
        <r>
          <rPr>
            <b/>
            <sz val="8"/>
            <color indexed="81"/>
            <rFont val="Tahoma"/>
            <family val="2"/>
          </rPr>
          <t>Insert the number of indoor units of the type selected on the left</t>
        </r>
        <r>
          <rPr>
            <sz val="8"/>
            <color indexed="81"/>
            <rFont val="Tahoma"/>
            <family val="2"/>
          </rPr>
          <t xml:space="preserve">
</t>
        </r>
      </text>
    </comment>
    <comment ref="I20" authorId="0" shapeId="0">
      <text>
        <r>
          <rPr>
            <b/>
            <sz val="8"/>
            <color indexed="81"/>
            <rFont val="Tahoma"/>
            <family val="2"/>
          </rPr>
          <t>Use drop down menu to select the indoor unit</t>
        </r>
        <r>
          <rPr>
            <sz val="8"/>
            <color indexed="81"/>
            <rFont val="Tahoma"/>
            <family val="2"/>
          </rPr>
          <t xml:space="preserve">
</t>
        </r>
      </text>
    </comment>
    <comment ref="J20" authorId="0" shapeId="0">
      <text>
        <r>
          <rPr>
            <b/>
            <sz val="8"/>
            <color indexed="81"/>
            <rFont val="Tahoma"/>
            <family val="2"/>
          </rPr>
          <t>Insert the number of indoor units of the type selected on the left</t>
        </r>
        <r>
          <rPr>
            <sz val="8"/>
            <color indexed="81"/>
            <rFont val="Tahoma"/>
            <family val="2"/>
          </rPr>
          <t xml:space="preserve">
</t>
        </r>
      </text>
    </comment>
    <comment ref="I21" authorId="0" shapeId="0">
      <text>
        <r>
          <rPr>
            <b/>
            <sz val="8"/>
            <color indexed="81"/>
            <rFont val="Tahoma"/>
            <family val="2"/>
          </rPr>
          <t>Use drop down menu to select the indoor unit</t>
        </r>
        <r>
          <rPr>
            <sz val="8"/>
            <color indexed="81"/>
            <rFont val="Tahoma"/>
            <family val="2"/>
          </rPr>
          <t xml:space="preserve">
</t>
        </r>
      </text>
    </comment>
    <comment ref="J21" authorId="0" shapeId="0">
      <text>
        <r>
          <rPr>
            <b/>
            <sz val="8"/>
            <color indexed="81"/>
            <rFont val="Tahoma"/>
            <family val="2"/>
          </rPr>
          <t>Insert the number of indoor units of the type selected on the left</t>
        </r>
        <r>
          <rPr>
            <sz val="8"/>
            <color indexed="81"/>
            <rFont val="Tahoma"/>
            <family val="2"/>
          </rPr>
          <t xml:space="preserve">
</t>
        </r>
      </text>
    </comment>
    <comment ref="I22" authorId="0" shapeId="0">
      <text>
        <r>
          <rPr>
            <b/>
            <sz val="8"/>
            <color indexed="81"/>
            <rFont val="Tahoma"/>
            <family val="2"/>
          </rPr>
          <t>Use drop down menu to select the indoor unit</t>
        </r>
        <r>
          <rPr>
            <sz val="8"/>
            <color indexed="81"/>
            <rFont val="Tahoma"/>
            <family val="2"/>
          </rPr>
          <t xml:space="preserve">
</t>
        </r>
      </text>
    </comment>
    <comment ref="J22" authorId="0" shapeId="0">
      <text>
        <r>
          <rPr>
            <b/>
            <sz val="8"/>
            <color indexed="81"/>
            <rFont val="Tahoma"/>
            <family val="2"/>
          </rPr>
          <t>Insert the number of indoor units of the type selected on the left</t>
        </r>
        <r>
          <rPr>
            <sz val="8"/>
            <color indexed="81"/>
            <rFont val="Tahoma"/>
            <family val="2"/>
          </rPr>
          <t xml:space="preserve">
</t>
        </r>
      </text>
    </comment>
    <comment ref="I23" authorId="0" shapeId="0">
      <text>
        <r>
          <rPr>
            <b/>
            <sz val="8"/>
            <color indexed="81"/>
            <rFont val="Tahoma"/>
            <family val="2"/>
          </rPr>
          <t>Use drop down menu to select the indoor unit</t>
        </r>
        <r>
          <rPr>
            <sz val="8"/>
            <color indexed="81"/>
            <rFont val="Tahoma"/>
            <family val="2"/>
          </rPr>
          <t xml:space="preserve">
</t>
        </r>
      </text>
    </comment>
    <comment ref="J23" authorId="0" shapeId="0">
      <text>
        <r>
          <rPr>
            <b/>
            <sz val="8"/>
            <color indexed="81"/>
            <rFont val="Tahoma"/>
            <family val="2"/>
          </rPr>
          <t>Insert the number of indoor units of the type selected on the left</t>
        </r>
        <r>
          <rPr>
            <sz val="8"/>
            <color indexed="81"/>
            <rFont val="Tahoma"/>
            <family val="2"/>
          </rPr>
          <t xml:space="preserve">
</t>
        </r>
      </text>
    </comment>
    <comment ref="I24" authorId="0" shapeId="0">
      <text>
        <r>
          <rPr>
            <b/>
            <sz val="8"/>
            <color indexed="81"/>
            <rFont val="Tahoma"/>
            <family val="2"/>
          </rPr>
          <t>Use drop down menu to select the indoor unit</t>
        </r>
        <r>
          <rPr>
            <sz val="8"/>
            <color indexed="81"/>
            <rFont val="Tahoma"/>
            <family val="2"/>
          </rPr>
          <t xml:space="preserve">
</t>
        </r>
      </text>
    </comment>
    <comment ref="J24" authorId="0" shapeId="0">
      <text>
        <r>
          <rPr>
            <b/>
            <sz val="8"/>
            <color indexed="81"/>
            <rFont val="Tahoma"/>
            <family val="2"/>
          </rPr>
          <t>Insert the number of indoor units of the type selected on the left</t>
        </r>
        <r>
          <rPr>
            <sz val="8"/>
            <color indexed="81"/>
            <rFont val="Tahoma"/>
            <family val="2"/>
          </rPr>
          <t xml:space="preserve">
</t>
        </r>
      </text>
    </comment>
    <comment ref="I25" authorId="0" shapeId="0">
      <text>
        <r>
          <rPr>
            <b/>
            <sz val="8"/>
            <color indexed="81"/>
            <rFont val="Tahoma"/>
            <family val="2"/>
          </rPr>
          <t>Use drop down menu to select the indoor unit</t>
        </r>
        <r>
          <rPr>
            <sz val="8"/>
            <color indexed="81"/>
            <rFont val="Tahoma"/>
            <family val="2"/>
          </rPr>
          <t xml:space="preserve">
</t>
        </r>
      </text>
    </comment>
    <comment ref="J25" authorId="0" shapeId="0">
      <text>
        <r>
          <rPr>
            <b/>
            <sz val="8"/>
            <color indexed="81"/>
            <rFont val="Tahoma"/>
            <family val="2"/>
          </rPr>
          <t>Insert the number of indoor units of the type selected on the left</t>
        </r>
        <r>
          <rPr>
            <sz val="8"/>
            <color indexed="81"/>
            <rFont val="Tahoma"/>
            <family val="2"/>
          </rPr>
          <t xml:space="preserve">
</t>
        </r>
      </text>
    </comment>
    <comment ref="I26" authorId="0" shapeId="0">
      <text>
        <r>
          <rPr>
            <b/>
            <sz val="8"/>
            <color indexed="81"/>
            <rFont val="Tahoma"/>
            <family val="2"/>
          </rPr>
          <t>Use drop down menu to select the indoor unit</t>
        </r>
        <r>
          <rPr>
            <sz val="8"/>
            <color indexed="81"/>
            <rFont val="Tahoma"/>
            <family val="2"/>
          </rPr>
          <t xml:space="preserve">
</t>
        </r>
      </text>
    </comment>
    <comment ref="J26" authorId="0" shapeId="0">
      <text>
        <r>
          <rPr>
            <b/>
            <sz val="8"/>
            <color indexed="81"/>
            <rFont val="Tahoma"/>
            <family val="2"/>
          </rPr>
          <t>Insert the number of indoor units of the type selected on the left:</t>
        </r>
        <r>
          <rPr>
            <sz val="8"/>
            <color indexed="81"/>
            <rFont val="Tahoma"/>
            <family val="2"/>
          </rPr>
          <t xml:space="preserve">
</t>
        </r>
      </text>
    </comment>
    <comment ref="I27" authorId="0" shapeId="0">
      <text>
        <r>
          <rPr>
            <b/>
            <sz val="8"/>
            <color indexed="81"/>
            <rFont val="Tahoma"/>
            <family val="2"/>
          </rPr>
          <t>Use drop down menu to select the indoor unit</t>
        </r>
        <r>
          <rPr>
            <sz val="8"/>
            <color indexed="81"/>
            <rFont val="Tahoma"/>
            <family val="2"/>
          </rPr>
          <t xml:space="preserve">
</t>
        </r>
      </text>
    </comment>
    <comment ref="J27" authorId="0" shapeId="0">
      <text>
        <r>
          <rPr>
            <b/>
            <sz val="8"/>
            <color indexed="81"/>
            <rFont val="Tahoma"/>
            <family val="2"/>
          </rPr>
          <t>Insert the number of indoor units of the type selected on the left</t>
        </r>
        <r>
          <rPr>
            <sz val="8"/>
            <color indexed="81"/>
            <rFont val="Tahoma"/>
            <family val="2"/>
          </rPr>
          <t xml:space="preserve">
</t>
        </r>
      </text>
    </comment>
    <comment ref="I28" authorId="0" shapeId="0">
      <text>
        <r>
          <rPr>
            <b/>
            <sz val="8"/>
            <color indexed="81"/>
            <rFont val="Tahoma"/>
            <family val="2"/>
          </rPr>
          <t>Use drop down menu to select the indoor unit</t>
        </r>
        <r>
          <rPr>
            <sz val="8"/>
            <color indexed="81"/>
            <rFont val="Tahoma"/>
            <family val="2"/>
          </rPr>
          <t xml:space="preserve">
</t>
        </r>
      </text>
    </comment>
    <comment ref="J28" authorId="0" shapeId="0">
      <text>
        <r>
          <rPr>
            <b/>
            <sz val="8"/>
            <color indexed="81"/>
            <rFont val="Tahoma"/>
            <family val="2"/>
          </rPr>
          <t>Insert the number of indoor units of the type selected on the left</t>
        </r>
        <r>
          <rPr>
            <sz val="8"/>
            <color indexed="81"/>
            <rFont val="Tahoma"/>
            <family val="2"/>
          </rPr>
          <t xml:space="preserve">
</t>
        </r>
      </text>
    </comment>
    <comment ref="I29" authorId="0" shapeId="0">
      <text>
        <r>
          <rPr>
            <b/>
            <sz val="8"/>
            <color indexed="81"/>
            <rFont val="Tahoma"/>
            <family val="2"/>
          </rPr>
          <t>Use drop down menu to select the indoor unit</t>
        </r>
        <r>
          <rPr>
            <sz val="8"/>
            <color indexed="81"/>
            <rFont val="Tahoma"/>
            <family val="2"/>
          </rPr>
          <t xml:space="preserve">
</t>
        </r>
      </text>
    </comment>
    <comment ref="J29" authorId="0" shapeId="0">
      <text>
        <r>
          <rPr>
            <b/>
            <sz val="8"/>
            <color indexed="81"/>
            <rFont val="Tahoma"/>
            <family val="2"/>
          </rPr>
          <t>Insert the number of indoor units of the type selected on the left</t>
        </r>
        <r>
          <rPr>
            <sz val="8"/>
            <color indexed="81"/>
            <rFont val="Tahoma"/>
            <family val="2"/>
          </rPr>
          <t xml:space="preserve">
</t>
        </r>
      </text>
    </comment>
    <comment ref="B30" authorId="0" shapeId="0">
      <text>
        <r>
          <rPr>
            <b/>
            <sz val="8"/>
            <color indexed="81"/>
            <rFont val="Tahoma"/>
            <family val="2"/>
          </rPr>
          <t>Shows whether the combination is approved by the Manufacturer</t>
        </r>
        <r>
          <rPr>
            <sz val="8"/>
            <color indexed="81"/>
            <rFont val="Tahoma"/>
            <family val="2"/>
          </rPr>
          <t xml:space="preserve">
</t>
        </r>
      </text>
    </comment>
    <comment ref="I30" authorId="0" shapeId="0">
      <text>
        <r>
          <rPr>
            <b/>
            <sz val="8"/>
            <color indexed="81"/>
            <rFont val="Tahoma"/>
            <family val="2"/>
          </rPr>
          <t>Maximum Index percentage for entire combination</t>
        </r>
        <r>
          <rPr>
            <sz val="8"/>
            <color indexed="81"/>
            <rFont val="Tahoma"/>
            <family val="2"/>
          </rPr>
          <t xml:space="preserve">
</t>
        </r>
      </text>
    </comment>
    <comment ref="J30" authorId="0" shapeId="0">
      <text>
        <r>
          <rPr>
            <b/>
            <sz val="8"/>
            <color indexed="81"/>
            <rFont val="Tahoma"/>
            <family val="2"/>
          </rPr>
          <t>Total number of connected units</t>
        </r>
        <r>
          <rPr>
            <sz val="8"/>
            <color indexed="81"/>
            <rFont val="Tahoma"/>
            <family val="2"/>
          </rPr>
          <t xml:space="preserve">
</t>
        </r>
      </text>
    </comment>
    <comment ref="L30" authorId="0" shapeId="0">
      <text>
        <r>
          <rPr>
            <b/>
            <sz val="8"/>
            <color indexed="81"/>
            <rFont val="Tahoma"/>
            <family val="2"/>
          </rPr>
          <t>Total cooling capacity of all units above gives maximum for this combination</t>
        </r>
      </text>
    </comment>
    <comment ref="M30" authorId="0" shapeId="0">
      <text>
        <r>
          <rPr>
            <b/>
            <sz val="8"/>
            <color indexed="81"/>
            <rFont val="Tahoma"/>
            <family val="2"/>
          </rPr>
          <t>The combination EER for ETL</t>
        </r>
        <r>
          <rPr>
            <sz val="8"/>
            <color indexed="81"/>
            <rFont val="Tahoma"/>
            <family val="2"/>
          </rPr>
          <t xml:space="preserve">
</t>
        </r>
      </text>
    </comment>
    <comment ref="N30" authorId="0" shapeId="0">
      <text>
        <r>
          <rPr>
            <b/>
            <sz val="8"/>
            <color indexed="81"/>
            <rFont val="Tahoma"/>
            <family val="2"/>
          </rPr>
          <t>The combination CoP for ETL</t>
        </r>
        <r>
          <rPr>
            <sz val="8"/>
            <color indexed="81"/>
            <rFont val="Tahoma"/>
            <family val="2"/>
          </rPr>
          <t xml:space="preserve">
</t>
        </r>
      </text>
    </comment>
    <comment ref="O30" authorId="0" shapeId="0">
      <text>
        <r>
          <rPr>
            <b/>
            <sz val="8"/>
            <color indexed="81"/>
            <rFont val="Tahoma"/>
            <family val="2"/>
          </rPr>
          <t>Shows whether the combination qualifies for ECA</t>
        </r>
        <r>
          <rPr>
            <sz val="8"/>
            <color indexed="81"/>
            <rFont val="Tahoma"/>
            <family val="2"/>
          </rPr>
          <t xml:space="preserve">
</t>
        </r>
      </text>
    </comment>
  </commentList>
</comments>
</file>

<file path=xl/comments3.xml><?xml version="1.0" encoding="utf-8"?>
<comments xmlns="http://schemas.openxmlformats.org/spreadsheetml/2006/main">
  <authors>
    <author>UK0274</author>
  </authors>
  <commentList>
    <comment ref="B2" authorId="0" shapeId="0">
      <text>
        <r>
          <rPr>
            <b/>
            <sz val="8"/>
            <color indexed="81"/>
            <rFont val="Tahoma"/>
            <family val="2"/>
          </rPr>
          <t>Individual Indoor unit power input multiplied by the quantity</t>
        </r>
      </text>
    </comment>
    <comment ref="C2" authorId="0" shapeId="0">
      <text>
        <r>
          <rPr>
            <b/>
            <sz val="8"/>
            <color indexed="81"/>
            <rFont val="Tahoma"/>
            <family val="2"/>
          </rPr>
          <t>Individual Indoor unit power input multiplied by the quantity</t>
        </r>
      </text>
    </comment>
    <comment ref="F4" authorId="0" shapeId="0">
      <text>
        <r>
          <rPr>
            <b/>
            <sz val="8"/>
            <color indexed="81"/>
            <rFont val="Tahoma"/>
            <family val="2"/>
          </rPr>
          <t>Maximum cooling duty for combinations of 100% and below</t>
        </r>
        <r>
          <rPr>
            <sz val="8"/>
            <color indexed="81"/>
            <rFont val="Tahoma"/>
            <family val="2"/>
          </rPr>
          <t xml:space="preserve">
</t>
        </r>
      </text>
    </comment>
    <comment ref="G4" authorId="0" shapeId="0">
      <text>
        <r>
          <rPr>
            <b/>
            <sz val="8"/>
            <color indexed="81"/>
            <rFont val="Tahoma"/>
            <family val="2"/>
          </rPr>
          <t>Maximum cooling duty for combinations of 101% and above</t>
        </r>
        <r>
          <rPr>
            <sz val="8"/>
            <color indexed="81"/>
            <rFont val="Tahoma"/>
            <family val="2"/>
          </rPr>
          <t xml:space="preserve">
</t>
        </r>
      </text>
    </comment>
    <comment ref="H4" authorId="0" shapeId="0">
      <text>
        <r>
          <rPr>
            <b/>
            <sz val="8"/>
            <color indexed="81"/>
            <rFont val="Tahoma"/>
            <family val="2"/>
          </rPr>
          <t>Actual cooling duty for calculation of EER</t>
        </r>
        <r>
          <rPr>
            <sz val="8"/>
            <color indexed="81"/>
            <rFont val="Tahoma"/>
            <family val="2"/>
          </rPr>
          <t xml:space="preserve">
</t>
        </r>
      </text>
    </comment>
    <comment ref="I4" authorId="0" shapeId="0">
      <text>
        <r>
          <rPr>
            <b/>
            <sz val="8"/>
            <color indexed="81"/>
            <rFont val="Tahoma"/>
            <family val="2"/>
          </rPr>
          <t>Total cooling power input for calculation of EER</t>
        </r>
        <r>
          <rPr>
            <sz val="8"/>
            <color indexed="81"/>
            <rFont val="Tahoma"/>
            <family val="2"/>
          </rPr>
          <t xml:space="preserve">
</t>
        </r>
      </text>
    </comment>
    <comment ref="F9" authorId="0" shapeId="0">
      <text>
        <r>
          <rPr>
            <b/>
            <sz val="8"/>
            <color indexed="81"/>
            <rFont val="Tahoma"/>
            <family val="2"/>
          </rPr>
          <t>Maximum heating duty for combinations of 100% and below</t>
        </r>
        <r>
          <rPr>
            <sz val="8"/>
            <color indexed="81"/>
            <rFont val="Tahoma"/>
            <family val="2"/>
          </rPr>
          <t xml:space="preserve">
</t>
        </r>
      </text>
    </comment>
    <comment ref="G9" authorId="0" shapeId="0">
      <text>
        <r>
          <rPr>
            <b/>
            <sz val="8"/>
            <color indexed="81"/>
            <rFont val="Tahoma"/>
            <family val="2"/>
          </rPr>
          <t>Maximum heating duty for combinations of 101% and above</t>
        </r>
        <r>
          <rPr>
            <sz val="8"/>
            <color indexed="81"/>
            <rFont val="Tahoma"/>
            <family val="2"/>
          </rPr>
          <t xml:space="preserve">
</t>
        </r>
      </text>
    </comment>
    <comment ref="E15" authorId="0" shapeId="0">
      <text>
        <r>
          <rPr>
            <b/>
            <sz val="8"/>
            <color indexed="81"/>
            <rFont val="Tahoma"/>
            <family val="2"/>
          </rPr>
          <t>Power Input at lower percentage for use in the intrrpolation calculation on trial Worksheet</t>
        </r>
        <r>
          <rPr>
            <sz val="8"/>
            <color indexed="81"/>
            <rFont val="Tahoma"/>
            <family val="2"/>
          </rPr>
          <t xml:space="preserve">
</t>
        </r>
      </text>
    </comment>
    <comment ref="E16" authorId="0" shapeId="0">
      <text>
        <r>
          <rPr>
            <b/>
            <sz val="8"/>
            <color indexed="81"/>
            <rFont val="Tahoma"/>
            <family val="2"/>
          </rPr>
          <t>Power Input at higher percentage for use in the intrrpolation calculation on trial Worksheet</t>
        </r>
        <r>
          <rPr>
            <sz val="8"/>
            <color indexed="81"/>
            <rFont val="Tahoma"/>
            <family val="2"/>
          </rPr>
          <t xml:space="preserve">
</t>
        </r>
      </text>
    </comment>
    <comment ref="E20" authorId="0" shapeId="0">
      <text>
        <r>
          <rPr>
            <b/>
            <sz val="8"/>
            <color indexed="81"/>
            <rFont val="Tahoma"/>
            <family val="2"/>
          </rPr>
          <t>Duty at percentages above 100%</t>
        </r>
        <r>
          <rPr>
            <sz val="8"/>
            <color indexed="81"/>
            <rFont val="Tahoma"/>
            <family val="2"/>
          </rPr>
          <t xml:space="preserve">
</t>
        </r>
      </text>
    </comment>
    <comment ref="F20" authorId="0" shapeId="0">
      <text>
        <r>
          <rPr>
            <b/>
            <sz val="8"/>
            <color indexed="81"/>
            <rFont val="Tahoma"/>
            <family val="2"/>
          </rPr>
          <t>Duty at percentages above 100%</t>
        </r>
        <r>
          <rPr>
            <sz val="8"/>
            <color indexed="81"/>
            <rFont val="Tahoma"/>
            <family val="2"/>
          </rPr>
          <t xml:space="preserve">
</t>
        </r>
      </text>
    </comment>
    <comment ref="E21" authorId="0" shapeId="0">
      <text>
        <r>
          <rPr>
            <b/>
            <sz val="8"/>
            <color indexed="81"/>
            <rFont val="Tahoma"/>
            <family val="2"/>
          </rPr>
          <t>Duty at percentages above 100%</t>
        </r>
        <r>
          <rPr>
            <sz val="8"/>
            <color indexed="81"/>
            <rFont val="Tahoma"/>
            <family val="2"/>
          </rPr>
          <t xml:space="preserve">
</t>
        </r>
      </text>
    </comment>
    <comment ref="F21" authorId="0" shapeId="0">
      <text>
        <r>
          <rPr>
            <b/>
            <sz val="8"/>
            <color indexed="81"/>
            <rFont val="Tahoma"/>
            <family val="2"/>
          </rPr>
          <t>Duty at percentages above 100%</t>
        </r>
        <r>
          <rPr>
            <sz val="8"/>
            <color indexed="81"/>
            <rFont val="Tahoma"/>
            <family val="2"/>
          </rPr>
          <t xml:space="preserve">
</t>
        </r>
      </text>
    </comment>
    <comment ref="B26" authorId="0" shapeId="0">
      <text>
        <r>
          <rPr>
            <b/>
            <sz val="8"/>
            <color indexed="81"/>
            <rFont val="Tahoma"/>
            <family val="2"/>
          </rPr>
          <t>Total of the above</t>
        </r>
        <r>
          <rPr>
            <sz val="8"/>
            <color indexed="81"/>
            <rFont val="Tahoma"/>
            <family val="2"/>
          </rPr>
          <t xml:space="preserve">
</t>
        </r>
      </text>
    </comment>
    <comment ref="C26" authorId="0" shapeId="0">
      <text>
        <r>
          <rPr>
            <b/>
            <sz val="8"/>
            <color indexed="81"/>
            <rFont val="Tahoma"/>
            <family val="2"/>
          </rPr>
          <t>Total of the above</t>
        </r>
        <r>
          <rPr>
            <sz val="8"/>
            <color indexed="81"/>
            <rFont val="Tahoma"/>
            <family val="2"/>
          </rPr>
          <t xml:space="preserve">
</t>
        </r>
      </text>
    </comment>
    <comment ref="G26" authorId="0" shapeId="0">
      <text>
        <r>
          <rPr>
            <b/>
            <sz val="8"/>
            <color indexed="81"/>
            <rFont val="Tahoma"/>
            <family val="2"/>
          </rPr>
          <t>As power inputs are given for Index %s in incriments of 10% an actual figure must be interpolated between the two figures around the actual percentage. This is the lower figure</t>
        </r>
        <r>
          <rPr>
            <sz val="8"/>
            <color indexed="81"/>
            <rFont val="Tahoma"/>
            <family val="2"/>
          </rPr>
          <t xml:space="preserve">
</t>
        </r>
      </text>
    </comment>
    <comment ref="G27" authorId="0" shapeId="0">
      <text>
        <r>
          <rPr>
            <b/>
            <sz val="8"/>
            <color indexed="81"/>
            <rFont val="Tahoma"/>
            <family val="2"/>
          </rPr>
          <t>See comment above.  This is the higher figure</t>
        </r>
        <r>
          <rPr>
            <sz val="8"/>
            <color indexed="81"/>
            <rFont val="Tahoma"/>
            <family val="2"/>
          </rPr>
          <t xml:space="preserve">
</t>
        </r>
      </text>
    </comment>
    <comment ref="H28" authorId="0" shapeId="0">
      <text>
        <r>
          <rPr>
            <b/>
            <sz val="8"/>
            <color indexed="81"/>
            <rFont val="Tahoma"/>
            <family val="2"/>
          </rPr>
          <t>UK0274:</t>
        </r>
        <r>
          <rPr>
            <sz val="8"/>
            <color indexed="81"/>
            <rFont val="Tahoma"/>
            <family val="2"/>
          </rPr>
          <t xml:space="preserve">
These are used for interpolating duties above 100%</t>
        </r>
      </text>
    </comment>
    <comment ref="B29" authorId="0" shapeId="0">
      <text>
        <r>
          <rPr>
            <b/>
            <sz val="8"/>
            <color indexed="81"/>
            <rFont val="Tahoma"/>
            <family val="2"/>
          </rPr>
          <t>As power inputs are given for Index %s in incriments of 10% an actual figure must be interpolated between the two figures around the actual percentage. This is the lower figure</t>
        </r>
        <r>
          <rPr>
            <sz val="8"/>
            <color indexed="81"/>
            <rFont val="Tahoma"/>
            <family val="2"/>
          </rPr>
          <t xml:space="preserve">
</t>
        </r>
      </text>
    </comment>
    <comment ref="I29" authorId="0" shapeId="0">
      <text>
        <r>
          <rPr>
            <b/>
            <sz val="8"/>
            <color indexed="81"/>
            <rFont val="Tahoma"/>
            <family val="2"/>
          </rPr>
          <t>UK0274:</t>
        </r>
        <r>
          <rPr>
            <sz val="8"/>
            <color indexed="81"/>
            <rFont val="Tahoma"/>
            <family val="2"/>
          </rPr>
          <t xml:space="preserve">
These are used for interpolating duties above 100%</t>
        </r>
      </text>
    </comment>
    <comment ref="B30" authorId="0" shapeId="0">
      <text>
        <r>
          <rPr>
            <b/>
            <sz val="8"/>
            <color indexed="81"/>
            <rFont val="Tahoma"/>
            <family val="2"/>
          </rPr>
          <t>See comment above.  This is the higher figure</t>
        </r>
        <r>
          <rPr>
            <sz val="8"/>
            <color indexed="81"/>
            <rFont val="Tahoma"/>
            <family val="2"/>
          </rPr>
          <t xml:space="preserve">
</t>
        </r>
      </text>
    </comment>
    <comment ref="B31" authorId="0" shapeId="0">
      <text>
        <r>
          <rPr>
            <b/>
            <sz val="8"/>
            <color indexed="81"/>
            <rFont val="Tahoma"/>
            <family val="2"/>
          </rPr>
          <t>As power inputs are given for Index %s in incriments of 10% an actual figure must be interpolated between the two figures around the actual percentage. This is the lower figure</t>
        </r>
        <r>
          <rPr>
            <sz val="8"/>
            <color indexed="81"/>
            <rFont val="Tahoma"/>
            <family val="2"/>
          </rPr>
          <t xml:space="preserve">
</t>
        </r>
      </text>
    </comment>
    <comment ref="G31" authorId="0" shapeId="0">
      <text>
        <r>
          <rPr>
            <b/>
            <sz val="8"/>
            <color indexed="81"/>
            <rFont val="Tahoma"/>
            <family val="2"/>
          </rPr>
          <t>eg. Power input at 90% less PI at 80% divided by 10</t>
        </r>
        <r>
          <rPr>
            <sz val="8"/>
            <color indexed="81"/>
            <rFont val="Tahoma"/>
            <family val="2"/>
          </rPr>
          <t xml:space="preserve">
</t>
        </r>
      </text>
    </comment>
    <comment ref="B32" authorId="0" shapeId="0">
      <text>
        <r>
          <rPr>
            <b/>
            <sz val="8"/>
            <color indexed="81"/>
            <rFont val="Tahoma"/>
            <family val="2"/>
          </rPr>
          <t>See comment above.  This is the higher figure</t>
        </r>
        <r>
          <rPr>
            <sz val="8"/>
            <color indexed="81"/>
            <rFont val="Tahoma"/>
            <family val="2"/>
          </rPr>
          <t xml:space="preserve">
</t>
        </r>
      </text>
    </comment>
    <comment ref="G32" authorId="0" shapeId="0">
      <text>
        <r>
          <rPr>
            <b/>
            <sz val="8"/>
            <color indexed="81"/>
            <rFont val="Tahoma"/>
            <family val="2"/>
          </rPr>
          <t>Actual  capacity percent rounded into a whole number</t>
        </r>
        <r>
          <rPr>
            <sz val="8"/>
            <color indexed="81"/>
            <rFont val="Tahoma"/>
            <family val="2"/>
          </rPr>
          <t xml:space="preserve">
</t>
        </r>
      </text>
    </comment>
    <comment ref="G33" authorId="0" shapeId="0">
      <text>
        <r>
          <rPr>
            <b/>
            <sz val="8"/>
            <color indexed="81"/>
            <rFont val="Tahoma"/>
            <family val="2"/>
          </rPr>
          <t xml:space="preserve">The diffrence between the actual index % and the lower %. </t>
        </r>
        <r>
          <rPr>
            <sz val="8"/>
            <color indexed="81"/>
            <rFont val="Tahoma"/>
            <family val="2"/>
          </rPr>
          <t xml:space="preserve">
</t>
        </r>
      </text>
    </comment>
    <comment ref="B34" authorId="0" shapeId="0">
      <text>
        <r>
          <rPr>
            <b/>
            <sz val="8"/>
            <color indexed="81"/>
            <rFont val="Tahoma"/>
            <family val="2"/>
          </rPr>
          <t>eg. Power input at 90% less PI at 80% divided by 10</t>
        </r>
        <r>
          <rPr>
            <sz val="8"/>
            <color indexed="81"/>
            <rFont val="Tahoma"/>
            <family val="2"/>
          </rPr>
          <t xml:space="preserve">
</t>
        </r>
      </text>
    </comment>
    <comment ref="G34" authorId="0" shapeId="0">
      <text>
        <r>
          <rPr>
            <b/>
            <sz val="8"/>
            <color indexed="81"/>
            <rFont val="Tahoma"/>
            <family val="2"/>
          </rPr>
          <t>The difference times the 'per %' above added to the lower number to arrive at the interpolated power input for the actual index %</t>
        </r>
        <r>
          <rPr>
            <sz val="8"/>
            <color indexed="81"/>
            <rFont val="Tahoma"/>
            <family val="2"/>
          </rPr>
          <t xml:space="preserve">
</t>
        </r>
      </text>
    </comment>
    <comment ref="B35" authorId="0" shapeId="0">
      <text>
        <r>
          <rPr>
            <b/>
            <sz val="8"/>
            <color indexed="81"/>
            <rFont val="Tahoma"/>
            <family val="2"/>
          </rPr>
          <t>Actual  capacity percent rounded into a whole number</t>
        </r>
        <r>
          <rPr>
            <sz val="8"/>
            <color indexed="81"/>
            <rFont val="Tahoma"/>
            <family val="2"/>
          </rPr>
          <t xml:space="preserve">
</t>
        </r>
      </text>
    </comment>
    <comment ref="B36" authorId="0" shapeId="0">
      <text>
        <r>
          <rPr>
            <b/>
            <sz val="8"/>
            <color indexed="81"/>
            <rFont val="Tahoma"/>
            <family val="2"/>
          </rPr>
          <t xml:space="preserve">The diffrence between the actual index % and the lower %. </t>
        </r>
        <r>
          <rPr>
            <sz val="8"/>
            <color indexed="81"/>
            <rFont val="Tahoma"/>
            <family val="2"/>
          </rPr>
          <t xml:space="preserve">
</t>
        </r>
      </text>
    </comment>
    <comment ref="G36" authorId="0" shapeId="0">
      <text>
        <r>
          <rPr>
            <b/>
            <sz val="8"/>
            <color indexed="81"/>
            <rFont val="Tahoma"/>
            <family val="2"/>
          </rPr>
          <t>Power Input
Sub totals used in EER and CoP calculations</t>
        </r>
        <r>
          <rPr>
            <sz val="8"/>
            <color indexed="81"/>
            <rFont val="Tahoma"/>
            <family val="2"/>
          </rPr>
          <t xml:space="preserve">
</t>
        </r>
      </text>
    </comment>
    <comment ref="B37" authorId="0" shapeId="0">
      <text>
        <r>
          <rPr>
            <b/>
            <sz val="8"/>
            <color indexed="81"/>
            <rFont val="Tahoma"/>
            <family val="2"/>
          </rPr>
          <t>The difference times the 'per %' above added to the lower number to arrive at the interpolated power input for the actual index %</t>
        </r>
        <r>
          <rPr>
            <sz val="8"/>
            <color indexed="81"/>
            <rFont val="Tahoma"/>
            <family val="2"/>
          </rPr>
          <t xml:space="preserve">
</t>
        </r>
      </text>
    </comment>
  </commentList>
</comments>
</file>

<file path=xl/sharedStrings.xml><?xml version="1.0" encoding="utf-8"?>
<sst xmlns="http://schemas.openxmlformats.org/spreadsheetml/2006/main" count="559" uniqueCount="395">
  <si>
    <t>EER</t>
  </si>
  <si>
    <t>COP</t>
  </si>
  <si>
    <t>Indoor units</t>
  </si>
  <si>
    <t>Min</t>
  </si>
  <si>
    <t>Max</t>
  </si>
  <si>
    <t>CPI</t>
  </si>
  <si>
    <t>HPI</t>
  </si>
  <si>
    <t>Cooling Power Input</t>
  </si>
  <si>
    <t>Heating Power Input</t>
  </si>
  <si>
    <t>Model</t>
  </si>
  <si>
    <t>Units</t>
  </si>
  <si>
    <t>Outdoor Unit Model</t>
  </si>
  <si>
    <t>Indoor Unit Model</t>
  </si>
  <si>
    <t>No. of IDU's</t>
  </si>
  <si>
    <t>Connected Capacity</t>
  </si>
  <si>
    <t>Total</t>
  </si>
  <si>
    <t>kW</t>
  </si>
  <si>
    <t>Cooling Column No.</t>
  </si>
  <si>
    <t>Heating Column No.</t>
  </si>
  <si>
    <t>Heat</t>
  </si>
  <si>
    <t>Cool</t>
  </si>
  <si>
    <t>kW duty</t>
  </si>
  <si>
    <t>(up to 100%)</t>
  </si>
  <si>
    <t>(over 100%)</t>
  </si>
  <si>
    <t>for EER</t>
  </si>
  <si>
    <t>COOLING</t>
  </si>
  <si>
    <t>HEATING</t>
  </si>
  <si>
    <t>for CoP</t>
  </si>
  <si>
    <t>Total  IDU PI</t>
  </si>
  <si>
    <t xml:space="preserve">Actual ODU </t>
  </si>
  <si>
    <t>Actual ODU</t>
  </si>
  <si>
    <t>Total kW PI</t>
  </si>
  <si>
    <t>For CoP</t>
  </si>
  <si>
    <t>Total kWPI</t>
  </si>
  <si>
    <t>Per%</t>
  </si>
  <si>
    <t>% diff</t>
  </si>
  <si>
    <t>% actual</t>
  </si>
  <si>
    <t>Adj'd total</t>
  </si>
  <si>
    <t>Higher %</t>
  </si>
  <si>
    <t>Cooling</t>
  </si>
  <si>
    <t>Heating</t>
  </si>
  <si>
    <t>Fractional Calculation</t>
  </si>
  <si>
    <t>published figures interpolation is acceptable</t>
  </si>
  <si>
    <t xml:space="preserve">Where the index number is in betwen two </t>
  </si>
  <si>
    <t>Index number is the percentage duty</t>
  </si>
  <si>
    <t>Index</t>
  </si>
  <si>
    <t>CPI for next lower index</t>
  </si>
  <si>
    <t>CPI for next higher index</t>
  </si>
  <si>
    <t xml:space="preserve">Corrected power input for </t>
  </si>
  <si>
    <t>=</t>
  </si>
  <si>
    <t>HPI for next higher index</t>
  </si>
  <si>
    <t>HPI for next Lower index</t>
  </si>
  <si>
    <t>CPI Adjustmemt</t>
  </si>
  <si>
    <t>HPI Adjustmemt</t>
  </si>
  <si>
    <t>Difference above lower</t>
  </si>
  <si>
    <t>connected to IDUs on left</t>
  </si>
  <si>
    <t>ODU</t>
  </si>
  <si>
    <t>CoP</t>
  </si>
  <si>
    <t>Cooling Duties  0ver 100%</t>
  </si>
  <si>
    <t>Current Selection</t>
  </si>
  <si>
    <t>Maximum Connected Capacity</t>
  </si>
  <si>
    <t>Minimum Connected Capacity</t>
  </si>
  <si>
    <t>-</t>
  </si>
  <si>
    <t>Cooling Duty</t>
  </si>
  <si>
    <t>Heating Duty</t>
  </si>
  <si>
    <t>ODU + IDUs</t>
  </si>
  <si>
    <t>IDU</t>
  </si>
  <si>
    <t>PI</t>
  </si>
  <si>
    <t>ODU Sheet Columns</t>
  </si>
  <si>
    <t>Total ODU PI</t>
  </si>
  <si>
    <t>Duty</t>
  </si>
  <si>
    <t>ODU kW</t>
  </si>
  <si>
    <t>Table Column Nos.   1</t>
  </si>
  <si>
    <t>Power Input</t>
  </si>
  <si>
    <t>Lower%  /</t>
  </si>
  <si>
    <t>Interpolation for power inputs</t>
  </si>
  <si>
    <t>Nom Cooling Capacity each</t>
  </si>
  <si>
    <t>Manufacturers Valid Combination?</t>
  </si>
  <si>
    <t>POWER INPUTS</t>
  </si>
  <si>
    <t>Nominal cooling duty at 100%</t>
  </si>
  <si>
    <t>Above 100% Duties are not linear so they have to be interpolated</t>
  </si>
  <si>
    <t>COOLING / HEATING  DUTIES</t>
  </si>
  <si>
    <t>Below 101% Cooling/Heating duty = (nominal)  x (index %)</t>
  </si>
  <si>
    <t>Actual duty for this combination at index of</t>
  </si>
  <si>
    <t>Nominal heating duty at 100%</t>
  </si>
  <si>
    <t>Heating           =</t>
  </si>
  <si>
    <t>Cooling          =</t>
  </si>
  <si>
    <t>EER &gt;</t>
  </si>
  <si>
    <t>CoP &gt;</t>
  </si>
  <si>
    <t>Min (kW)</t>
  </si>
  <si>
    <t>Max (kW)</t>
  </si>
  <si>
    <t>Nom Cooling Capacity (kW)</t>
  </si>
  <si>
    <t>Nom Heating Capacity (kW)</t>
  </si>
  <si>
    <t>Cooling Power Input (kW)</t>
  </si>
  <si>
    <t>Heating Power Input (kW)</t>
  </si>
  <si>
    <t>Connectable IU capacity</t>
  </si>
  <si>
    <t>Number indoor units</t>
  </si>
  <si>
    <t>Capacity (kW)</t>
  </si>
  <si>
    <t xml:space="preserve">Nom Cooling </t>
  </si>
  <si>
    <t>(kW)</t>
  </si>
  <si>
    <t>Cool PI  (kW)</t>
  </si>
  <si>
    <t>Heat PI  (kW)</t>
  </si>
  <si>
    <t>Cool cap  (kW)</t>
  </si>
  <si>
    <t xml:space="preserve">  Cool cap    (kW)</t>
  </si>
  <si>
    <t xml:space="preserve">  Cool cap    (kW).</t>
  </si>
  <si>
    <t>Heat cap  (kW).</t>
  </si>
  <si>
    <t>Connected Total</t>
  </si>
  <si>
    <t>THIS PAGE IS READ-ONLY. No changes can be made</t>
  </si>
  <si>
    <t>Issue Number</t>
  </si>
  <si>
    <t>Date Added</t>
  </si>
  <si>
    <t>Descripton</t>
  </si>
  <si>
    <t>Status</t>
  </si>
  <si>
    <t>Assessor</t>
  </si>
  <si>
    <t>Assessment</t>
  </si>
  <si>
    <t>Date Completed</t>
  </si>
  <si>
    <t>VRF Calculation Spreadsheet</t>
  </si>
  <si>
    <t>Basline Sheet</t>
  </si>
  <si>
    <t>Revision</t>
  </si>
  <si>
    <t>Date</t>
  </si>
  <si>
    <t>Comment</t>
  </si>
  <si>
    <t>07-08-03 - VRF Form - test form v2.2</t>
  </si>
  <si>
    <t>SJCrev1</t>
  </si>
  <si>
    <t>make no of IDU column unprotected</t>
  </si>
  <si>
    <t>SJCRev2</t>
  </si>
  <si>
    <t xml:space="preserve">add commas as per Yamada email to formulae in H,I/28.29.  NOTE password made consistent lowercase on all sheets </t>
  </si>
  <si>
    <t>SJCRev3</t>
  </si>
  <si>
    <t>unlock columns between data on ODU sheet</t>
  </si>
  <si>
    <t>07-08-03 - VRF Form - test form v3.1</t>
  </si>
  <si>
    <t>Add IU list</t>
  </si>
  <si>
    <t>Drop down formulae for ODU</t>
  </si>
  <si>
    <t>confirm extra ODU column hasn't affected calcs</t>
  </si>
  <si>
    <t>IU List Identifier</t>
  </si>
  <si>
    <t>Selected_ODU</t>
  </si>
  <si>
    <t>RowNumber</t>
  </si>
  <si>
    <t>ODU Row</t>
  </si>
  <si>
    <t>MatchInstance</t>
  </si>
  <si>
    <t>RawMatchInstance</t>
  </si>
  <si>
    <t>DropDown</t>
  </si>
  <si>
    <t>Row</t>
  </si>
  <si>
    <t>Name</t>
  </si>
  <si>
    <t>SJC</t>
  </si>
  <si>
    <t xml:space="preserve">because the VLOOKUPs are in a lot of places and the chances of an edit going wrong are high, the extra column is put AFTER the ODU_Table named range.  This means that formulae can be compared to earlier versions </t>
  </si>
  <si>
    <t>separate worksheet + instructions</t>
  </si>
  <si>
    <t>separate locked and hidden sheet</t>
  </si>
  <si>
    <t>IDU list version - home working</t>
  </si>
  <si>
    <t>07-08-03 - VRF Form - test form v3.2</t>
  </si>
  <si>
    <t>IDU list version - ongoing</t>
  </si>
  <si>
    <t>done</t>
  </si>
  <si>
    <t>Objective - Look at changes in formulae identified by Daiken</t>
  </si>
  <si>
    <t>Objective - Add a front end which just provides user with picklist of ODU and compatible IDU and provides answer on whether users product meets criteria with all calculation detailed spreadsheets hidden</t>
  </si>
  <si>
    <t>Objective - Have a different front end for manufacturer giving the ability to Add, delete and edit to their master list</t>
  </si>
  <si>
    <t>Objective - Produce a tool for the assessors to find out the difference between the previously submitted maste rlist  and the current master list</t>
  </si>
  <si>
    <t>Objective - It has been decided that the manufacturer should upload the current version of their master list and edit this before uploading back to the website for the assessors to assess.</t>
  </si>
  <si>
    <t>Objective - the end user will see all previous historic versions of the master list and select the most appropriate to download for the date that they bought the product.</t>
  </si>
  <si>
    <t>Objective - Look at and discuss with Alan changes identified on sensitivity of spreadsheet</t>
  </si>
  <si>
    <t>checked</t>
  </si>
  <si>
    <t>compare latest version 3.2 with kick off 07-08-03 - VRF Form - test form v2.2_NewName.xls (new name because sheet has since been renamed from 'ETPL tool' to 'VRF ECA tool') - four formula differences (28,8), (28,9), (29,8), (29,9) extra comma (Yamada San) - incorporated</t>
  </si>
  <si>
    <t>compare latest version 3.2 with Alan McCullough AirSourceVRFproductcomparatorspreadsheetNewName.xls (new name because sheet has since been renamed from 'ETPL tool' to 'VRF ECA tool') - only Text Box difference</t>
  </si>
  <si>
    <t>compare latest version 3.2 with latest Yamada San 071010 - VRF Form - test form v2.xls - three formula differences (25,9), (25,13), (25,14) ROUND function put in (Yamada San) - incorporated</t>
  </si>
  <si>
    <t>incorporated</t>
  </si>
  <si>
    <t>ROUND() function introduced to 3 cells in 'VRF ECA tool' worksheet</t>
  </si>
  <si>
    <t>minor change to text box 2</t>
  </si>
  <si>
    <t>extra commas incorporated</t>
  </si>
  <si>
    <t>met</t>
  </si>
  <si>
    <t>hide manufacturer sheets</t>
  </si>
  <si>
    <t>unhide manufacturer sheets</t>
  </si>
  <si>
    <t>CompareSheet Tool</t>
  </si>
  <si>
    <t>CT issue</t>
  </si>
  <si>
    <t>compare with spreadsheets</t>
  </si>
  <si>
    <t>Criteria change to EER 3.1, COP 3.5</t>
  </si>
  <si>
    <t>Rosemary Rawlings - Datestamping Verrsions and Product Ids</t>
  </si>
  <si>
    <t>Rosemary Rawlings - IDU Heating Capacity changes to discuss with Daikin</t>
  </si>
  <si>
    <t>07-08-03 - VRF Form - test form v3.3</t>
  </si>
  <si>
    <t>IDU list version - R Rawlings changes</t>
  </si>
  <si>
    <t>A</t>
  </si>
  <si>
    <t>B</t>
  </si>
  <si>
    <t>C</t>
  </si>
  <si>
    <t>D</t>
  </si>
  <si>
    <t>E</t>
  </si>
  <si>
    <t>F</t>
  </si>
  <si>
    <t>G</t>
  </si>
  <si>
    <t>H</t>
  </si>
  <si>
    <t>I</t>
  </si>
  <si>
    <t>J</t>
  </si>
  <si>
    <t>IDU LIST IDENTIFIER FLAGS</t>
  </si>
  <si>
    <t>IU List Column</t>
  </si>
  <si>
    <t>FlagValue</t>
  </si>
  <si>
    <t>Match</t>
  </si>
  <si>
    <t>NOTE - first row of dropdown is blank to avoid major scrolling</t>
  </si>
  <si>
    <t>Outdoor Unit
Model Number</t>
  </si>
  <si>
    <t>Connected (% of Manufacturer's capacity)</t>
  </si>
  <si>
    <t xml:space="preserve">Rosemary Rawlings - change lists to columns on IDU sheet </t>
  </si>
  <si>
    <t>Rosemary Rawlings - blanks in dropdown</t>
  </si>
  <si>
    <t>remove IU _list sheet and alter dropdown cals</t>
  </si>
  <si>
    <t>Connected
(% of Capacity)</t>
  </si>
  <si>
    <t>Rosemary Rawlings - comment on IDU sheet, ODU sheet, VRF ECA sheet</t>
  </si>
  <si>
    <t>make fiorst entry blank</t>
  </si>
  <si>
    <t>add comments and textbox</t>
  </si>
  <si>
    <t>Rosemary Rawlings - criteria change to 3.01, 3.41</t>
  </si>
  <si>
    <t>change values</t>
  </si>
  <si>
    <t>Rosemary Rawlings - text change in connected capacity - remove index</t>
  </si>
  <si>
    <t>change text</t>
  </si>
  <si>
    <t>Actual Connected Capacity</t>
  </si>
  <si>
    <t>07-08-03 - VRF Form - test form v3.4</t>
  </si>
  <si>
    <t>R Rawlings minor edits</t>
  </si>
  <si>
    <t>o Select Outdoor Unit Model from Drop down menu:</t>
  </si>
  <si>
    <t>To check the compliance of an Air Source VRF Heat Carry out the following:</t>
  </si>
  <si>
    <t>o Select Indoor Unit Model from Drop down menus:</t>
  </si>
  <si>
    <t>07-08-03 - VRF Form - test form v3.5</t>
  </si>
  <si>
    <t>J Brock minor edits &amp; sheet rename</t>
  </si>
  <si>
    <t>VRF ETL Compliance Check</t>
  </si>
  <si>
    <t>o Identify number of selected IDUs</t>
  </si>
  <si>
    <t>VRF Master List Template 19-12-07.xls</t>
  </si>
  <si>
    <t>VRF Master List Template 18-12-07.xls</t>
  </si>
  <si>
    <t>Edits to instructions J Brock and R Rawlings</t>
  </si>
  <si>
    <t>Increase ODU/IDU lists to 500/250</t>
  </si>
  <si>
    <t>Application Number
(optional)</t>
  </si>
  <si>
    <t>VRF Master List Template 21-12-07.xls</t>
  </si>
  <si>
    <t>IDU Valid</t>
  </si>
  <si>
    <t>Valid</t>
  </si>
  <si>
    <t>InvalidIDU_Flag</t>
  </si>
  <si>
    <t>InvalidODU_Flag</t>
  </si>
  <si>
    <t>remove protection on ODU/IDU dropdowns for 2003 compatability + put in conditional cell formatting</t>
  </si>
  <si>
    <t>VRF Master List Template 1-01-08.xls</t>
  </si>
  <si>
    <t>iserror check to remove 100% error</t>
  </si>
  <si>
    <t>VRF Master List Template 16-06-08.xls</t>
  </si>
  <si>
    <t>extend dropdown list to 350 rows! As per Mitsubishi submission</t>
  </si>
  <si>
    <t>VRF Master List Template 22-10-08.xls</t>
  </si>
  <si>
    <t>change ETL criteria back to &gt; 3.40 and &gt; 3.00</t>
  </si>
  <si>
    <t>VRF Master List Template 17-11-08.xls</t>
  </si>
  <si>
    <t>fixes for Interpolation and minimum connected IDUs</t>
  </si>
  <si>
    <t xml:space="preserve">Heating-only IDUs - changes to formulae </t>
  </si>
  <si>
    <t>parked</t>
  </si>
  <si>
    <t>Briefing presented to Carbon Trust - decided it was not necessary at this stage</t>
  </si>
  <si>
    <t>Interpolation fails for incomplete data entry</t>
  </si>
  <si>
    <t>Introduce error warnings if the supplied information is inconsistent with max/min values.  Check the interpolation formulae to see if they
can be made insensitive to these problems
Activities
*Prepare Error Warnings, understand requirements and test in extreme cases - 0.5 days
*Review of interpolation formula and write up - 1.5 days
Total - 2 days</t>
  </si>
  <si>
    <t>INPUT SHEET WARNING CALCULATIONS:2008-11-18</t>
  </si>
  <si>
    <t>ODU Duplicate</t>
  </si>
  <si>
    <t>IDU Duplicate</t>
  </si>
  <si>
    <t>ODU Cooling</t>
  </si>
  <si>
    <t>ODU Heating</t>
  </si>
  <si>
    <t>Add Warning Columns to IDU_Dropdown sheet</t>
  </si>
  <si>
    <t>RangeMismatch</t>
  </si>
  <si>
    <t>Min Col</t>
  </si>
  <si>
    <t>Max Col</t>
  </si>
  <si>
    <t>GapInRange</t>
  </si>
  <si>
    <t>CapacityColumns</t>
  </si>
  <si>
    <t>CapacityErrorFlag</t>
  </si>
  <si>
    <t>CapacityFraction</t>
  </si>
  <si>
    <t>UnitMin</t>
  </si>
  <si>
    <t>UnitMax</t>
  </si>
  <si>
    <t>Composite Flags</t>
  </si>
  <si>
    <t>ValidityFlags</t>
  </si>
  <si>
    <t>Validity Flags</t>
  </si>
  <si>
    <t>Add conditional formatting to IDU. ODU sheets</t>
  </si>
  <si>
    <t>in testing</t>
  </si>
  <si>
    <t>add extra info to instructions to explain validation failures</t>
  </si>
  <si>
    <t>on hold</t>
  </si>
  <si>
    <t>awaiting feedback from testing</t>
  </si>
  <si>
    <t>IDU Row</t>
  </si>
  <si>
    <t>IDU Row InValid</t>
  </si>
  <si>
    <t>link new validity flags to dropdown validity flags</t>
  </si>
  <si>
    <t>VRF Master List Template 19-11-08.xls</t>
  </si>
  <si>
    <t>second iteration of fixes - ColumnMax change</t>
  </si>
  <si>
    <t>IDUList</t>
  </si>
  <si>
    <t>ODU_Flag</t>
  </si>
  <si>
    <t>Unit_Min_Flag</t>
  </si>
  <si>
    <t>IDU_List_Flag</t>
  </si>
  <si>
    <t>Capacity_Min_Flag</t>
  </si>
  <si>
    <t>Capacity_Max_Flag</t>
  </si>
  <si>
    <t>Unit_Max_Flag</t>
  </si>
  <si>
    <t>VRF Master List Template 03-Feb-09</t>
  </si>
  <si>
    <t>VRF Master List Template 21-May-09</t>
  </si>
  <si>
    <t>Add extra colunmns for 200%</t>
  </si>
  <si>
    <t>Modify extrapolation formulae for 200%</t>
  </si>
  <si>
    <t>Modify validation formulae for 200%</t>
  </si>
  <si>
    <t>Alter name definition for ODU_Table to have all new columns (BK)</t>
  </si>
  <si>
    <t>Formulae!E15:=IF(F13&gt;=150%,(20),IF(F13&gt;=140%,(19),IF(F13&gt;=130%,(18),IF(F13&gt;=120%,(17),IF(F13&gt;=110%,(16),IF(F13&gt;=100%,(15),IF(F13&gt;=90%,(14),F15)))))))</t>
  </si>
  <si>
    <t>FormulaeE16:=IF(F13&gt;=150%,(20),IF(F13&gt;=140%,(20),IF(F13&gt;=130%,(19),IF(F13&gt;=120%,(18),IF(F13&gt;=110%,(17),IF(F13&gt;=100%,(16),IF(F13&gt;=90%,(15),F16)))))))</t>
  </si>
  <si>
    <t>Formulae!H15:=IF(H13&gt;=80%,(25),IF(H13&gt;=70%,(24),IF(H13&gt;=60%,(23),IF(H13&gt;=50%,(22),0))))</t>
  </si>
  <si>
    <t>offset for extra columns added = 5:=IF(H13&gt;=80%,(30),IF(H13&gt;=70%,(29),IF(H13&gt;=60%,(28),IF(H13&gt;=50%,(27),0))))</t>
  </si>
  <si>
    <t>Formulae!H16:=IF(H13&gt;=90%,(27),IF(H13&gt;=80%,(26),IF(H13&gt;=70%,(25),IF(H13&gt;=60%,(24),IF(H13&gt;=51%,(23),IF(H13&lt;51%,(22),0))))))</t>
  </si>
  <si>
    <t>offset for extra columns added = 5:=IF(H13&gt;=90%,(32),IF(H13&gt;=80%,(31),IF(H13&gt;=70%,(30),IF(H13&gt;=60%,(29),IF(H13&gt;=51%,(28),IF(H13&lt;51%,(27),0))))))</t>
  </si>
  <si>
    <t>too many nested levels! Simple calc = IF(F13&gt;=200%, (25),IF(F13&lt;90%, F16, 1+ 5 + INT(10*F13)))</t>
  </si>
  <si>
    <t>Formulae!G16:=IF(H13&gt;=150%,(32),IF(H13&gt;=140%,(32),IF(H13&gt;=130%,(31),IF(H13&gt;=120%,(30),IF(H13&gt;=110%,(29),IF(H13&gt;=100%,(28),IF(H13&gt;=90%,(27),H16)))))))</t>
  </si>
  <si>
    <t>Formulae!G15:=IF(H13&gt;=150%,(32),IF(H13&gt;=140%,(31),IF(H13&gt;=130%,(30),IF(H13&gt;=120%,(29),IF(H13&gt;=110%,(28),IF(H13&gt;=100%,(27),IF(H13&gt;=90%,(26),H15)))))))</t>
  </si>
  <si>
    <t>too many nested levels! Simple calc + offset for extra columns = IF(H13&gt;=200%, (42),IF(H13&lt;90%, H15, 22 + INT(10*H13)))</t>
  </si>
  <si>
    <t>too many nested levels! Simple calc + offset for extra columns = IF(H13&gt;=200%, (42),IF(H13&lt;90%, H15, 1+ 22 + INT(10*H13)))</t>
  </si>
  <si>
    <t>Formulae!E20:=IF(F13&gt;=141%,(37),IF(F13&gt;=131%,(36),IF(F13&gt;=121%,(35),IF(F13&gt;=111%,(34),IF(F13&gt;=101%,(2)," ")))))</t>
  </si>
  <si>
    <t>Formulae!E21:=IF(F13&gt;=141%,(38),IF(F13&gt;=131%,(37),IF(F13&gt;=121%,(36),IF(F13&gt;=111%,(35),IF(F13&gt;=101%,(34)," ")))))</t>
  </si>
  <si>
    <t>Formulae!F20:=IF(F13&gt;=141%,(42),IF(F13&gt;=131%,(41),IF(F13&gt;=121%,(40),IF(F13&gt;=111%,(39),IF(F13&gt;=101%,(4)," ")))))</t>
  </si>
  <si>
    <t>Formulae!F21:=IF(F13&gt;=141%,(43),IF(F13&gt;=131%,(42),IF(F13&gt;=121%,(41),IF(F13&gt;=111%,(40),IF(F13&gt;=101%,(39)," ")))))</t>
  </si>
  <si>
    <t>Formulae!H28:=IF(F13&gt;=150%,(VLOOKUP('VRF ETL Compliance check'!B10,ODU_table,38,)),IF(F13&gt;=140%,(VLOOKUP('VRF ETL Compliance check'!B10,ODU_table,37,)),IF(F13&gt;=130%,(VLOOKUP('VRF ETL Compliance check'!B10,ODU_table,36,)),IF(F13&gt;=120%,(VLOOKUP('VRF ETL Compliance check'!B10,ODU_table,35,)),IF(F13&gt;=110%,(VLOOKUP('VRF ETL Compliance check'!B10,ODU_table,34,)),IF(F13&gt;=100%,(VLOOKUP('VRF ETL Compliance check'!B10,ODU_table,2,))," "))))))</t>
  </si>
  <si>
    <t>Formulae!H29:=IF(F13&gt;=140%,(VLOOKUP('VRF ETL Compliance check'!B10,ODU_table,38,)),IF(F13&gt;=130%,(VLOOKUP('VRF ETL Compliance check'!B10,ODU_table,37,)),IF(F13&gt;=120%,(VLOOKUP('VRF ETL Compliance check'!B10,ODU_table,36,)),IF(F13&gt;=110%,(VLOOKUP('VRF ETL Compliance check'!B10,ODU_table,35,)),IF(F13&gt;=100%,(VLOOKUP('VRF ETL Compliance check'!B10,ODU_table,34,))," ")))))</t>
  </si>
  <si>
    <t>Identify formulae lookups that depend on column number and modify</t>
  </si>
  <si>
    <t>Formulae!I28:=IF(F13&gt;=150%,(VLOOKUP('VRF ETL Compliance check'!B10,ODU_table,43,)),IF(F13&gt;=140%,(VLOOKUP('VRF ETL Compliance check'!B10,ODU_table,42,)),IF(F13&gt;=130%,(VLOOKUP('VRF ETL Compliance check'!B10,ODU_table,41,)),IF(F13&gt;=120%,(VLOOKUP('VRF ETL Compliance check'!B10,ODU_table,40,)),IF(F13&gt;=110%,(VLOOKUP('VRF ETL Compliance check'!B10,ODU_table,39,FALSE)),IF(F13&gt;=100%,(VLOOKUP('VRF ETL Compliance check'!B10,ODU_table,4,))," "))))))</t>
  </si>
  <si>
    <t>Formulae!I29:=IF(F13&gt;=140%,(VLOOKUP('VRF ETL Compliance check'!B10,ODU_table,43,)),IF(F13&gt;=130%,(VLOOKUP('VRF ETL Compliance check'!B10,ODU_table,42,)),IF(F13&gt;=120%,(VLOOKUP('VRF ETL Compliance check'!B10,ODU_table,41,)),IF(F13&gt;=110%,(VLOOKUP('VRF ETL Compliance check'!B10,ODU_table,40,)),IF(F13&gt;=100%,(VLOOKUP('VRF ETL Compliance check'!B10,ODU_table,39,))," ")))))</t>
  </si>
  <si>
    <t>ColumnMax - relax criteria to allow =</t>
  </si>
  <si>
    <t>too many nested levels! Simple calc = IF(F13&gt;=200%, (25),IF(F13&lt;90%, F15, 5 +   INT(10*F13)))</t>
  </si>
  <si>
    <t>too many nested levels! Simple calc + offset for extra columns = IF(F13&gt;=191%, (53),IF(F13&lt;101%, " ", 1+ 34 + INT(10*(F13-0.11))))</t>
  </si>
  <si>
    <t>too many nested levels! Simple calc + offset for extra columns = IF(F13&gt;=191%, (52),IF(F13&lt;101%, " ", IF(F13&lt;111%, (2),34 + INT(10*(F13-0.11)))))</t>
  </si>
  <si>
    <t>too many nested levels! Simple calc + offset for extra columns = IF(F13&gt;=191%, (62),IF(F13&lt;101%, " ", IF(F13&lt;111%, (4),44 + INT(10*(F13-0.11)))))</t>
  </si>
  <si>
    <t>too many nested levels! Simple calc + offset for extra columns = IF(F13&gt;=191%, (63),IF(F13&lt;101%, " ", 1+ 44 + INT(10*(F13-0.11))))</t>
  </si>
  <si>
    <t>need to have real data to test vlookup behaviour so have to correct validation!</t>
  </si>
  <si>
    <t>IDU_Dropdown!R4: =IF(ODU!$A4="","",IF(ODU!J4&gt;0,10,IF(ODU!K4&gt;0,11,IF(ODU!L4&gt;0,12,IF(ODU!M4&gt;0,13,IF(ODU!N4&gt;0,14,IF(ODU!O4&gt;0,15,0)))))))</t>
  </si>
  <si>
    <t>too many nested levels - use find: =IF(ODU!$A4="","",9 + FIND("1",IF(ODU!$J4&gt;0,"1","0") &amp; IF(ODU!$K4&gt;0,"1","0") &amp; IF(ODU!$L4&gt;0,"1","0") &amp; IF(ODU!$M4&gt;0,"1","0")&amp; IF(ODU!$N4&gt;0,"1","0")&amp; IF(ODU!$O4&gt;0,"1","0")&amp; IF(ODU!$P4&gt;0,"1","0")&amp; IF(ODU!$Q4&gt;0,"1","0")&amp; IF(ODU!$R4&gt;0,"1","0")&amp; IF(ODU!$S4&gt;0,"1","0")&amp; IF(ODU!$T4&gt;0,"1","0")&amp; IF(ODU!$U4&gt;0,"1","0")&amp; IF(ODU!$V4&gt;0,"1","0")&amp; IF(ODU!$W4&gt;0,"1","0")&amp; IF(ODU!$X4&gt;0,"1","0")&amp; IF(ODU!$Y4&gt;0,"1","0")))</t>
  </si>
  <si>
    <t>IDU_Dropdown!S4: =IF(ODU!$A4="","",IF(ODU!T4&gt;0,20,IF(ODU!S4&gt;0,19,IF(ODU!R4&gt;0,18,IF(ODU!Q4&gt;0,17,IF(ODU!P4&gt;0,16,IF(ODU!O4&gt;0,15,0)))))))</t>
  </si>
  <si>
    <t>too many nested levels - use find: =IF(ODU!$A4="","",26 - FIND("1",IF(ODU!$Y4&gt;0,"1","0") &amp; IF(ODU!$X4&gt;0,"1","0") &amp; IF(ODU!$W4&gt;0,"1","0") &amp; IF(ODU!$V4&gt;0,"1","0")&amp; IF(ODU!$U4&gt;0,"1","0")&amp; IF(ODU!$T4&gt;0,"1","0")&amp; IF(ODU!$S4&gt;0,"1","0")&amp; IF(ODU!$R4&gt;0,"1","0")&amp; IF(ODU!$Q4&gt;0,"1","0")&amp; IF(ODU!$P4&gt;0,"1","0")&amp; IF(ODU!$O4&gt;0,"1","0")&amp; IF(ODU!$N4&gt;0,"1","0")&amp; IF(ODU!$M4&gt;0,"1","0")&amp; IF(ODU!$L4&gt;0,"1","0")&amp; IF(ODU!$K4&gt;0,"1","0")&amp; IF(ODU!$J4&gt;0,"1","0")))</t>
  </si>
  <si>
    <t>IDU_Dropdown!F4: =IF(ODU_Row="","",IF(ODU_Row&lt;1, "", INDIRECT("ODU!R"&amp;ODU_Row&amp;"C44","false")))</t>
  </si>
  <si>
    <t>IDU_Dropdown!AB4: =IF(ODU!$A4="","",IF(Z4=0,0,IF(Z4&gt;1.5,20,IF(Z4&gt;1.4,20,IF(Z4&gt;1.3,19,IF(Z4&gt;1.2,18,IF(Z4&gt;1.1,17,IF(Z4&gt;1,16,0))))))))</t>
  </si>
  <si>
    <t>IDU_Dropdown!T4: =IF(ODU!$A4="","",IF(ODU!V4&gt;0,22,IF(ODU!W4&gt;0,23,IF(ODU!X4&gt;0,24,IF(ODU!Y4&gt;0,25,IF(ODU!Z4&gt;0,26,IF(ODU!AA4&gt;0,27,0)))))))</t>
  </si>
  <si>
    <t>IDU_Dropdown!U4: =IF(ODU!$A4="","",IF(ODU!AF4&gt;0,32,IF(ODU!AE4&gt;0,31,IF(ODU!AD4&gt;0,30,IF(ODU!AC4&gt;0,29,IF(ODU!AB4&gt;0,28,IF(ODU!AA4&gt;0,27,0)))))))</t>
  </si>
  <si>
    <t>IDU_Dropdown!V4: =IF(ODU!$A4="","",IF(OR(T4&lt;&gt;R4+12,U4&lt;&gt;S4+12)," RangeMismatch",""))</t>
  </si>
  <si>
    <t>too many nested levels - use find: =IF(ODU!$A4="","",26 + FIND("1",IF(ODU!$AA4&gt;0,"1","0") &amp; IF(ODU!$AB4&gt;0,"1","0") &amp; IF(ODU!$AC4&gt;0,"1","0") &amp; IF(ODU!$AD4&gt;0,"1","0")&amp; IF(ODU!$AE4&gt;0,"1","0")&amp; IF(ODU!$AF4&gt;0,"1","0")&amp; IF(ODU!$AG4&gt;0,"1","0")&amp; IF(ODU!$AH4&gt;0,"1","0")&amp; IF(ODU!$AI4&gt;0,"1","0")&amp; IF(ODU!$AJ4&gt;0,"1","0")&amp; IF(ODU!$AK4&gt;0,"1","0")&amp; IF(ODU!$AL4&gt;0,"1","0")&amp; IF(ODU!$AM4&gt;0,"1","0")&amp; IF(ODU!$AN4&gt;0,"1","0")&amp; IF(ODU!$AO4&gt;0,"1","0")&amp; IF(ODU!$AP4&gt;0,"1","0")))</t>
  </si>
  <si>
    <t>too many nested levels - use find: =IF(ODU!$A4="","",43 - FIND("1",IF(ODU!$AP4&gt;0,"1","0") &amp; IF(ODU!$AO4&gt;0,"1","0") &amp; IF(ODU!$AN4&gt;0,"1","0") &amp; IF(ODU!$AM4&gt;0,"1","0")&amp; IF(ODU!$AL4&gt;0,"1","0")&amp; IF(ODU!$AK4&gt;0,"1","0")&amp; IF(ODU!$AJ4&gt;0,"1","0")&amp; IF(ODU!$AI4&gt;0,"1","0")&amp; IF(ODU!$AH4&gt;0,"1","0")&amp; IF(ODU!$AG4&gt;0,"1","0")&amp; IF(ODU!$AF4&gt;0,"1","0")&amp; IF(ODU!$AE4&gt;0,"1","0")&amp; IF(ODU!$AD4&gt;0,"1","0")&amp; IF(ODU!$AC4&gt;0,"1","0")&amp; IF(ODU!$AB4&gt;0,"1","0")&amp; IF(ODU!$AA4&gt;0,"1","0")))</t>
  </si>
  <si>
    <t>extra range for extra columns added = 5:=IF(ODU!$A4="","",IF(OR(T4&lt;&gt;R4+17,U4&lt;&gt;S4+17)," RangeMismatch","")))</t>
  </si>
  <si>
    <t>offset for extra columns added = 20:=IF(ODU_Row="","",IF(ODU_Row&lt;1, "", INDIRECT("ODU!R"&amp;ODU_Row&amp;"C64","false")))</t>
  </si>
  <si>
    <t>too many nested levels - simple formula: =IF(ODU!$A4="","",IF(Z4&gt;2, 25,6+INT(10*(Z4-0.0001))))</t>
  </si>
  <si>
    <t>too many nested levels  - radical change needed:=IF(F13&lt;100%," ",VLOOKUP('VRF ETL Compliance check'!B$10,ODU_table, IF(F13&gt;=191%, (52), IF(F13&lt;111%, (2),34 + INT(10*(F13-0.1)))),))</t>
  </si>
  <si>
    <t>too many nested levels  - radical change needed:=IF(F13&lt;100%," ",VLOOKUP('VRF ETL Compliance check'!B$10,ODU_table, IF(F13&gt;=191%, (52),35 + INT(10*(F13-0.1))),))</t>
  </si>
  <si>
    <t>too many nested levels  - radical change needed:=IF(F13&lt;100%," ",VLOOKUP('VRF ETL Compliance check'!B$10,ODU_table, IF(F13&gt;=191%, (62), IF(F13&lt;110%, (4),44 + INT(10*(F13-0.1)))),))</t>
  </si>
  <si>
    <t>too many nested levels  - radical change needed:=IF(F13&lt;100%," ",VLOOKUP('VRF ETL Compliance check'!B$10,ODU_table, IF(F13&gt;=191%, (62),45 + INT(10*(F13-0.1))),))</t>
  </si>
  <si>
    <t xml:space="preserve">changes to allow 200% of capacity </t>
  </si>
  <si>
    <t>last updated 2009-07-16 15:00</t>
  </si>
  <si>
    <t>VRF Master List Template 01-Jul-09_dev</t>
  </si>
  <si>
    <t>Test version with 200% capacity fixes - sent to RR for testing</t>
  </si>
  <si>
    <t>VRF Master List Template 16-Jul-09</t>
  </si>
  <si>
    <t>final version of 200% with min units set to 1 NOT 2</t>
  </si>
  <si>
    <t>IDU_Dropdown: AE2 is now named cell Min_Units with value of 1; AE4 - 504 formula is now =IF(ODU!$A4="","",IF(ODU!H4&lt;Min_Units," UnitMin",""))</t>
  </si>
  <si>
    <t>Purchasers</t>
  </si>
  <si>
    <t>- Select the ODU from the drop down menu provided in Column B.</t>
  </si>
  <si>
    <t>- Select the IDU's that are applicable to your VRF product from the drop down menu provided in column I. If there is more than one type of indoor unit use a separate row to select each type.</t>
  </si>
  <si>
    <t>- For each type of Indoor Unit, enter the number of units applicable in Column J.</t>
  </si>
  <si>
    <t xml:space="preserve">Manufacturers Adding New Products </t>
  </si>
  <si>
    <t>Product validity is dependent on two factors being satisfied in both heating and cooling modes:</t>
  </si>
  <si>
    <t>• A combination of units that exceeds both the Energy Efficiency Ratio (EER) in cooling mode and the Coefficient of Performance (CoP) in heating mode, as defined in the current sub-technology criteria for Air Source Split and multi-split heat pumps, including VRF.</t>
  </si>
  <si>
    <t>All values for capacity measurements and ratings are derived from EN14511: 2004. EN14511 allows the use of correction factors for the cooling input power for ducted units where the External Static Pressure (ESP) can be measured. Where applicable the corrected values can be used.</t>
  </si>
  <si>
    <t>• Full ODU Model Number.</t>
  </si>
  <si>
    <t>• Effective power input in kW for the ODU in both heating and cooling modes at each declared connected capacity value. (Refer to EN 14511 for a definition of ‘Effective Power’).</t>
  </si>
  <si>
    <t>• Output capacity in kW in both heating and cooling modes of the ODU at each declared connected capacity value.</t>
  </si>
  <si>
    <t>• Full model number for each IDU in the selected list of IDUs.</t>
  </si>
  <si>
    <t xml:space="preserve">• Nominal capacity in kW of each IDU in both heating and cooling modes. </t>
  </si>
  <si>
    <t>• Effective power input for each IDU in both heating and cooling modes corrected for IDU fan input. (Calculation details for the corrections are in EN 14511). Where an IDU does not permit the measurement of external static pressure they may be omitted and the full effective power is used.</t>
  </si>
  <si>
    <t>Inputting the information:</t>
  </si>
  <si>
    <t>Adding new Outdoor Units:</t>
  </si>
  <si>
    <t>- Open the ODU worksheet.</t>
  </si>
  <si>
    <t>For each new outdoor unit enter the following data:</t>
  </si>
  <si>
    <t xml:space="preserve">- Column 1 – Outdoor unit name </t>
  </si>
  <si>
    <t>- Column 2 – Nominal cooling capacity (at 100% connected capacity), kW</t>
  </si>
  <si>
    <t>- Column 3 – Cooling power input, kW</t>
  </si>
  <si>
    <t>- Column 4 – Nominal heating capacity (at 100% connected capacity), kW</t>
  </si>
  <si>
    <t>- Column 5 – Heating power input, kW</t>
  </si>
  <si>
    <t>- Column 6 – Minimum connectable capacity (cooling), kW</t>
  </si>
  <si>
    <t>- Column 7 – Maximum connectable capacity (cooling), kW</t>
  </si>
  <si>
    <t>- Column 8 – Minimum number of indoor units (must be at least 2)</t>
  </si>
  <si>
    <t>- Column 9 – Maximum number of indoor units</t>
  </si>
  <si>
    <t>- Column 10 to 20 – cooling power input at a range of connected capacities from 50% to 150% (you can enter values for part of the range providing the range chosen is continuous and includes 100%)</t>
  </si>
  <si>
    <t>- Column 22 to 32 – heating power input at a range of connected capacities from 50% to 150% (you can enter values for part of the range providing the range chosen is continuous and includes 100%)</t>
  </si>
  <si>
    <t>- Column 34 to 38 – cooling capacity from 110% to 150% connected capacity</t>
  </si>
  <si>
    <t>- Column 39 to 43 – heating capacity from 110% to 150% connected capacity</t>
  </si>
  <si>
    <t>- Column 44 - Indoor unit list identifier (this is the letter at the top of the column on the IDU worksheet in which contains list of indoor units compatible with this outdoor unit). If only one range of IDUs is available, place A in the column against each ODU.</t>
  </si>
  <si>
    <t>Adding new Indoor Units:</t>
  </si>
  <si>
    <t>- Open the IDU worksheet.</t>
  </si>
  <si>
    <t>For each new indoor unit enter the following data:</t>
  </si>
  <si>
    <t>- Column 1 – Indoor unit name</t>
  </si>
  <si>
    <t>- Column 2 – Nominal cooling capacity (kW) measured according to EN14511</t>
  </si>
  <si>
    <t>- Column 3 – Cooling input power, CPI (kW) measured according to EN14511 and corrected if necessary for ducted units.</t>
  </si>
  <si>
    <t>- Column 4 – Heating input power, HPI (kW)</t>
  </si>
  <si>
    <t>- Columns 5 to14 -  Used to select the indoor units which make up a complete set of  indoor units compatible with an individual or specific series of outdoor units and therefore allows manufacturers to list more than one seperate range of indoor units. For example, the first range should be assigned with an 'x' mark in column A, the second in column B and so on. If only one range of IDUs is given, place a mark in column A only against each indoor unit.</t>
  </si>
  <si>
    <t>If an error code is received when entering data, then please refer below for further information.</t>
  </si>
  <si>
    <t>Error Codes</t>
  </si>
  <si>
    <r>
      <t>ODU_Duplicate</t>
    </r>
    <r>
      <rPr>
        <sz val="10"/>
        <rFont val="Arial"/>
      </rPr>
      <t xml:space="preserve"> - there is more than one ODU entry with the same code</t>
    </r>
  </si>
  <si>
    <r>
      <t>IDU_Duplicate</t>
    </r>
    <r>
      <rPr>
        <sz val="10"/>
        <rFont val="Arial"/>
      </rPr>
      <t xml:space="preserve"> - there is more than one IDU entry with the same code</t>
    </r>
  </si>
  <si>
    <r>
      <t>RangeMismatch</t>
    </r>
    <r>
      <rPr>
        <sz val="10"/>
        <rFont val="Arial"/>
      </rPr>
      <t xml:space="preserve"> - the ranges for heating and cooling are different (e.g. Cooling 50% - 110% data filled in, heating 60%-120% filled in) - applies to columns 10-20 and 22-32 on ODU sheet.</t>
    </r>
  </si>
  <si>
    <r>
      <t>GapInRangeCooling</t>
    </r>
    <r>
      <rPr>
        <sz val="10"/>
        <rFont val="Arial"/>
      </rPr>
      <t xml:space="preserve"> - there is a gap in the Cooling kW data e.g. 50% - 110% are filled in, but 90% is blank - applies to columns 10-20 on ODU sheet.</t>
    </r>
  </si>
  <si>
    <r>
      <t>GapInRangeHeating</t>
    </r>
    <r>
      <rPr>
        <sz val="10"/>
        <rFont val="Arial"/>
      </rPr>
      <t xml:space="preserve"> - there is a gap in the Heating kW data e.g. 50% - 110% are filled in, but 90% is blank - applies to columns 22-32 on ODU sheet.</t>
    </r>
  </si>
  <si>
    <r>
      <t>CapacityMin</t>
    </r>
    <r>
      <rPr>
        <sz val="10"/>
        <rFont val="Arial"/>
      </rPr>
      <t xml:space="preserve"> - The minimum capacity entered in column 6 is outside the % range filled in in columns 10-20</t>
    </r>
  </si>
  <si>
    <r>
      <t>CapacityMax</t>
    </r>
    <r>
      <rPr>
        <sz val="10"/>
        <rFont val="Arial"/>
      </rPr>
      <t xml:space="preserve"> - The maximum capacity entered in column 7 is outside the % range filled in in columns 10-20</t>
    </r>
  </si>
  <si>
    <r>
      <t>UnitMin</t>
    </r>
    <r>
      <rPr>
        <sz val="10"/>
        <rFont val="Arial"/>
      </rPr>
      <t xml:space="preserve"> - The minimum number of IDU units connectable is less than 2 (column 6 on ODU sheet)</t>
    </r>
  </si>
  <si>
    <r>
      <t>UnitMax</t>
    </r>
    <r>
      <rPr>
        <sz val="10"/>
        <rFont val="Arial"/>
      </rPr>
      <t xml:space="preserve"> - The maximum number of IDU units connectable is less than/equal to the min (column 7 on ODU sheet)</t>
    </r>
  </si>
  <si>
    <r>
      <t xml:space="preserve">Invalid_IDU_list </t>
    </r>
    <r>
      <rPr>
        <sz val="10"/>
        <rFont val="Arial"/>
      </rPr>
      <t>- The IDU list code does not match one on the IDU sheet (column 44 on ODU sheet)</t>
    </r>
  </si>
  <si>
    <t>From August 2013</t>
  </si>
  <si>
    <t>HEAT PUMPS WITH VARIABLE REFRIGERANT FLOW (VRF)</t>
  </si>
  <si>
    <t xml:space="preserve">INSTRUCTIONS FOR USE </t>
  </si>
  <si>
    <t>Eligibility for an ECA demands that the energy efficiency thresholds stated in the relevant criteria must be exceeded in both modes of operation at all the connected capacities declared by the manufacturer.</t>
  </si>
  <si>
    <t xml:space="preserve">VRF List - supporting information </t>
  </si>
  <si>
    <t>Current ETL Values</t>
  </si>
  <si>
    <t>Please go to the 'VRF ETL Compliance Check' worksheet to check for the compliance of the unique set of Outdoor Units (ODU) and Indoor Units (IDU) that are relevant to your Air Source VRF product.</t>
  </si>
  <si>
    <t>The spreadsheet tool allows the applicant to input all their VRF products in one place by inputting their product data in two separate worksheets, IDU (indoor Unit) and ODU (outdoor unit); the information is then displayed and used in the calculation carried out in a third work sheet (VRF ETL Compliance Check).</t>
  </si>
  <si>
    <t>The information required for the Spreadsheet calculator is:</t>
  </si>
  <si>
    <t>Relevant supporting information may be requested from the manufacturer by the purchaser, eg copy of test data, published description of the product and its application, published technical data. To support an ECA claim, a statement should be provided by the manufacturer confirming that the products purchased meet the current ETL criteria.</t>
  </si>
  <si>
    <t>Compliant combination?</t>
  </si>
  <si>
    <t>When all the Indoor Units have been entered the worksheet automatically confirms whether the product combination would be compliant for an Enhanced Capital Allowance, (subject to the products meeting the ETL criteria - see below: VRF List - supporting information)</t>
  </si>
  <si>
    <t>Combination complies?</t>
  </si>
  <si>
    <t>• A valid combination of an ODU and two or more IDUs within the manufacturer's published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</si>
</sst>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
    <numFmt numFmtId="166" formatCode="0.0%"/>
    <numFmt numFmtId="167" formatCode="0.0000"/>
    <numFmt numFmtId="168" formatCode="0.00\ \k\W"/>
    <numFmt numFmtId="169" formatCode="0.0\ \k\W"/>
    <numFmt numFmtId="170" formatCode="0.00_ "/>
  </numFmts>
  <fonts count="33" x14ac:knownFonts="1">
    <font>
      <sz val="10"/>
      <name val="Arial"/>
    </font>
    <font>
      <b/>
      <sz val="10"/>
      <name val="Arial"/>
      <family val="2"/>
    </font>
    <font>
      <sz val="10"/>
      <name val="Arial"/>
      <family val="2"/>
    </font>
    <font>
      <b/>
      <sz val="11"/>
      <name val="Arial"/>
      <family val="2"/>
    </font>
    <font>
      <sz val="11"/>
      <name val="Arial"/>
      <family val="2"/>
    </font>
    <font>
      <sz val="8"/>
      <color indexed="81"/>
      <name val="Tahoma"/>
      <family val="2"/>
    </font>
    <font>
      <b/>
      <sz val="8"/>
      <color indexed="81"/>
      <name val="Tahoma"/>
      <family val="2"/>
    </font>
    <font>
      <b/>
      <u/>
      <sz val="11"/>
      <name val="Arial"/>
      <family val="2"/>
    </font>
    <font>
      <b/>
      <sz val="11"/>
      <name val="Arial"/>
      <family val="2"/>
    </font>
    <font>
      <b/>
      <u/>
      <sz val="11"/>
      <name val="Arial"/>
      <family val="2"/>
    </font>
    <font>
      <b/>
      <sz val="10"/>
      <name val="Arial"/>
      <family val="2"/>
    </font>
    <font>
      <sz val="11"/>
      <name val="Arial"/>
      <family val="2"/>
    </font>
    <font>
      <u/>
      <sz val="11"/>
      <name val="Arial"/>
      <family val="2"/>
    </font>
    <font>
      <b/>
      <u val="doubleAccounting"/>
      <sz val="11"/>
      <name val="Arial"/>
      <family val="2"/>
    </font>
    <font>
      <u val="doubleAccounting"/>
      <sz val="11"/>
      <name val="Arial"/>
      <family val="2"/>
    </font>
    <font>
      <b/>
      <sz val="14"/>
      <color indexed="12"/>
      <name val="Arial"/>
      <family val="2"/>
    </font>
    <font>
      <b/>
      <sz val="14"/>
      <name val="Arial"/>
      <family val="2"/>
    </font>
    <font>
      <sz val="14"/>
      <name val="Arial"/>
      <family val="2"/>
    </font>
    <font>
      <b/>
      <sz val="12"/>
      <name val="Arial"/>
      <family val="2"/>
    </font>
    <font>
      <sz val="10"/>
      <name val="Arial"/>
      <family val="2"/>
    </font>
    <font>
      <b/>
      <sz val="10"/>
      <color indexed="56"/>
      <name val="Arial"/>
      <family val="2"/>
    </font>
    <font>
      <sz val="18"/>
      <name val="Arial"/>
      <family val="2"/>
    </font>
    <font>
      <b/>
      <sz val="14"/>
      <color indexed="9"/>
      <name val="Arial"/>
      <family val="2"/>
    </font>
    <font>
      <b/>
      <sz val="11"/>
      <color indexed="8"/>
      <name val="Arial"/>
      <family val="2"/>
    </font>
    <font>
      <b/>
      <sz val="12"/>
      <name val="Arial"/>
      <family val="2"/>
    </font>
    <font>
      <b/>
      <sz val="14"/>
      <name val="Arial"/>
      <family val="2"/>
    </font>
    <font>
      <b/>
      <sz val="16"/>
      <name val="Arial"/>
      <family val="2"/>
    </font>
    <font>
      <i/>
      <sz val="10"/>
      <name val="Arial"/>
      <family val="2"/>
    </font>
    <font>
      <b/>
      <sz val="26"/>
      <name val="Arial"/>
      <family val="2"/>
    </font>
    <font>
      <b/>
      <u/>
      <sz val="14"/>
      <name val="Arial"/>
      <family val="2"/>
    </font>
    <font>
      <sz val="12"/>
      <name val="Arial"/>
      <family val="2"/>
    </font>
    <font>
      <b/>
      <i/>
      <sz val="10"/>
      <name val="Arial"/>
      <family val="2"/>
    </font>
    <font>
      <sz val="10"/>
      <color indexed="10"/>
      <name val="Arial"/>
      <family val="2"/>
    </font>
  </fonts>
  <fills count="19">
    <fill>
      <patternFill patternType="none"/>
    </fill>
    <fill>
      <patternFill patternType="gray125"/>
    </fill>
    <fill>
      <patternFill patternType="solid">
        <fgColor indexed="9"/>
        <bgColor indexed="64"/>
      </patternFill>
    </fill>
    <fill>
      <patternFill patternType="gray0625">
        <bgColor indexed="9"/>
      </patternFill>
    </fill>
    <fill>
      <patternFill patternType="solid">
        <fgColor indexed="13"/>
        <bgColor indexed="64"/>
      </patternFill>
    </fill>
    <fill>
      <patternFill patternType="solid">
        <fgColor indexed="43"/>
        <bgColor indexed="64"/>
      </patternFill>
    </fill>
    <fill>
      <patternFill patternType="solid">
        <fgColor indexed="40"/>
        <bgColor indexed="64"/>
      </patternFill>
    </fill>
    <fill>
      <patternFill patternType="solid">
        <fgColor indexed="8"/>
        <bgColor indexed="64"/>
      </patternFill>
    </fill>
    <fill>
      <patternFill patternType="solid">
        <fgColor indexed="47"/>
        <bgColor indexed="64"/>
      </patternFill>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23"/>
        <bgColor indexed="64"/>
      </patternFill>
    </fill>
  </fills>
  <borders count="122">
    <border>
      <left/>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style="double">
        <color indexed="64"/>
      </left>
      <right/>
      <top/>
      <bottom/>
      <diagonal/>
    </border>
    <border>
      <left/>
      <right/>
      <top style="medium">
        <color indexed="64"/>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10"/>
      </right>
      <top style="thin">
        <color indexed="64"/>
      </top>
      <bottom style="thin">
        <color indexed="64"/>
      </bottom>
      <diagonal/>
    </border>
    <border>
      <left style="thick">
        <color indexed="10"/>
      </left>
      <right style="thin">
        <color indexed="10"/>
      </right>
      <top style="thick">
        <color indexed="10"/>
      </top>
      <bottom style="thick">
        <color indexed="10"/>
      </bottom>
      <diagonal/>
    </border>
    <border>
      <left style="thin">
        <color indexed="10"/>
      </left>
      <right style="thin">
        <color indexed="10"/>
      </right>
      <top style="thick">
        <color indexed="10"/>
      </top>
      <bottom style="thick">
        <color indexed="10"/>
      </bottom>
      <diagonal/>
    </border>
    <border>
      <left style="thin">
        <color indexed="10"/>
      </left>
      <right style="thin">
        <color indexed="10"/>
      </right>
      <top/>
      <bottom/>
      <diagonal/>
    </border>
    <border>
      <left style="thin">
        <color indexed="10"/>
      </left>
      <right style="thin">
        <color indexed="10"/>
      </right>
      <top style="thick">
        <color indexed="10"/>
      </top>
      <bottom/>
      <diagonal/>
    </border>
    <border>
      <left style="thick">
        <color indexed="10"/>
      </left>
      <right style="thin">
        <color indexed="10"/>
      </right>
      <top style="thick">
        <color indexed="10"/>
      </top>
      <bottom/>
      <diagonal/>
    </border>
    <border>
      <left style="thick">
        <color indexed="10"/>
      </left>
      <right style="thin">
        <color indexed="10"/>
      </right>
      <top/>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diagonal/>
    </border>
    <border>
      <left style="double">
        <color indexed="64"/>
      </left>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10"/>
      </right>
      <top/>
      <bottom style="thin">
        <color indexed="64"/>
      </bottom>
      <diagonal/>
    </border>
    <border>
      <left style="thin">
        <color indexed="64"/>
      </left>
      <right style="thin">
        <color indexed="64"/>
      </right>
      <top style="thick">
        <color indexed="10"/>
      </top>
      <bottom style="thin">
        <color indexed="64"/>
      </bottom>
      <diagonal/>
    </border>
    <border>
      <left/>
      <right/>
      <top style="thick">
        <color indexed="10"/>
      </top>
      <bottom style="thin">
        <color indexed="64"/>
      </bottom>
      <diagonal/>
    </border>
    <border>
      <left/>
      <right style="thick">
        <color indexed="10"/>
      </right>
      <top style="thick">
        <color indexed="10"/>
      </top>
      <bottom style="thin">
        <color indexed="64"/>
      </bottom>
      <diagonal/>
    </border>
    <border>
      <left style="thin">
        <color indexed="64"/>
      </left>
      <right/>
      <top style="thick">
        <color indexed="10"/>
      </top>
      <bottom style="thin">
        <color indexed="64"/>
      </bottom>
      <diagonal/>
    </border>
    <border>
      <left/>
      <right style="thin">
        <color indexed="64"/>
      </right>
      <top/>
      <bottom style="double">
        <color indexed="64"/>
      </bottom>
      <diagonal/>
    </border>
    <border>
      <left/>
      <right style="thick">
        <color indexed="10"/>
      </right>
      <top/>
      <bottom/>
      <diagonal/>
    </border>
    <border>
      <left style="thin">
        <color indexed="64"/>
      </left>
      <right/>
      <top style="thick">
        <color indexed="10"/>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10"/>
      </left>
      <right style="thin">
        <color indexed="64"/>
      </right>
      <top style="thick">
        <color indexed="10"/>
      </top>
      <bottom/>
      <diagonal/>
    </border>
    <border>
      <left style="thin">
        <color indexed="64"/>
      </left>
      <right style="thin">
        <color indexed="64"/>
      </right>
      <top style="thick">
        <color indexed="10"/>
      </top>
      <bottom/>
      <diagonal/>
    </border>
    <border>
      <left style="thin">
        <color indexed="10"/>
      </left>
      <right style="thin">
        <color indexed="64"/>
      </right>
      <top/>
      <bottom/>
      <diagonal/>
    </border>
    <border>
      <left style="thick">
        <color indexed="10"/>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cellStyleXfs>
  <cellXfs count="408">
    <xf numFmtId="0" fontId="0" fillId="0" borderId="0" xfId="0"/>
    <xf numFmtId="0" fontId="0" fillId="2" borderId="0" xfId="0" applyFill="1"/>
    <xf numFmtId="0" fontId="0" fillId="2" borderId="0" xfId="0" applyFill="1" applyAlignment="1">
      <alignment horizontal="center"/>
    </xf>
    <xf numFmtId="0" fontId="11" fillId="0" borderId="0" xfId="0" applyFont="1"/>
    <xf numFmtId="0" fontId="11" fillId="2" borderId="0" xfId="0" applyFont="1" applyFill="1"/>
    <xf numFmtId="0" fontId="11" fillId="2" borderId="0" xfId="0" applyFont="1" applyFill="1" applyAlignment="1">
      <alignment horizontal="center"/>
    </xf>
    <xf numFmtId="0" fontId="11" fillId="3" borderId="1"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0" xfId="0" applyFont="1" applyFill="1" applyBorder="1" applyAlignment="1">
      <alignment horizontal="center"/>
    </xf>
    <xf numFmtId="0" fontId="11" fillId="3" borderId="7" xfId="0" applyFont="1" applyFill="1" applyBorder="1" applyAlignment="1">
      <alignment horizontal="center"/>
    </xf>
    <xf numFmtId="0" fontId="11" fillId="3" borderId="8" xfId="0" applyFont="1" applyFill="1" applyBorder="1" applyAlignment="1">
      <alignment horizontal="center"/>
    </xf>
    <xf numFmtId="0" fontId="9" fillId="4" borderId="9" xfId="0" applyFont="1" applyFill="1" applyBorder="1" applyAlignment="1"/>
    <xf numFmtId="0" fontId="11" fillId="3" borderId="10" xfId="0" applyFont="1" applyFill="1" applyBorder="1" applyAlignment="1">
      <alignment horizontal="center"/>
    </xf>
    <xf numFmtId="0" fontId="11" fillId="4" borderId="11" xfId="0" applyFont="1" applyFill="1" applyBorder="1" applyAlignment="1">
      <alignment horizontal="center"/>
    </xf>
    <xf numFmtId="0" fontId="8" fillId="4" borderId="12" xfId="0" applyFont="1" applyFill="1" applyBorder="1" applyAlignment="1"/>
    <xf numFmtId="0" fontId="11" fillId="4" borderId="13" xfId="0" applyFont="1" applyFill="1" applyBorder="1" applyAlignment="1">
      <alignment horizontal="center"/>
    </xf>
    <xf numFmtId="0" fontId="9" fillId="5" borderId="14" xfId="0" applyFont="1" applyFill="1" applyBorder="1" applyAlignment="1">
      <alignment horizontal="left"/>
    </xf>
    <xf numFmtId="0" fontId="12" fillId="5" borderId="9" xfId="0" applyFont="1" applyFill="1" applyBorder="1" applyAlignment="1">
      <alignment horizontal="center"/>
    </xf>
    <xf numFmtId="0" fontId="9" fillId="5" borderId="9" xfId="0" applyFont="1" applyFill="1" applyBorder="1" applyAlignment="1">
      <alignment horizontal="left"/>
    </xf>
    <xf numFmtId="0" fontId="9" fillId="5" borderId="9" xfId="0" applyFont="1" applyFill="1" applyBorder="1" applyAlignment="1">
      <alignment horizontal="center"/>
    </xf>
    <xf numFmtId="0" fontId="9" fillId="5" borderId="15" xfId="0" applyFont="1" applyFill="1" applyBorder="1" applyAlignment="1">
      <alignment horizontal="center"/>
    </xf>
    <xf numFmtId="0" fontId="8" fillId="5" borderId="16" xfId="0" applyFont="1" applyFill="1" applyBorder="1" applyAlignment="1">
      <alignment horizontal="left"/>
    </xf>
    <xf numFmtId="0" fontId="8" fillId="5" borderId="0" xfId="0" applyFont="1" applyFill="1" applyBorder="1" applyAlignment="1">
      <alignment horizontal="left"/>
    </xf>
    <xf numFmtId="0" fontId="8" fillId="5" borderId="0" xfId="0" applyFont="1" applyFill="1" applyBorder="1" applyAlignment="1">
      <alignment horizontal="center"/>
    </xf>
    <xf numFmtId="0" fontId="11" fillId="5" borderId="0" xfId="0" applyFont="1" applyFill="1" applyBorder="1" applyAlignment="1">
      <alignment horizontal="center"/>
    </xf>
    <xf numFmtId="9" fontId="8" fillId="5" borderId="11" xfId="0" applyNumberFormat="1" applyFont="1" applyFill="1" applyBorder="1" applyAlignment="1">
      <alignment horizontal="center"/>
    </xf>
    <xf numFmtId="0" fontId="8" fillId="5" borderId="0" xfId="0" applyFont="1" applyFill="1" applyBorder="1" applyAlignment="1">
      <alignment horizontal="right"/>
    </xf>
    <xf numFmtId="0" fontId="13" fillId="5" borderId="16" xfId="0" applyFont="1" applyFill="1" applyBorder="1" applyAlignment="1">
      <alignment horizontal="left"/>
    </xf>
    <xf numFmtId="0" fontId="14" fillId="5" borderId="0" xfId="0" applyFont="1" applyFill="1" applyBorder="1" applyAlignment="1">
      <alignment horizontal="center"/>
    </xf>
    <xf numFmtId="2" fontId="13" fillId="5" borderId="11" xfId="0" applyNumberFormat="1" applyFont="1" applyFill="1" applyBorder="1" applyAlignment="1">
      <alignment horizontal="center"/>
    </xf>
    <xf numFmtId="0" fontId="11" fillId="5" borderId="12" xfId="0" applyFont="1" applyFill="1" applyBorder="1" applyAlignment="1">
      <alignment horizontal="center"/>
    </xf>
    <xf numFmtId="0" fontId="11" fillId="3" borderId="17" xfId="0" applyFont="1" applyFill="1" applyBorder="1" applyAlignment="1">
      <alignment horizontal="center"/>
    </xf>
    <xf numFmtId="0" fontId="11" fillId="3" borderId="12" xfId="0" applyFont="1" applyFill="1" applyBorder="1" applyAlignment="1">
      <alignment horizontal="center"/>
    </xf>
    <xf numFmtId="0" fontId="11" fillId="3" borderId="18" xfId="0" applyFont="1" applyFill="1" applyBorder="1" applyAlignment="1">
      <alignment horizontal="center"/>
    </xf>
    <xf numFmtId="0" fontId="19" fillId="2" borderId="0" xfId="0" applyFont="1" applyFill="1" applyAlignment="1">
      <alignment horizontal="center"/>
    </xf>
    <xf numFmtId="0" fontId="19" fillId="0" borderId="0" xfId="0" applyFont="1"/>
    <xf numFmtId="0" fontId="19" fillId="2" borderId="0" xfId="0" applyFont="1" applyFill="1"/>
    <xf numFmtId="0" fontId="19" fillId="2" borderId="0" xfId="0" applyFont="1" applyFill="1" applyAlignment="1">
      <alignment horizontal="left"/>
    </xf>
    <xf numFmtId="2" fontId="1" fillId="6" borderId="19" xfId="0" applyNumberFormat="1" applyFont="1" applyFill="1" applyBorder="1" applyAlignment="1" applyProtection="1">
      <alignment horizontal="center"/>
    </xf>
    <xf numFmtId="2" fontId="1" fillId="6" borderId="20" xfId="0" applyNumberFormat="1" applyFont="1" applyFill="1" applyBorder="1" applyAlignment="1" applyProtection="1">
      <alignment horizontal="center"/>
    </xf>
    <xf numFmtId="2" fontId="1" fillId="6" borderId="21" xfId="0" applyNumberFormat="1" applyFont="1" applyFill="1" applyBorder="1" applyAlignment="1" applyProtection="1">
      <alignment horizontal="center"/>
    </xf>
    <xf numFmtId="0" fontId="1" fillId="6" borderId="22" xfId="0" applyFont="1" applyFill="1" applyBorder="1" applyAlignment="1" applyProtection="1">
      <alignment horizontal="left" indent="1"/>
    </xf>
    <xf numFmtId="0" fontId="1" fillId="6" borderId="23" xfId="0" applyFont="1" applyFill="1" applyBorder="1" applyAlignment="1" applyProtection="1">
      <alignment horizontal="left" indent="1"/>
    </xf>
    <xf numFmtId="0" fontId="11" fillId="4" borderId="0" xfId="0" applyFont="1" applyFill="1" applyBorder="1" applyAlignment="1">
      <alignment horizontal="center"/>
    </xf>
    <xf numFmtId="0" fontId="8" fillId="4" borderId="0" xfId="0" applyFont="1" applyFill="1" applyBorder="1" applyAlignment="1"/>
    <xf numFmtId="0" fontId="11" fillId="4" borderId="12" xfId="0" applyFont="1" applyFill="1" applyBorder="1" applyAlignment="1">
      <alignment horizontal="center"/>
    </xf>
    <xf numFmtId="0" fontId="11" fillId="4" borderId="16" xfId="0" applyFont="1" applyFill="1" applyBorder="1"/>
    <xf numFmtId="0" fontId="11" fillId="4" borderId="24" xfId="0" applyFont="1" applyFill="1" applyBorder="1"/>
    <xf numFmtId="0" fontId="7" fillId="4" borderId="9" xfId="0" applyFont="1" applyFill="1" applyBorder="1" applyAlignment="1">
      <alignment horizontal="left"/>
    </xf>
    <xf numFmtId="0" fontId="7" fillId="4" borderId="9" xfId="0" applyFont="1" applyFill="1" applyBorder="1" applyAlignment="1">
      <alignment horizontal="center"/>
    </xf>
    <xf numFmtId="0" fontId="7" fillId="4" borderId="15" xfId="0" applyFont="1" applyFill="1" applyBorder="1" applyAlignment="1">
      <alignment horizontal="center"/>
    </xf>
    <xf numFmtId="0" fontId="13" fillId="5" borderId="24" xfId="0" applyFont="1" applyFill="1" applyBorder="1" applyAlignment="1">
      <alignment horizontal="left"/>
    </xf>
    <xf numFmtId="0" fontId="14" fillId="5" borderId="12" xfId="0" applyFont="1" applyFill="1" applyBorder="1" applyAlignment="1">
      <alignment horizontal="center"/>
    </xf>
    <xf numFmtId="2" fontId="13" fillId="5" borderId="13" xfId="0" applyNumberFormat="1" applyFont="1" applyFill="1" applyBorder="1" applyAlignment="1">
      <alignment horizontal="center"/>
    </xf>
    <xf numFmtId="0" fontId="11" fillId="3" borderId="25" xfId="0" applyFont="1" applyFill="1" applyBorder="1" applyAlignment="1">
      <alignment horizontal="center"/>
    </xf>
    <xf numFmtId="0" fontId="11" fillId="3" borderId="26" xfId="0" applyFont="1" applyFill="1" applyBorder="1" applyAlignment="1">
      <alignment horizontal="center"/>
    </xf>
    <xf numFmtId="0" fontId="21" fillId="3" borderId="8" xfId="0" applyFont="1" applyFill="1" applyBorder="1" applyAlignment="1">
      <alignment horizontal="center"/>
    </xf>
    <xf numFmtId="0" fontId="22" fillId="7" borderId="27" xfId="0" applyFont="1" applyFill="1" applyBorder="1" applyAlignment="1">
      <alignment horizontal="left"/>
    </xf>
    <xf numFmtId="0" fontId="22" fillId="7" borderId="25" xfId="0" applyFont="1" applyFill="1" applyBorder="1" applyAlignment="1">
      <alignment horizontal="center"/>
    </xf>
    <xf numFmtId="0" fontId="22" fillId="7" borderId="28" xfId="0" applyFont="1" applyFill="1" applyBorder="1" applyAlignment="1">
      <alignment horizontal="center"/>
    </xf>
    <xf numFmtId="0" fontId="8" fillId="5" borderId="29" xfId="0" applyFont="1" applyFill="1" applyBorder="1" applyAlignment="1">
      <alignment horizontal="center" wrapText="1"/>
    </xf>
    <xf numFmtId="0" fontId="8" fillId="5" borderId="30" xfId="0" applyFont="1" applyFill="1" applyBorder="1" applyAlignment="1">
      <alignment horizontal="center"/>
    </xf>
    <xf numFmtId="0" fontId="8" fillId="5" borderId="19" xfId="0" applyFont="1" applyFill="1" applyBorder="1" applyAlignment="1">
      <alignment horizontal="center" wrapText="1"/>
    </xf>
    <xf numFmtId="0" fontId="8" fillId="5" borderId="31" xfId="0" applyFont="1" applyFill="1" applyBorder="1" applyAlignment="1">
      <alignment horizontal="center"/>
    </xf>
    <xf numFmtId="0" fontId="11" fillId="5" borderId="31" xfId="0" applyFont="1" applyFill="1" applyBorder="1" applyAlignment="1">
      <alignment horizontal="center"/>
    </xf>
    <xf numFmtId="0" fontId="8" fillId="8" borderId="32" xfId="0" applyFont="1" applyFill="1" applyBorder="1" applyAlignment="1">
      <alignment horizontal="center"/>
    </xf>
    <xf numFmtId="0" fontId="11" fillId="8" borderId="19" xfId="0" applyFont="1" applyFill="1" applyBorder="1" applyAlignment="1">
      <alignment horizontal="center"/>
    </xf>
    <xf numFmtId="0" fontId="8" fillId="8" borderId="19" xfId="0" applyFont="1" applyFill="1" applyBorder="1" applyAlignment="1">
      <alignment horizontal="center"/>
    </xf>
    <xf numFmtId="0" fontId="1" fillId="9" borderId="22" xfId="0" applyFont="1" applyFill="1" applyBorder="1" applyAlignment="1" applyProtection="1">
      <alignment horizontal="left" indent="1"/>
      <protection locked="0"/>
    </xf>
    <xf numFmtId="2" fontId="1" fillId="9" borderId="19" xfId="0" applyNumberFormat="1" applyFont="1" applyFill="1" applyBorder="1" applyAlignment="1" applyProtection="1">
      <alignment horizontal="center"/>
      <protection locked="0"/>
    </xf>
    <xf numFmtId="2" fontId="1" fillId="9" borderId="33" xfId="0" applyNumberFormat="1" applyFont="1" applyFill="1" applyBorder="1" applyAlignment="1" applyProtection="1">
      <alignment horizontal="center"/>
      <protection locked="0"/>
    </xf>
    <xf numFmtId="0" fontId="1" fillId="9" borderId="23" xfId="0" applyFont="1" applyFill="1" applyBorder="1" applyAlignment="1" applyProtection="1">
      <alignment horizontal="left" indent="1"/>
      <protection locked="0"/>
    </xf>
    <xf numFmtId="2" fontId="1" fillId="9" borderId="20" xfId="0" applyNumberFormat="1" applyFont="1" applyFill="1" applyBorder="1" applyAlignment="1" applyProtection="1">
      <alignment horizontal="center"/>
      <protection locked="0"/>
    </xf>
    <xf numFmtId="2" fontId="1" fillId="9" borderId="21" xfId="0" applyNumberFormat="1" applyFont="1" applyFill="1" applyBorder="1" applyAlignment="1" applyProtection="1">
      <alignment horizontal="center"/>
      <protection locked="0"/>
    </xf>
    <xf numFmtId="0" fontId="1" fillId="10" borderId="34" xfId="0" applyFont="1" applyFill="1" applyBorder="1" applyAlignment="1" applyProtection="1">
      <alignment horizontal="left"/>
    </xf>
    <xf numFmtId="0" fontId="1" fillId="10" borderId="35" xfId="0" applyFont="1" applyFill="1" applyBorder="1" applyAlignment="1" applyProtection="1">
      <alignment horizontal="center"/>
    </xf>
    <xf numFmtId="0" fontId="0" fillId="9" borderId="19" xfId="0" applyFill="1" applyBorder="1" applyAlignment="1" applyProtection="1">
      <alignment horizontal="center"/>
      <protection locked="0"/>
    </xf>
    <xf numFmtId="0" fontId="0" fillId="9" borderId="19" xfId="0" applyFill="1" applyBorder="1" applyProtection="1">
      <protection locked="0"/>
    </xf>
    <xf numFmtId="0" fontId="1" fillId="6" borderId="36" xfId="0" applyFont="1" applyFill="1" applyBorder="1" applyAlignment="1" applyProtection="1">
      <alignment horizontal="center" vertical="center" wrapText="1"/>
    </xf>
    <xf numFmtId="0" fontId="1" fillId="10" borderId="34" xfId="0" applyFont="1" applyFill="1" applyBorder="1" applyAlignment="1" applyProtection="1">
      <alignment horizontal="left" wrapText="1"/>
    </xf>
    <xf numFmtId="0" fontId="1" fillId="10" borderId="35" xfId="0" applyFont="1" applyFill="1" applyBorder="1" applyAlignment="1" applyProtection="1">
      <alignment horizontal="center" wrapText="1"/>
    </xf>
    <xf numFmtId="9" fontId="0" fillId="6" borderId="37" xfId="0" applyNumberFormat="1" applyFill="1" applyBorder="1" applyAlignment="1" applyProtection="1">
      <alignment horizontal="center" vertical="top" wrapText="1"/>
    </xf>
    <xf numFmtId="0" fontId="1" fillId="6" borderId="38" xfId="0" applyFont="1" applyFill="1" applyBorder="1" applyAlignment="1" applyProtection="1">
      <alignment horizontal="center" vertical="top" wrapText="1"/>
    </xf>
    <xf numFmtId="0" fontId="0" fillId="6" borderId="37" xfId="0" applyFill="1" applyBorder="1" applyAlignment="1" applyProtection="1">
      <alignment horizontal="center" vertical="top" wrapText="1"/>
    </xf>
    <xf numFmtId="0" fontId="1" fillId="6" borderId="39" xfId="0" applyFont="1" applyFill="1" applyBorder="1" applyAlignment="1" applyProtection="1">
      <alignment horizontal="center" vertical="center" wrapText="1"/>
    </xf>
    <xf numFmtId="0" fontId="17" fillId="5" borderId="40" xfId="0" applyFont="1" applyFill="1" applyBorder="1" applyAlignment="1">
      <alignment horizontal="center" vertical="center"/>
    </xf>
    <xf numFmtId="9" fontId="18" fillId="5" borderId="41" xfId="0" applyNumberFormat="1" applyFont="1" applyFill="1" applyBorder="1" applyAlignment="1">
      <alignment horizontal="center" vertical="center"/>
    </xf>
    <xf numFmtId="0" fontId="18" fillId="8" borderId="42" xfId="0" applyFont="1" applyFill="1" applyBorder="1" applyAlignment="1">
      <alignment horizontal="center" vertical="center"/>
    </xf>
    <xf numFmtId="0" fontId="18" fillId="5" borderId="43" xfId="0" applyFont="1" applyFill="1" applyBorder="1" applyAlignment="1">
      <alignment horizontal="center" vertical="center" wrapText="1"/>
    </xf>
    <xf numFmtId="2" fontId="18" fillId="8" borderId="42" xfId="0" applyNumberFormat="1" applyFont="1" applyFill="1" applyBorder="1" applyAlignment="1">
      <alignment horizontal="center" vertical="center"/>
    </xf>
    <xf numFmtId="0" fontId="15"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7" fillId="0" borderId="0" xfId="0" applyFont="1" applyAlignment="1">
      <alignment horizontal="center" vertical="center"/>
    </xf>
    <xf numFmtId="0" fontId="16" fillId="2" borderId="0" xfId="0" applyFont="1" applyFill="1" applyAlignment="1">
      <alignment horizontal="center" vertical="center"/>
    </xf>
    <xf numFmtId="0" fontId="8" fillId="2" borderId="0" xfId="0" applyFont="1" applyFill="1" applyAlignment="1">
      <alignment horizontal="center" vertical="center"/>
    </xf>
    <xf numFmtId="0" fontId="8" fillId="5" borderId="46" xfId="0" applyFont="1" applyFill="1" applyBorder="1" applyAlignment="1">
      <alignment horizontal="center" vertical="center" wrapText="1"/>
    </xf>
    <xf numFmtId="0" fontId="0" fillId="2" borderId="0" xfId="0" applyFill="1" applyProtection="1"/>
    <xf numFmtId="0" fontId="0" fillId="2" borderId="0" xfId="0" applyFill="1" applyAlignment="1" applyProtection="1"/>
    <xf numFmtId="0" fontId="8" fillId="5" borderId="47" xfId="0" applyFont="1" applyFill="1" applyBorder="1" applyAlignment="1" applyProtection="1">
      <alignment horizontal="center" vertical="center"/>
    </xf>
    <xf numFmtId="0" fontId="1" fillId="5" borderId="47" xfId="0" applyFont="1" applyFill="1" applyBorder="1" applyProtection="1"/>
    <xf numFmtId="0" fontId="1" fillId="11" borderId="14" xfId="0" applyFont="1" applyFill="1" applyBorder="1" applyProtection="1"/>
    <xf numFmtId="0" fontId="1" fillId="11" borderId="9" xfId="0" applyFont="1" applyFill="1" applyBorder="1" applyProtection="1"/>
    <xf numFmtId="0" fontId="1" fillId="11" borderId="15" xfId="0" applyFont="1" applyFill="1" applyBorder="1" applyProtection="1"/>
    <xf numFmtId="0" fontId="9" fillId="5" borderId="48" xfId="0" applyFont="1" applyFill="1" applyBorder="1" applyProtection="1"/>
    <xf numFmtId="0" fontId="11" fillId="5" borderId="49" xfId="0" applyFont="1" applyFill="1" applyBorder="1" applyProtection="1"/>
    <xf numFmtId="0" fontId="11" fillId="5" borderId="50" xfId="0" applyFont="1" applyFill="1" applyBorder="1" applyProtection="1"/>
    <xf numFmtId="0" fontId="8" fillId="5" borderId="51" xfId="0" applyFont="1" applyFill="1" applyBorder="1" applyAlignment="1" applyProtection="1">
      <alignment horizontal="center"/>
    </xf>
    <xf numFmtId="0" fontId="1" fillId="5" borderId="51" xfId="0" applyFont="1" applyFill="1" applyBorder="1" applyAlignment="1" applyProtection="1">
      <alignment horizontal="center"/>
    </xf>
    <xf numFmtId="0" fontId="1" fillId="11" borderId="16" xfId="0" applyFont="1" applyFill="1" applyBorder="1" applyAlignment="1" applyProtection="1">
      <alignment horizontal="center"/>
    </xf>
    <xf numFmtId="0" fontId="1" fillId="11" borderId="0" xfId="0" applyFont="1" applyFill="1" applyBorder="1" applyAlignment="1" applyProtection="1">
      <alignment horizontal="center"/>
    </xf>
    <xf numFmtId="0" fontId="1" fillId="11" borderId="14" xfId="0" applyFont="1" applyFill="1" applyBorder="1" applyAlignment="1" applyProtection="1">
      <alignment horizontal="center"/>
    </xf>
    <xf numFmtId="0" fontId="1" fillId="11" borderId="47" xfId="0" applyFont="1" applyFill="1" applyBorder="1" applyAlignment="1" applyProtection="1">
      <alignment horizontal="left"/>
    </xf>
    <xf numFmtId="0" fontId="8" fillId="5" borderId="52" xfId="0" applyFont="1" applyFill="1" applyBorder="1" applyProtection="1"/>
    <xf numFmtId="0" fontId="11" fillId="5" borderId="0" xfId="0" applyFont="1" applyFill="1" applyBorder="1" applyProtection="1"/>
    <xf numFmtId="0" fontId="11" fillId="5" borderId="7" xfId="0" applyFont="1" applyFill="1" applyBorder="1" applyProtection="1"/>
    <xf numFmtId="0" fontId="8" fillId="5" borderId="53" xfId="0" applyFont="1" applyFill="1" applyBorder="1" applyAlignment="1" applyProtection="1">
      <alignment horizontal="center"/>
    </xf>
    <xf numFmtId="0" fontId="7" fillId="5" borderId="51" xfId="0" applyFont="1" applyFill="1" applyBorder="1" applyAlignment="1" applyProtection="1">
      <alignment horizontal="center"/>
    </xf>
    <xf numFmtId="2" fontId="1" fillId="11" borderId="54" xfId="0" applyNumberFormat="1" applyFont="1" applyFill="1" applyBorder="1" applyAlignment="1" applyProtection="1">
      <alignment horizontal="center"/>
    </xf>
    <xf numFmtId="2" fontId="1" fillId="11" borderId="55" xfId="0" applyNumberFormat="1" applyFont="1" applyFill="1" applyBorder="1" applyAlignment="1" applyProtection="1">
      <alignment horizontal="center"/>
    </xf>
    <xf numFmtId="2" fontId="1" fillId="11" borderId="56" xfId="0" applyNumberFormat="1" applyFont="1" applyFill="1" applyBorder="1" applyAlignment="1" applyProtection="1">
      <alignment horizontal="center"/>
    </xf>
    <xf numFmtId="2" fontId="1" fillId="11" borderId="57" xfId="0" applyNumberFormat="1" applyFont="1" applyFill="1" applyBorder="1" applyAlignment="1" applyProtection="1">
      <alignment horizontal="center"/>
    </xf>
    <xf numFmtId="0" fontId="8" fillId="5" borderId="8" xfId="0" applyFont="1" applyFill="1" applyBorder="1" applyProtection="1"/>
    <xf numFmtId="2" fontId="3" fillId="11" borderId="58" xfId="0" applyNumberFormat="1" applyFont="1" applyFill="1" applyBorder="1" applyAlignment="1" applyProtection="1">
      <alignment horizontal="center"/>
    </xf>
    <xf numFmtId="2" fontId="3" fillId="8" borderId="59" xfId="0" applyNumberFormat="1" applyFont="1" applyFill="1" applyBorder="1" applyAlignment="1" applyProtection="1">
      <alignment horizontal="center"/>
    </xf>
    <xf numFmtId="0" fontId="1" fillId="11" borderId="24" xfId="0" applyFont="1" applyFill="1" applyBorder="1" applyAlignment="1" applyProtection="1">
      <alignment horizontal="center"/>
    </xf>
    <xf numFmtId="0" fontId="1" fillId="11" borderId="53" xfId="0" applyFont="1" applyFill="1" applyBorder="1" applyAlignment="1" applyProtection="1">
      <alignment horizontal="center"/>
    </xf>
    <xf numFmtId="2" fontId="3" fillId="11" borderId="54" xfId="0" applyNumberFormat="1" applyFont="1" applyFill="1" applyBorder="1" applyAlignment="1" applyProtection="1">
      <alignment horizontal="center"/>
    </xf>
    <xf numFmtId="2" fontId="3" fillId="8" borderId="60" xfId="0" applyNumberFormat="1" applyFont="1" applyFill="1" applyBorder="1" applyAlignment="1" applyProtection="1">
      <alignment horizontal="center"/>
    </xf>
    <xf numFmtId="0" fontId="1" fillId="11" borderId="11" xfId="0" applyFont="1" applyFill="1" applyBorder="1" applyAlignment="1" applyProtection="1">
      <alignment horizontal="center"/>
    </xf>
    <xf numFmtId="0" fontId="8" fillId="5" borderId="61" xfId="0" applyFont="1" applyFill="1" applyBorder="1" applyAlignment="1" applyProtection="1">
      <alignment horizontal="center"/>
    </xf>
    <xf numFmtId="0" fontId="8" fillId="5" borderId="62" xfId="0" applyFont="1" applyFill="1" applyBorder="1" applyProtection="1"/>
    <xf numFmtId="0" fontId="11" fillId="5" borderId="62" xfId="0" applyFont="1" applyFill="1" applyBorder="1" applyProtection="1"/>
    <xf numFmtId="0" fontId="8" fillId="5" borderId="63" xfId="0" applyFont="1" applyFill="1" applyBorder="1" applyAlignment="1" applyProtection="1">
      <alignment horizontal="center"/>
    </xf>
    <xf numFmtId="0" fontId="1" fillId="5" borderId="47" xfId="0" applyFont="1" applyFill="1" applyBorder="1" applyAlignment="1" applyProtection="1">
      <alignment horizontal="center"/>
    </xf>
    <xf numFmtId="0" fontId="1" fillId="8" borderId="14" xfId="0" applyFont="1" applyFill="1" applyBorder="1" applyAlignment="1" applyProtection="1">
      <alignment horizontal="center"/>
    </xf>
    <xf numFmtId="0" fontId="1" fillId="8" borderId="9" xfId="0" applyFont="1" applyFill="1" applyBorder="1" applyAlignment="1" applyProtection="1">
      <alignment horizontal="center"/>
    </xf>
    <xf numFmtId="0" fontId="1" fillId="8" borderId="15" xfId="0" applyFont="1" applyFill="1" applyBorder="1" applyAlignment="1" applyProtection="1">
      <alignment horizontal="center"/>
    </xf>
    <xf numFmtId="0" fontId="8" fillId="4" borderId="64" xfId="0" applyFont="1" applyFill="1" applyBorder="1" applyProtection="1"/>
    <xf numFmtId="0" fontId="11" fillId="4" borderId="65" xfId="0" applyFont="1" applyFill="1" applyBorder="1" applyProtection="1"/>
    <xf numFmtId="9" fontId="8" fillId="4" borderId="66" xfId="0" applyNumberFormat="1" applyFont="1" applyFill="1" applyBorder="1" applyAlignment="1" applyProtection="1">
      <alignment horizontal="center"/>
    </xf>
    <xf numFmtId="0" fontId="11" fillId="2" borderId="0" xfId="0" applyFont="1" applyFill="1" applyProtection="1"/>
    <xf numFmtId="0" fontId="1" fillId="8" borderId="16" xfId="0" applyFont="1" applyFill="1" applyBorder="1" applyAlignment="1" applyProtection="1">
      <alignment horizontal="center"/>
    </xf>
    <xf numFmtId="0" fontId="1" fillId="8" borderId="0" xfId="0" applyFont="1" applyFill="1" applyBorder="1" applyAlignment="1" applyProtection="1">
      <alignment horizontal="center"/>
    </xf>
    <xf numFmtId="0" fontId="1" fillId="8" borderId="47" xfId="0" applyFont="1" applyFill="1" applyBorder="1" applyAlignment="1" applyProtection="1">
      <alignment horizontal="left"/>
    </xf>
    <xf numFmtId="0" fontId="8" fillId="5" borderId="67" xfId="0" applyFont="1" applyFill="1" applyBorder="1" applyProtection="1"/>
    <xf numFmtId="0" fontId="8" fillId="5" borderId="68" xfId="0" applyFont="1" applyFill="1" applyBorder="1" applyProtection="1"/>
    <xf numFmtId="0" fontId="8" fillId="5" borderId="69" xfId="0" applyFont="1" applyFill="1" applyBorder="1" applyProtection="1"/>
    <xf numFmtId="2" fontId="1" fillId="8" borderId="54" xfId="0" applyNumberFormat="1" applyFont="1" applyFill="1" applyBorder="1" applyAlignment="1" applyProtection="1">
      <alignment horizontal="center"/>
    </xf>
    <xf numFmtId="2" fontId="1" fillId="8" borderId="55" xfId="0" applyNumberFormat="1" applyFont="1" applyFill="1" applyBorder="1" applyAlignment="1" applyProtection="1">
      <alignment horizontal="center"/>
    </xf>
    <xf numFmtId="2" fontId="1" fillId="8" borderId="56" xfId="0" applyNumberFormat="1" applyFont="1" applyFill="1" applyBorder="1" applyAlignment="1" applyProtection="1">
      <alignment horizontal="center"/>
    </xf>
    <xf numFmtId="2" fontId="1" fillId="8" borderId="57" xfId="0" applyNumberFormat="1" applyFont="1" applyFill="1" applyBorder="1" applyAlignment="1" applyProtection="1">
      <alignment horizontal="center"/>
    </xf>
    <xf numFmtId="0" fontId="8" fillId="9" borderId="8" xfId="0" applyFont="1" applyFill="1" applyBorder="1" applyProtection="1"/>
    <xf numFmtId="0" fontId="8" fillId="9" borderId="0" xfId="0" applyFont="1" applyFill="1" applyBorder="1" applyProtection="1"/>
    <xf numFmtId="9" fontId="8" fillId="9" borderId="0" xfId="0" applyNumberFormat="1" applyFont="1" applyFill="1" applyBorder="1" applyProtection="1"/>
    <xf numFmtId="2" fontId="8" fillId="9" borderId="0" xfId="0" applyNumberFormat="1" applyFont="1" applyFill="1" applyBorder="1" applyProtection="1"/>
    <xf numFmtId="0" fontId="8" fillId="9" borderId="7" xfId="0" applyFont="1" applyFill="1" applyBorder="1" applyProtection="1"/>
    <xf numFmtId="0" fontId="1" fillId="8" borderId="24" xfId="0" applyFont="1" applyFill="1" applyBorder="1" applyAlignment="1" applyProtection="1">
      <alignment horizontal="center"/>
    </xf>
    <xf numFmtId="0" fontId="1" fillId="8" borderId="53" xfId="0" applyFont="1" applyFill="1" applyBorder="1" applyAlignment="1" applyProtection="1">
      <alignment horizontal="center"/>
    </xf>
    <xf numFmtId="0" fontId="8" fillId="9" borderId="70" xfId="0" applyFont="1" applyFill="1" applyBorder="1" applyProtection="1"/>
    <xf numFmtId="0" fontId="8" fillId="9" borderId="71" xfId="0" applyFont="1" applyFill="1" applyBorder="1" applyProtection="1"/>
    <xf numFmtId="9" fontId="8" fillId="9" borderId="71" xfId="0" applyNumberFormat="1" applyFont="1" applyFill="1" applyBorder="1" applyProtection="1"/>
    <xf numFmtId="2" fontId="8" fillId="9" borderId="71" xfId="0" applyNumberFormat="1" applyFont="1" applyFill="1" applyBorder="1" applyProtection="1"/>
    <xf numFmtId="0" fontId="8" fillId="9" borderId="72" xfId="0" applyFont="1" applyFill="1" applyBorder="1" applyProtection="1"/>
    <xf numFmtId="0" fontId="1" fillId="5" borderId="53" xfId="0" applyFont="1" applyFill="1" applyBorder="1" applyProtection="1"/>
    <xf numFmtId="0" fontId="1" fillId="8" borderId="24" xfId="0" applyFont="1" applyFill="1" applyBorder="1" applyProtection="1"/>
    <xf numFmtId="0" fontId="1" fillId="8" borderId="12" xfId="0" applyFont="1" applyFill="1" applyBorder="1" applyProtection="1"/>
    <xf numFmtId="0" fontId="1" fillId="8" borderId="13" xfId="0" applyFont="1" applyFill="1" applyBorder="1" applyProtection="1"/>
    <xf numFmtId="0" fontId="20" fillId="5" borderId="73" xfId="0" applyFont="1" applyFill="1" applyBorder="1" applyAlignment="1" applyProtection="1">
      <alignment horizontal="center"/>
    </xf>
    <xf numFmtId="9" fontId="20" fillId="5" borderId="27" xfId="0" applyNumberFormat="1" applyFont="1" applyFill="1" applyBorder="1" applyAlignment="1" applyProtection="1">
      <alignment horizontal="center"/>
    </xf>
    <xf numFmtId="9" fontId="20" fillId="5" borderId="28" xfId="0" applyNumberFormat="1" applyFont="1" applyFill="1" applyBorder="1" applyAlignment="1" applyProtection="1">
      <alignment horizontal="center"/>
    </xf>
    <xf numFmtId="9" fontId="8" fillId="9" borderId="0" xfId="0" applyNumberFormat="1" applyFont="1" applyFill="1" applyBorder="1" applyAlignment="1" applyProtection="1">
      <alignment horizontal="right"/>
    </xf>
    <xf numFmtId="0" fontId="4" fillId="11" borderId="13" xfId="0" applyFont="1" applyFill="1" applyBorder="1" applyAlignment="1" applyProtection="1">
      <alignment horizontal="center"/>
    </xf>
    <xf numFmtId="0" fontId="8" fillId="9" borderId="0" xfId="0" quotePrefix="1" applyFont="1" applyFill="1" applyBorder="1" applyAlignment="1" applyProtection="1">
      <alignment horizontal="right"/>
    </xf>
    <xf numFmtId="0" fontId="1" fillId="5" borderId="24" xfId="0" applyFont="1" applyFill="1" applyBorder="1" applyAlignment="1" applyProtection="1">
      <alignment horizontal="center"/>
    </xf>
    <xf numFmtId="0" fontId="3" fillId="5" borderId="13" xfId="0" applyFont="1" applyFill="1" applyBorder="1" applyAlignment="1" applyProtection="1">
      <alignment horizontal="center"/>
    </xf>
    <xf numFmtId="0" fontId="11" fillId="9" borderId="74" xfId="0" applyFont="1" applyFill="1" applyBorder="1" applyProtection="1"/>
    <xf numFmtId="0" fontId="11" fillId="9" borderId="40" xfId="0" applyFont="1" applyFill="1" applyBorder="1" applyProtection="1"/>
    <xf numFmtId="0" fontId="11" fillId="9" borderId="75" xfId="0" applyFont="1" applyFill="1" applyBorder="1" applyProtection="1"/>
    <xf numFmtId="0" fontId="0" fillId="5" borderId="0" xfId="0" applyFill="1" applyBorder="1" applyProtection="1"/>
    <xf numFmtId="164" fontId="1" fillId="5" borderId="0" xfId="0" applyNumberFormat="1" applyFont="1" applyFill="1" applyBorder="1" applyProtection="1"/>
    <xf numFmtId="0" fontId="1" fillId="5" borderId="7" xfId="0" applyFont="1" applyFill="1" applyBorder="1" applyProtection="1"/>
    <xf numFmtId="0" fontId="1" fillId="5" borderId="27" xfId="0" applyFont="1" applyFill="1" applyBorder="1" applyProtection="1"/>
    <xf numFmtId="0" fontId="1" fillId="5" borderId="25" xfId="0" applyFont="1" applyFill="1" applyBorder="1" applyAlignment="1" applyProtection="1">
      <alignment horizontal="center"/>
    </xf>
    <xf numFmtId="0" fontId="1" fillId="5" borderId="28" xfId="0" applyFont="1" applyFill="1" applyBorder="1" applyProtection="1"/>
    <xf numFmtId="0" fontId="0" fillId="5" borderId="7" xfId="0" applyFill="1" applyBorder="1" applyProtection="1"/>
    <xf numFmtId="2" fontId="3" fillId="11" borderId="76" xfId="0" applyNumberFormat="1" applyFont="1" applyFill="1" applyBorder="1" applyAlignment="1" applyProtection="1">
      <alignment horizontal="center"/>
    </xf>
    <xf numFmtId="0" fontId="10" fillId="12" borderId="53" xfId="0" applyFont="1" applyFill="1" applyBorder="1" applyAlignment="1" applyProtection="1">
      <alignment horizontal="center"/>
    </xf>
    <xf numFmtId="0" fontId="24" fillId="2" borderId="0" xfId="0" applyFont="1" applyFill="1" applyProtection="1"/>
    <xf numFmtId="0" fontId="24" fillId="4" borderId="77" xfId="0" applyFont="1" applyFill="1" applyBorder="1" applyAlignment="1" applyProtection="1">
      <alignment vertical="center"/>
    </xf>
    <xf numFmtId="0" fontId="24" fillId="4" borderId="9" xfId="0" applyFont="1" applyFill="1" applyBorder="1" applyAlignment="1" applyProtection="1">
      <alignment vertical="center"/>
    </xf>
    <xf numFmtId="9" fontId="24" fillId="4" borderId="78" xfId="0" applyNumberFormat="1" applyFont="1" applyFill="1" applyBorder="1" applyAlignment="1" applyProtection="1">
      <alignment horizontal="left" vertical="center"/>
    </xf>
    <xf numFmtId="2" fontId="3" fillId="11" borderId="79" xfId="0" applyNumberFormat="1" applyFont="1" applyFill="1" applyBorder="1" applyAlignment="1" applyProtection="1">
      <alignment horizontal="center"/>
    </xf>
    <xf numFmtId="2" fontId="3" fillId="8" borderId="80" xfId="0" applyNumberFormat="1" applyFont="1" applyFill="1" applyBorder="1" applyAlignment="1" applyProtection="1">
      <alignment horizontal="center"/>
    </xf>
    <xf numFmtId="0" fontId="1" fillId="5" borderId="81" xfId="0" applyFont="1" applyFill="1" applyBorder="1" applyAlignment="1" applyProtection="1">
      <alignment horizontal="center"/>
    </xf>
    <xf numFmtId="0" fontId="8" fillId="5" borderId="9" xfId="0" applyFont="1" applyFill="1" applyBorder="1" applyAlignment="1" applyProtection="1">
      <alignment horizontal="left"/>
    </xf>
    <xf numFmtId="0" fontId="10" fillId="5" borderId="15" xfId="0" applyFont="1" applyFill="1" applyBorder="1" applyAlignment="1" applyProtection="1">
      <alignment horizontal="center"/>
    </xf>
    <xf numFmtId="0" fontId="1" fillId="5" borderId="82"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3" xfId="0" applyFont="1" applyFill="1" applyBorder="1" applyAlignment="1" applyProtection="1">
      <alignment horizontal="center"/>
    </xf>
    <xf numFmtId="0" fontId="19" fillId="2" borderId="0" xfId="0" applyFont="1" applyFill="1" applyAlignment="1" applyProtection="1">
      <alignment horizontal="center"/>
    </xf>
    <xf numFmtId="0" fontId="1" fillId="5" borderId="79" xfId="0" applyFont="1" applyFill="1" applyBorder="1" applyAlignment="1" applyProtection="1">
      <alignment horizontal="center"/>
    </xf>
    <xf numFmtId="0" fontId="3" fillId="5" borderId="27" xfId="0" applyFont="1" applyFill="1" applyBorder="1" applyAlignment="1" applyProtection="1">
      <alignment horizontal="center"/>
    </xf>
    <xf numFmtId="0" fontId="8" fillId="5" borderId="28" xfId="0" applyFont="1" applyFill="1" applyBorder="1" applyAlignment="1" applyProtection="1">
      <alignment horizontal="center"/>
    </xf>
    <xf numFmtId="0" fontId="1" fillId="2" borderId="0" xfId="0" applyFont="1" applyFill="1" applyProtection="1"/>
    <xf numFmtId="9" fontId="1" fillId="5" borderId="16" xfId="0" applyNumberFormat="1" applyFont="1" applyFill="1" applyBorder="1" applyAlignment="1" applyProtection="1">
      <alignment horizontal="center"/>
    </xf>
    <xf numFmtId="0" fontId="3" fillId="9" borderId="83" xfId="0" applyFont="1" applyFill="1" applyBorder="1" applyProtection="1"/>
    <xf numFmtId="169" fontId="1" fillId="9" borderId="12" xfId="0" applyNumberFormat="1" applyFont="1" applyFill="1" applyBorder="1" applyAlignment="1" applyProtection="1">
      <alignment horizontal="left"/>
    </xf>
    <xf numFmtId="9" fontId="2" fillId="9" borderId="12" xfId="0" applyNumberFormat="1" applyFont="1" applyFill="1" applyBorder="1" applyProtection="1"/>
    <xf numFmtId="9" fontId="2" fillId="9" borderId="12" xfId="0" applyNumberFormat="1" applyFont="1" applyFill="1" applyBorder="1" applyAlignment="1" applyProtection="1">
      <alignment horizontal="center"/>
    </xf>
    <xf numFmtId="169" fontId="2" fillId="9" borderId="18" xfId="0" applyNumberFormat="1" applyFont="1" applyFill="1" applyBorder="1" applyAlignment="1" applyProtection="1">
      <alignment horizontal="left"/>
    </xf>
    <xf numFmtId="0" fontId="8" fillId="5" borderId="84" xfId="0" applyFont="1" applyFill="1" applyBorder="1" applyAlignment="1" applyProtection="1">
      <alignment horizontal="center"/>
    </xf>
    <xf numFmtId="0" fontId="8" fillId="5" borderId="15" xfId="0" applyFont="1" applyFill="1" applyBorder="1" applyAlignment="1" applyProtection="1">
      <alignment horizontal="center"/>
    </xf>
    <xf numFmtId="9" fontId="1" fillId="5" borderId="85" xfId="0" applyNumberFormat="1" applyFont="1" applyFill="1" applyBorder="1" applyAlignment="1" applyProtection="1">
      <alignment horizontal="center"/>
    </xf>
    <xf numFmtId="0" fontId="3" fillId="8" borderId="77" xfId="0" applyFont="1" applyFill="1" applyBorder="1" applyProtection="1"/>
    <xf numFmtId="169" fontId="1" fillId="8" borderId="9" xfId="0" applyNumberFormat="1" applyFont="1" applyFill="1" applyBorder="1" applyAlignment="1" applyProtection="1">
      <alignment horizontal="left"/>
    </xf>
    <xf numFmtId="9" fontId="2" fillId="8" borderId="9" xfId="0" applyNumberFormat="1" applyFont="1" applyFill="1" applyBorder="1" applyProtection="1"/>
    <xf numFmtId="9" fontId="2" fillId="8" borderId="9" xfId="0" applyNumberFormat="1" applyFont="1" applyFill="1" applyBorder="1" applyAlignment="1" applyProtection="1">
      <alignment horizontal="center"/>
    </xf>
    <xf numFmtId="169" fontId="2" fillId="8" borderId="78" xfId="0" applyNumberFormat="1" applyFont="1" applyFill="1" applyBorder="1" applyAlignment="1" applyProtection="1">
      <alignment horizontal="left"/>
    </xf>
    <xf numFmtId="0" fontId="8" fillId="5" borderId="26" xfId="0" applyFont="1" applyFill="1" applyBorder="1" applyAlignment="1" applyProtection="1">
      <alignment horizontal="center"/>
    </xf>
    <xf numFmtId="0" fontId="8" fillId="5" borderId="13" xfId="0" applyFont="1" applyFill="1" applyBorder="1" applyAlignment="1" applyProtection="1">
      <alignment horizontal="center"/>
    </xf>
    <xf numFmtId="0" fontId="1" fillId="2" borderId="0" xfId="0" applyFont="1" applyFill="1" applyAlignment="1" applyProtection="1">
      <alignment horizontal="center"/>
    </xf>
    <xf numFmtId="0" fontId="0" fillId="5" borderId="77" xfId="0" applyFill="1" applyBorder="1" applyProtection="1"/>
    <xf numFmtId="0" fontId="0" fillId="5" borderId="9" xfId="0" applyFill="1" applyBorder="1" applyProtection="1"/>
    <xf numFmtId="0" fontId="0" fillId="5" borderId="78" xfId="0" applyFill="1" applyBorder="1" applyProtection="1"/>
    <xf numFmtId="0" fontId="8" fillId="2" borderId="0" xfId="0" applyFont="1" applyFill="1" applyProtection="1"/>
    <xf numFmtId="9" fontId="3" fillId="5" borderId="81" xfId="0" applyNumberFormat="1" applyFont="1" applyFill="1" applyBorder="1" applyAlignment="1" applyProtection="1">
      <alignment horizontal="center"/>
    </xf>
    <xf numFmtId="0" fontId="1" fillId="5" borderId="86" xfId="0" applyFont="1" applyFill="1" applyBorder="1" applyAlignment="1" applyProtection="1">
      <alignment horizontal="center"/>
    </xf>
    <xf numFmtId="2" fontId="1" fillId="11" borderId="87" xfId="0" applyNumberFormat="1" applyFont="1" applyFill="1" applyBorder="1" applyAlignment="1" applyProtection="1">
      <alignment horizontal="center"/>
    </xf>
    <xf numFmtId="2" fontId="1" fillId="8" borderId="59" xfId="0" applyNumberFormat="1" applyFont="1" applyFill="1" applyBorder="1" applyAlignment="1" applyProtection="1">
      <alignment horizontal="center"/>
    </xf>
    <xf numFmtId="0" fontId="10" fillId="5" borderId="8" xfId="0" applyFont="1" applyFill="1" applyBorder="1" applyProtection="1"/>
    <xf numFmtId="0" fontId="10" fillId="5" borderId="0" xfId="0" applyFont="1" applyFill="1" applyBorder="1" applyProtection="1"/>
    <xf numFmtId="9" fontId="10" fillId="5" borderId="0" xfId="0" applyNumberFormat="1" applyFont="1" applyFill="1" applyBorder="1" applyProtection="1"/>
    <xf numFmtId="9" fontId="1" fillId="5" borderId="7" xfId="0" applyNumberFormat="1" applyFont="1" applyFill="1" applyBorder="1" applyAlignment="1" applyProtection="1">
      <alignment horizontal="left"/>
    </xf>
    <xf numFmtId="0" fontId="11" fillId="2" borderId="0" xfId="0" applyFont="1" applyFill="1" applyBorder="1" applyProtection="1"/>
    <xf numFmtId="9" fontId="3" fillId="5" borderId="76" xfId="0" applyNumberFormat="1" applyFont="1" applyFill="1" applyBorder="1" applyAlignment="1" applyProtection="1">
      <alignment horizontal="center"/>
    </xf>
    <xf numFmtId="0" fontId="1" fillId="5" borderId="16" xfId="0" applyFont="1" applyFill="1" applyBorder="1" applyAlignment="1" applyProtection="1">
      <alignment horizontal="center"/>
    </xf>
    <xf numFmtId="0" fontId="1" fillId="11" borderId="88" xfId="0" applyNumberFormat="1" applyFont="1" applyFill="1" applyBorder="1" applyAlignment="1" applyProtection="1">
      <alignment horizontal="center"/>
    </xf>
    <xf numFmtId="0" fontId="1" fillId="8" borderId="89" xfId="0" applyNumberFormat="1" applyFont="1" applyFill="1" applyBorder="1" applyAlignment="1" applyProtection="1">
      <alignment horizontal="center"/>
    </xf>
    <xf numFmtId="0" fontId="19" fillId="5" borderId="7" xfId="0" applyFont="1" applyFill="1" applyBorder="1" applyProtection="1"/>
    <xf numFmtId="0" fontId="19" fillId="2" borderId="0" xfId="0" applyFont="1" applyFill="1" applyBorder="1" applyProtection="1"/>
    <xf numFmtId="0" fontId="19" fillId="2" borderId="0" xfId="0" applyFont="1" applyFill="1" applyProtection="1"/>
    <xf numFmtId="0" fontId="0" fillId="0" borderId="0" xfId="0" applyProtection="1"/>
    <xf numFmtId="0" fontId="1" fillId="5" borderId="56" xfId="0" applyFont="1" applyFill="1" applyBorder="1" applyAlignment="1" applyProtection="1">
      <alignment horizontal="center"/>
    </xf>
    <xf numFmtId="2" fontId="1" fillId="11" borderId="19" xfId="0" applyNumberFormat="1" applyFont="1" applyFill="1" applyBorder="1" applyAlignment="1" applyProtection="1">
      <alignment horizontal="center"/>
    </xf>
    <xf numFmtId="2" fontId="1" fillId="8" borderId="60" xfId="0" applyNumberFormat="1" applyFont="1" applyFill="1" applyBorder="1" applyAlignment="1" applyProtection="1">
      <alignment horizontal="center"/>
    </xf>
    <xf numFmtId="0" fontId="0" fillId="5" borderId="8" xfId="0" applyFill="1" applyBorder="1" applyProtection="1"/>
    <xf numFmtId="9" fontId="1" fillId="5" borderId="0" xfId="0" applyNumberFormat="1" applyFont="1" applyFill="1" applyBorder="1" applyAlignment="1" applyProtection="1">
      <alignment horizontal="center"/>
    </xf>
    <xf numFmtId="1" fontId="1" fillId="5" borderId="0" xfId="0" applyNumberFormat="1" applyFont="1" applyFill="1" applyBorder="1" applyAlignment="1" applyProtection="1">
      <alignment horizontal="center"/>
    </xf>
    <xf numFmtId="9" fontId="3" fillId="5" borderId="0" xfId="0" applyNumberFormat="1" applyFont="1" applyFill="1" applyBorder="1" applyAlignment="1" applyProtection="1">
      <alignment horizontal="center"/>
    </xf>
    <xf numFmtId="168" fontId="1" fillId="5" borderId="7" xfId="0" applyNumberFormat="1" applyFont="1" applyFill="1" applyBorder="1" applyAlignment="1" applyProtection="1">
      <alignment horizontal="center"/>
    </xf>
    <xf numFmtId="0" fontId="3" fillId="5" borderId="58" xfId="0" applyFont="1" applyFill="1" applyBorder="1" applyAlignment="1" applyProtection="1">
      <alignment horizontal="center"/>
    </xf>
    <xf numFmtId="2" fontId="3" fillId="11" borderId="90" xfId="0" applyNumberFormat="1" applyFont="1" applyFill="1" applyBorder="1" applyAlignment="1" applyProtection="1">
      <alignment horizontal="center"/>
    </xf>
    <xf numFmtId="2" fontId="1" fillId="11" borderId="91" xfId="0" applyNumberFormat="1" applyFont="1" applyFill="1" applyBorder="1" applyAlignment="1" applyProtection="1">
      <alignment horizontal="center"/>
    </xf>
    <xf numFmtId="2" fontId="1" fillId="8" borderId="92" xfId="0" applyNumberFormat="1" applyFont="1" applyFill="1" applyBorder="1" applyAlignment="1" applyProtection="1">
      <alignment horizontal="center"/>
    </xf>
    <xf numFmtId="0" fontId="1" fillId="5" borderId="8" xfId="0" applyFont="1" applyFill="1" applyBorder="1" applyProtection="1"/>
    <xf numFmtId="169" fontId="1" fillId="5" borderId="0" xfId="0" applyNumberFormat="1" applyFont="1" applyFill="1" applyBorder="1" applyAlignment="1" applyProtection="1">
      <alignment horizontal="center"/>
    </xf>
    <xf numFmtId="169" fontId="1" fillId="5" borderId="0" xfId="0" applyNumberFormat="1" applyFont="1" applyFill="1" applyBorder="1" applyProtection="1"/>
    <xf numFmtId="0" fontId="3" fillId="5" borderId="54" xfId="0" applyFont="1" applyFill="1" applyBorder="1" applyAlignment="1" applyProtection="1">
      <alignment horizontal="center"/>
    </xf>
    <xf numFmtId="2" fontId="3" fillId="11" borderId="10" xfId="0" applyNumberFormat="1" applyFont="1" applyFill="1" applyBorder="1" applyAlignment="1" applyProtection="1">
      <alignment horizontal="center"/>
    </xf>
    <xf numFmtId="2" fontId="3" fillId="8" borderId="89" xfId="0" applyNumberFormat="1" applyFont="1" applyFill="1" applyBorder="1" applyAlignment="1" applyProtection="1">
      <alignment horizontal="center"/>
    </xf>
    <xf numFmtId="2" fontId="3" fillId="11" borderId="32" xfId="0" applyNumberFormat="1" applyFont="1" applyFill="1" applyBorder="1" applyAlignment="1" applyProtection="1">
      <alignment horizontal="center"/>
    </xf>
    <xf numFmtId="0" fontId="0" fillId="2" borderId="0" xfId="0" applyFill="1" applyBorder="1" applyProtection="1"/>
    <xf numFmtId="0" fontId="3" fillId="5" borderId="93" xfId="0" applyFont="1" applyFill="1" applyBorder="1" applyAlignment="1" applyProtection="1">
      <alignment horizontal="center"/>
    </xf>
    <xf numFmtId="2" fontId="3" fillId="11" borderId="26" xfId="0" applyNumberFormat="1" applyFont="1" applyFill="1" applyBorder="1" applyAlignment="1" applyProtection="1">
      <alignment horizontal="center"/>
    </xf>
    <xf numFmtId="2" fontId="3" fillId="8" borderId="92" xfId="0" applyNumberFormat="1" applyFont="1" applyFill="1" applyBorder="1" applyAlignment="1" applyProtection="1">
      <alignment horizontal="center"/>
    </xf>
    <xf numFmtId="0" fontId="1" fillId="5" borderId="94" xfId="0" applyFont="1" applyFill="1" applyBorder="1" applyAlignment="1" applyProtection="1">
      <alignment horizontal="center"/>
    </xf>
    <xf numFmtId="0" fontId="1" fillId="11" borderId="88" xfId="0" applyFont="1" applyFill="1" applyBorder="1" applyAlignment="1" applyProtection="1">
      <alignment horizontal="center"/>
    </xf>
    <xf numFmtId="0" fontId="1" fillId="8" borderId="89" xfId="0" applyFont="1" applyFill="1" applyBorder="1" applyAlignment="1" applyProtection="1">
      <alignment horizontal="center"/>
    </xf>
    <xf numFmtId="0" fontId="10" fillId="5" borderId="0" xfId="0" quotePrefix="1" applyFont="1" applyFill="1" applyBorder="1" applyAlignment="1" applyProtection="1">
      <alignment horizontal="right"/>
    </xf>
    <xf numFmtId="2" fontId="10" fillId="5" borderId="0" xfId="0" applyNumberFormat="1" applyFont="1" applyFill="1" applyBorder="1" applyProtection="1"/>
    <xf numFmtId="0" fontId="10" fillId="5" borderId="7" xfId="0" applyFont="1" applyFill="1" applyBorder="1" applyProtection="1"/>
    <xf numFmtId="2" fontId="3" fillId="5" borderId="81" xfId="0" applyNumberFormat="1" applyFont="1" applyFill="1" applyBorder="1" applyAlignment="1" applyProtection="1">
      <alignment horizontal="center"/>
    </xf>
    <xf numFmtId="0" fontId="3" fillId="5" borderId="95" xfId="0" applyFont="1" applyFill="1" applyBorder="1" applyProtection="1"/>
    <xf numFmtId="0" fontId="3" fillId="11" borderId="31" xfId="0" applyFont="1" applyFill="1" applyBorder="1" applyAlignment="1" applyProtection="1">
      <alignment horizontal="center"/>
    </xf>
    <xf numFmtId="0" fontId="3" fillId="8" borderId="96" xfId="0" applyFont="1" applyFill="1" applyBorder="1" applyAlignment="1" applyProtection="1">
      <alignment horizontal="center"/>
    </xf>
    <xf numFmtId="0" fontId="3" fillId="5" borderId="82" xfId="0" applyFont="1" applyFill="1" applyBorder="1" applyAlignment="1" applyProtection="1">
      <alignment horizontal="left"/>
    </xf>
    <xf numFmtId="0" fontId="3" fillId="5" borderId="53" xfId="0" applyFont="1" applyFill="1" applyBorder="1" applyAlignment="1" applyProtection="1">
      <alignment horizontal="left"/>
    </xf>
    <xf numFmtId="0" fontId="11" fillId="5" borderId="74" xfId="0" applyFont="1" applyFill="1" applyBorder="1" applyProtection="1"/>
    <xf numFmtId="0" fontId="11" fillId="5" borderId="40" xfId="0" applyFont="1" applyFill="1" applyBorder="1" applyProtection="1"/>
    <xf numFmtId="0" fontId="11" fillId="5" borderId="75" xfId="0" applyFont="1" applyFill="1" applyBorder="1" applyProtection="1"/>
    <xf numFmtId="0" fontId="11" fillId="2" borderId="0" xfId="0" applyFont="1" applyFill="1" applyAlignment="1" applyProtection="1">
      <alignment horizontal="center"/>
    </xf>
    <xf numFmtId="0" fontId="26" fillId="2" borderId="0" xfId="0" applyFont="1" applyFill="1" applyProtection="1"/>
    <xf numFmtId="0" fontId="25" fillId="2" borderId="0" xfId="0" applyFont="1" applyFill="1"/>
    <xf numFmtId="0" fontId="24" fillId="2" borderId="0" xfId="0" applyFont="1" applyFill="1" applyAlignment="1">
      <alignment horizontal="left"/>
    </xf>
    <xf numFmtId="0" fontId="1" fillId="0" borderId="0" xfId="0" applyFont="1" applyAlignment="1" applyProtection="1">
      <alignment horizontal="center" wrapText="1"/>
    </xf>
    <xf numFmtId="0" fontId="0" fillId="0" borderId="0" xfId="0" applyAlignment="1" applyProtection="1">
      <alignment horizontal="center" vertical="top" wrapText="1"/>
    </xf>
    <xf numFmtId="0" fontId="1" fillId="0" borderId="0" xfId="0" applyFont="1" applyAlignment="1" applyProtection="1">
      <alignment horizontal="center" vertical="center" wrapText="1"/>
    </xf>
    <xf numFmtId="2" fontId="1" fillId="9" borderId="31" xfId="0" applyNumberFormat="1" applyFont="1" applyFill="1" applyBorder="1" applyAlignment="1" applyProtection="1">
      <alignment horizontal="center"/>
      <protection locked="0"/>
    </xf>
    <xf numFmtId="2" fontId="1" fillId="9" borderId="97" xfId="0" applyNumberFormat="1" applyFont="1" applyFill="1" applyBorder="1" applyAlignment="1" applyProtection="1">
      <alignment horizontal="center"/>
      <protection locked="0"/>
    </xf>
    <xf numFmtId="0" fontId="1" fillId="0" borderId="0" xfId="0" applyNumberFormat="1" applyFont="1" applyFill="1" applyBorder="1" applyAlignment="1" applyProtection="1">
      <alignment horizontal="center"/>
    </xf>
    <xf numFmtId="0" fontId="1" fillId="0" borderId="0" xfId="0" applyNumberFormat="1" applyFont="1" applyAlignment="1" applyProtection="1">
      <alignment horizontal="center"/>
    </xf>
    <xf numFmtId="165" fontId="1" fillId="0" borderId="0" xfId="0" applyNumberFormat="1" applyFont="1" applyFill="1" applyBorder="1" applyProtection="1"/>
    <xf numFmtId="165" fontId="0" fillId="0" borderId="0" xfId="0" applyNumberFormat="1" applyFill="1" applyBorder="1" applyProtection="1"/>
    <xf numFmtId="0" fontId="0" fillId="0" borderId="0" xfId="0" applyFill="1" applyBorder="1" applyProtection="1"/>
    <xf numFmtId="167" fontId="0" fillId="0" borderId="0" xfId="0" applyNumberFormat="1" applyFill="1" applyBorder="1" applyProtection="1"/>
    <xf numFmtId="0" fontId="3" fillId="11" borderId="19" xfId="0" applyFont="1" applyFill="1" applyBorder="1" applyAlignment="1" applyProtection="1">
      <alignment horizontal="center"/>
      <protection locked="0"/>
    </xf>
    <xf numFmtId="0" fontId="1" fillId="0" borderId="0" xfId="0" applyFont="1"/>
    <xf numFmtId="14" fontId="0" fillId="0" borderId="0" xfId="0" applyNumberFormat="1"/>
    <xf numFmtId="15" fontId="0" fillId="0" borderId="0" xfId="0" applyNumberFormat="1"/>
    <xf numFmtId="0" fontId="0" fillId="5" borderId="0" xfId="0" applyFill="1"/>
    <xf numFmtId="0" fontId="0" fillId="13" borderId="0" xfId="0" applyFill="1"/>
    <xf numFmtId="0" fontId="1" fillId="0" borderId="0" xfId="0" applyFont="1" applyAlignment="1" applyProtection="1">
      <alignment horizontal="left" indent="1"/>
    </xf>
    <xf numFmtId="2" fontId="1" fillId="0" borderId="0" xfId="0" applyNumberFormat="1" applyFont="1" applyProtection="1"/>
    <xf numFmtId="2" fontId="1" fillId="6" borderId="98" xfId="0" applyNumberFormat="1" applyFont="1" applyFill="1" applyBorder="1" applyAlignment="1" applyProtection="1">
      <alignment horizontal="center"/>
    </xf>
    <xf numFmtId="2" fontId="1" fillId="6" borderId="99" xfId="0" applyNumberFormat="1" applyFont="1" applyFill="1" applyBorder="1" applyAlignment="1" applyProtection="1">
      <alignment horizontal="center"/>
    </xf>
    <xf numFmtId="2" fontId="1" fillId="6" borderId="100" xfId="0" applyNumberFormat="1" applyFont="1" applyFill="1" applyBorder="1" applyAlignment="1" applyProtection="1">
      <alignment horizontal="center"/>
    </xf>
    <xf numFmtId="2" fontId="1" fillId="6" borderId="101" xfId="0" applyNumberFormat="1" applyFont="1" applyFill="1" applyBorder="1" applyAlignment="1" applyProtection="1">
      <alignment horizontal="left"/>
    </xf>
    <xf numFmtId="0" fontId="0" fillId="0" borderId="0" xfId="0" applyFill="1"/>
    <xf numFmtId="2" fontId="11" fillId="8" borderId="19" xfId="0" applyNumberFormat="1" applyFont="1" applyFill="1" applyBorder="1" applyAlignment="1">
      <alignment horizontal="center"/>
    </xf>
    <xf numFmtId="168" fontId="8" fillId="8" borderId="40" xfId="0" applyNumberFormat="1" applyFont="1" applyFill="1" applyBorder="1" applyAlignment="1">
      <alignment horizontal="center" vertical="center"/>
    </xf>
    <xf numFmtId="2" fontId="8" fillId="4" borderId="0" xfId="0" applyNumberFormat="1" applyFont="1" applyFill="1" applyBorder="1" applyAlignment="1"/>
    <xf numFmtId="2" fontId="8" fillId="4" borderId="12" xfId="0" applyNumberFormat="1" applyFont="1" applyFill="1" applyBorder="1" applyAlignment="1"/>
    <xf numFmtId="168" fontId="8" fillId="5" borderId="11" xfId="0" applyNumberFormat="1" applyFont="1" applyFill="1" applyBorder="1" applyAlignment="1">
      <alignment horizontal="center"/>
    </xf>
    <xf numFmtId="166" fontId="8" fillId="5" borderId="11" xfId="0" applyNumberFormat="1" applyFont="1" applyFill="1" applyBorder="1" applyAlignment="1">
      <alignment horizontal="center"/>
    </xf>
    <xf numFmtId="166" fontId="18" fillId="8" borderId="102" xfId="0" applyNumberFormat="1" applyFont="1" applyFill="1" applyBorder="1" applyAlignment="1">
      <alignment horizontal="center" vertical="center"/>
    </xf>
    <xf numFmtId="0" fontId="0" fillId="2" borderId="71" xfId="0" applyFill="1" applyBorder="1" applyAlignment="1">
      <alignment horizontal="center"/>
    </xf>
    <xf numFmtId="0" fontId="28" fillId="2" borderId="71" xfId="0" applyFont="1" applyFill="1" applyBorder="1"/>
    <xf numFmtId="0" fontId="0" fillId="0" borderId="0" xfId="0" applyAlignment="1" applyProtection="1">
      <alignment horizontal="center"/>
    </xf>
    <xf numFmtId="0" fontId="0" fillId="9" borderId="55" xfId="0" applyFill="1" applyBorder="1" applyProtection="1">
      <protection locked="0"/>
    </xf>
    <xf numFmtId="0" fontId="0" fillId="9" borderId="32" xfId="0" applyFill="1" applyBorder="1" applyProtection="1">
      <protection locked="0"/>
    </xf>
    <xf numFmtId="0" fontId="0" fillId="14" borderId="19" xfId="0" applyFill="1" applyBorder="1" applyProtection="1">
      <protection locked="0"/>
    </xf>
    <xf numFmtId="0" fontId="27" fillId="6" borderId="103" xfId="0" applyFont="1" applyFill="1" applyBorder="1" applyAlignment="1" applyProtection="1">
      <alignment horizontal="center" vertical="top" wrapText="1"/>
    </xf>
    <xf numFmtId="0" fontId="27" fillId="6" borderId="103" xfId="0" applyFont="1" applyFill="1" applyBorder="1" applyAlignment="1" applyProtection="1">
      <alignment horizontal="center" vertical="center" wrapText="1"/>
    </xf>
    <xf numFmtId="9" fontId="0" fillId="15" borderId="104" xfId="0" applyNumberFormat="1" applyFill="1" applyBorder="1" applyAlignment="1" applyProtection="1">
      <alignment horizontal="center" vertical="top" wrapText="1"/>
    </xf>
    <xf numFmtId="0" fontId="1" fillId="6" borderId="10" xfId="0" applyFont="1" applyFill="1" applyBorder="1" applyAlignment="1" applyProtection="1">
      <alignment horizontal="center" vertical="center" wrapText="1"/>
    </xf>
    <xf numFmtId="0" fontId="1" fillId="15" borderId="105" xfId="0" applyFont="1" applyFill="1" applyBorder="1" applyAlignment="1" applyProtection="1">
      <alignment horizontal="center" vertical="center" wrapText="1"/>
    </xf>
    <xf numFmtId="0" fontId="8" fillId="11" borderId="19" xfId="0" applyFont="1" applyFill="1" applyBorder="1" applyAlignment="1" applyProtection="1">
      <alignment horizontal="center"/>
      <protection locked="0"/>
    </xf>
    <xf numFmtId="0" fontId="8" fillId="11" borderId="32" xfId="0" applyFont="1" applyFill="1" applyBorder="1" applyAlignment="1" applyProtection="1">
      <alignment horizontal="center"/>
      <protection locked="0"/>
    </xf>
    <xf numFmtId="0" fontId="8" fillId="11" borderId="106" xfId="0" applyFont="1" applyFill="1" applyBorder="1" applyAlignment="1" applyProtection="1">
      <alignment horizontal="center"/>
      <protection locked="0"/>
    </xf>
    <xf numFmtId="0" fontId="23" fillId="11" borderId="107" xfId="0" applyFont="1" applyFill="1" applyBorder="1" applyAlignment="1" applyProtection="1">
      <alignment horizontal="center"/>
      <protection locked="0"/>
    </xf>
    <xf numFmtId="2" fontId="3" fillId="16" borderId="108" xfId="0" applyNumberFormat="1" applyFont="1" applyFill="1" applyBorder="1" applyAlignment="1" applyProtection="1">
      <alignment horizontal="center"/>
    </xf>
    <xf numFmtId="2" fontId="3" fillId="17" borderId="109" xfId="0" applyNumberFormat="1" applyFont="1" applyFill="1" applyBorder="1" applyAlignment="1" applyProtection="1">
      <alignment horizontal="center"/>
    </xf>
    <xf numFmtId="2" fontId="3" fillId="17" borderId="110" xfId="0" applyNumberFormat="1" applyFont="1" applyFill="1" applyBorder="1" applyAlignment="1" applyProtection="1">
      <alignment horizontal="center"/>
    </xf>
    <xf numFmtId="2" fontId="3" fillId="16" borderId="84" xfId="0" applyNumberFormat="1" applyFont="1" applyFill="1" applyBorder="1" applyAlignment="1" applyProtection="1">
      <alignment horizontal="center"/>
    </xf>
    <xf numFmtId="2" fontId="1" fillId="16" borderId="87" xfId="0" applyNumberFormat="1" applyFont="1" applyFill="1" applyBorder="1" applyAlignment="1" applyProtection="1">
      <alignment horizontal="center"/>
    </xf>
    <xf numFmtId="2" fontId="1" fillId="17" borderId="59" xfId="0" applyNumberFormat="1" applyFont="1" applyFill="1" applyBorder="1" applyAlignment="1" applyProtection="1">
      <alignment horizontal="center"/>
    </xf>
    <xf numFmtId="0" fontId="0" fillId="9" borderId="97" xfId="0" applyFill="1" applyBorder="1" applyProtection="1">
      <protection locked="0"/>
    </xf>
    <xf numFmtId="0" fontId="0" fillId="9" borderId="33" xfId="0" applyFill="1" applyBorder="1" applyProtection="1">
      <protection locked="0"/>
    </xf>
    <xf numFmtId="0" fontId="16" fillId="4" borderId="75" xfId="0" applyFont="1" applyFill="1" applyBorder="1" applyAlignment="1">
      <alignment horizontal="left" vertical="center"/>
    </xf>
    <xf numFmtId="0" fontId="0" fillId="0" borderId="0" xfId="0" applyAlignment="1">
      <alignment wrapText="1"/>
    </xf>
    <xf numFmtId="0" fontId="0" fillId="10" borderId="0" xfId="0" applyFill="1"/>
    <xf numFmtId="167" fontId="0" fillId="5" borderId="0" xfId="0" applyNumberFormat="1" applyFill="1"/>
    <xf numFmtId="0" fontId="0" fillId="18" borderId="0" xfId="0" applyFill="1"/>
    <xf numFmtId="0" fontId="3" fillId="12" borderId="73" xfId="0" applyFont="1" applyFill="1" applyBorder="1" applyAlignment="1" applyProtection="1">
      <alignment horizontal="center"/>
    </xf>
    <xf numFmtId="0" fontId="4" fillId="12" borderId="13" xfId="0" applyFont="1" applyFill="1" applyBorder="1" applyAlignment="1" applyProtection="1">
      <alignment horizontal="center"/>
    </xf>
    <xf numFmtId="0" fontId="3" fillId="12" borderId="82" xfId="0" applyFont="1" applyFill="1" applyBorder="1" applyAlignment="1" applyProtection="1">
      <alignment horizontal="center"/>
    </xf>
    <xf numFmtId="0" fontId="3" fillId="12" borderId="53" xfId="0" applyFont="1" applyFill="1" applyBorder="1" applyAlignment="1" applyProtection="1">
      <alignment horizontal="center"/>
    </xf>
    <xf numFmtId="0" fontId="0" fillId="12" borderId="0" xfId="0" applyFill="1"/>
    <xf numFmtId="168" fontId="1" fillId="12" borderId="111" xfId="0" applyNumberFormat="1" applyFont="1" applyFill="1" applyBorder="1" applyAlignment="1" applyProtection="1">
      <alignment horizontal="center"/>
    </xf>
    <xf numFmtId="168" fontId="1" fillId="12" borderId="53" xfId="0" applyNumberFormat="1" applyFont="1" applyFill="1" applyBorder="1" applyAlignment="1" applyProtection="1">
      <alignment horizontal="center"/>
    </xf>
    <xf numFmtId="168" fontId="1" fillId="12" borderId="73" xfId="0" applyNumberFormat="1" applyFont="1" applyFill="1" applyBorder="1" applyAlignment="1" applyProtection="1">
      <alignment horizontal="center"/>
    </xf>
    <xf numFmtId="9" fontId="0" fillId="6" borderId="112" xfId="0" applyNumberFormat="1" applyFill="1" applyBorder="1" applyAlignment="1" applyProtection="1">
      <alignment horizontal="center" vertical="top" wrapText="1"/>
    </xf>
    <xf numFmtId="9" fontId="0" fillId="6" borderId="113" xfId="0" applyNumberFormat="1" applyFill="1" applyBorder="1" applyAlignment="1" applyProtection="1">
      <alignment horizontal="center" vertical="top" wrapText="1"/>
    </xf>
    <xf numFmtId="0" fontId="1" fillId="6" borderId="114" xfId="0" applyFont="1" applyFill="1" applyBorder="1" applyAlignment="1" applyProtection="1">
      <alignment horizontal="center" vertical="center" wrapText="1"/>
    </xf>
    <xf numFmtId="0" fontId="1" fillId="6" borderId="88" xfId="0" applyFont="1" applyFill="1" applyBorder="1" applyAlignment="1" applyProtection="1">
      <alignment horizontal="center" vertical="center" wrapText="1"/>
    </xf>
    <xf numFmtId="165" fontId="1" fillId="9" borderId="19" xfId="0" applyNumberFormat="1" applyFont="1" applyFill="1" applyBorder="1" applyAlignment="1" applyProtection="1">
      <alignment horizontal="center"/>
      <protection locked="0"/>
    </xf>
    <xf numFmtId="0" fontId="0" fillId="11" borderId="0" xfId="0" applyFill="1"/>
    <xf numFmtId="0" fontId="29" fillId="0" borderId="0" xfId="0" applyFont="1" applyAlignment="1"/>
    <xf numFmtId="0" fontId="27" fillId="0" borderId="0" xfId="0" applyFont="1" applyAlignment="1"/>
    <xf numFmtId="0" fontId="24" fillId="0" borderId="0" xfId="0" applyFont="1" applyAlignment="1"/>
    <xf numFmtId="0" fontId="0" fillId="0" borderId="0" xfId="0" quotePrefix="1" applyAlignment="1">
      <alignment wrapText="1"/>
    </xf>
    <xf numFmtId="0" fontId="1" fillId="9" borderId="115" xfId="0" applyFont="1" applyFill="1" applyBorder="1" applyAlignment="1" applyProtection="1">
      <alignment horizontal="left" indent="1"/>
      <protection locked="0"/>
    </xf>
    <xf numFmtId="170" fontId="0" fillId="9" borderId="19" xfId="0" applyNumberFormat="1" applyFill="1" applyBorder="1" applyAlignment="1" applyProtection="1">
      <alignment horizontal="center"/>
      <protection locked="0"/>
    </xf>
    <xf numFmtId="170" fontId="0" fillId="9" borderId="19" xfId="0" applyNumberFormat="1" applyFill="1" applyBorder="1" applyProtection="1">
      <protection locked="0"/>
    </xf>
    <xf numFmtId="170" fontId="2" fillId="9" borderId="19" xfId="0" applyNumberFormat="1" applyFont="1" applyFill="1" applyBorder="1" applyAlignment="1" applyProtection="1">
      <alignment horizontal="right"/>
      <protection locked="0"/>
    </xf>
    <xf numFmtId="0" fontId="0" fillId="0" borderId="0" xfId="0" applyProtection="1">
      <protection locked="0"/>
    </xf>
    <xf numFmtId="0" fontId="7" fillId="4" borderId="14" xfId="0" applyFont="1" applyFill="1" applyBorder="1" applyAlignment="1"/>
    <xf numFmtId="0" fontId="2" fillId="0" borderId="0" xfId="0" applyFont="1" applyAlignment="1">
      <alignment wrapText="1"/>
    </xf>
    <xf numFmtId="0" fontId="24" fillId="0" borderId="0" xfId="0" applyFont="1" applyAlignment="1">
      <alignment wrapText="1"/>
    </xf>
    <xf numFmtId="0" fontId="30" fillId="0" borderId="0" xfId="0" applyFont="1" applyAlignment="1">
      <alignment wrapText="1"/>
    </xf>
    <xf numFmtId="0" fontId="18" fillId="0" borderId="0" xfId="0" applyFont="1" applyAlignment="1">
      <alignment wrapText="1"/>
    </xf>
    <xf numFmtId="0" fontId="18" fillId="0" borderId="0" xfId="0" applyFont="1"/>
    <xf numFmtId="0" fontId="32" fillId="0" borderId="0" xfId="0" applyFont="1" applyAlignment="1">
      <alignment wrapText="1"/>
    </xf>
    <xf numFmtId="0" fontId="0" fillId="0" borderId="0" xfId="0" applyAlignment="1">
      <alignment wrapText="1"/>
    </xf>
    <xf numFmtId="0" fontId="0" fillId="0" borderId="0" xfId="0" quotePrefix="1" applyAlignment="1">
      <alignment wrapText="1"/>
    </xf>
    <xf numFmtId="0" fontId="31" fillId="0" borderId="0" xfId="0" applyFont="1" applyAlignment="1">
      <alignment wrapText="1"/>
    </xf>
    <xf numFmtId="0" fontId="2" fillId="0" borderId="0" xfId="0" applyFont="1" applyAlignment="1">
      <alignment wrapText="1"/>
    </xf>
    <xf numFmtId="0" fontId="1" fillId="0" borderId="0" xfId="0" applyFont="1" applyAlignment="1">
      <alignment wrapText="1"/>
    </xf>
    <xf numFmtId="0" fontId="3" fillId="5" borderId="116" xfId="0" applyFont="1" applyFill="1" applyBorder="1" applyAlignment="1">
      <alignment horizontal="center" wrapText="1"/>
    </xf>
    <xf numFmtId="0" fontId="8" fillId="5" borderId="117" xfId="0" applyFont="1" applyFill="1" applyBorder="1" applyAlignment="1">
      <alignment horizontal="center" wrapText="1"/>
    </xf>
    <xf numFmtId="0" fontId="8" fillId="5" borderId="118" xfId="0" applyFont="1" applyFill="1" applyBorder="1" applyAlignment="1">
      <alignment horizontal="center" wrapText="1"/>
    </xf>
    <xf numFmtId="0" fontId="8" fillId="5" borderId="119" xfId="0" applyFont="1" applyFill="1" applyBorder="1" applyAlignment="1">
      <alignment horizontal="center" wrapText="1"/>
    </xf>
    <xf numFmtId="0" fontId="8" fillId="5" borderId="30" xfId="0" applyFont="1" applyFill="1" applyBorder="1" applyAlignment="1">
      <alignment horizontal="center" wrapText="1"/>
    </xf>
    <xf numFmtId="0" fontId="8" fillId="5" borderId="31" xfId="0" applyFont="1" applyFill="1" applyBorder="1" applyAlignment="1">
      <alignment horizontal="center" wrapText="1"/>
    </xf>
    <xf numFmtId="0" fontId="8" fillId="5" borderId="29" xfId="0" applyFont="1" applyFill="1" applyBorder="1" applyAlignment="1">
      <alignment horizontal="center" wrapText="1"/>
    </xf>
    <xf numFmtId="0" fontId="8" fillId="5" borderId="19" xfId="0" applyFont="1" applyFill="1" applyBorder="1" applyAlignment="1">
      <alignment horizontal="center" wrapText="1"/>
    </xf>
    <xf numFmtId="0" fontId="8" fillId="5" borderId="30" xfId="0" applyFont="1" applyFill="1" applyBorder="1" applyAlignment="1">
      <alignment horizontal="center"/>
    </xf>
    <xf numFmtId="0" fontId="8" fillId="5" borderId="120" xfId="0" applyFont="1" applyFill="1" applyBorder="1" applyAlignment="1">
      <alignment horizontal="center"/>
    </xf>
    <xf numFmtId="0" fontId="8" fillId="5" borderId="121" xfId="0" applyFont="1" applyFill="1" applyBorder="1" applyAlignment="1">
      <alignment horizontal="center"/>
    </xf>
    <xf numFmtId="0" fontId="1" fillId="6" borderId="37" xfId="0" applyFont="1" applyFill="1" applyBorder="1" applyAlignment="1" applyProtection="1">
      <alignment horizontal="center" vertical="top" wrapText="1"/>
    </xf>
    <xf numFmtId="0" fontId="1" fillId="6" borderId="37" xfId="0" applyFont="1" applyFill="1" applyBorder="1" applyAlignment="1" applyProtection="1">
      <alignment horizontal="center" wrapText="1"/>
    </xf>
    <xf numFmtId="0" fontId="1" fillId="6" borderId="36" xfId="0" applyFont="1" applyFill="1" applyBorder="1" applyAlignment="1" applyProtection="1">
      <alignment horizontal="center" wrapText="1"/>
    </xf>
    <xf numFmtId="0" fontId="3" fillId="5" borderId="77"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3" fillId="5" borderId="78" xfId="0" applyFont="1" applyFill="1" applyBorder="1" applyAlignment="1" applyProtection="1">
      <alignment horizontal="center" vertical="center"/>
    </xf>
    <xf numFmtId="0" fontId="3" fillId="5" borderId="83"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1" fillId="5" borderId="27" xfId="0" applyFont="1" applyFill="1" applyBorder="1" applyAlignment="1" applyProtection="1">
      <alignment horizontal="center"/>
    </xf>
    <xf numFmtId="0" fontId="1" fillId="5" borderId="28" xfId="0" applyFont="1" applyFill="1" applyBorder="1" applyAlignment="1" applyProtection="1">
      <alignment horizontal="center"/>
    </xf>
    <xf numFmtId="2" fontId="24" fillId="5" borderId="27" xfId="0" applyNumberFormat="1" applyFont="1" applyFill="1" applyBorder="1" applyAlignment="1" applyProtection="1">
      <alignment horizontal="center"/>
    </xf>
    <xf numFmtId="2" fontId="24" fillId="5" borderId="28" xfId="0" applyNumberFormat="1" applyFont="1" applyFill="1" applyBorder="1" applyAlignment="1" applyProtection="1">
      <alignment horizontal="center"/>
    </xf>
    <xf numFmtId="0" fontId="1" fillId="5" borderId="14" xfId="0" applyFont="1" applyFill="1" applyBorder="1" applyAlignment="1" applyProtection="1">
      <alignment horizontal="center"/>
    </xf>
    <xf numFmtId="0" fontId="1" fillId="5" borderId="15" xfId="0" applyFont="1" applyFill="1" applyBorder="1" applyAlignment="1" applyProtection="1">
      <alignment horizontal="center"/>
    </xf>
  </cellXfs>
  <cellStyles count="1">
    <cellStyle name="Normal" xfId="0" builtinId="0"/>
  </cellStyles>
  <dxfs count="41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29"/>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2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7"/>
      </font>
    </dxf>
    <dxf>
      <font>
        <b/>
        <i val="0"/>
        <condense val="0"/>
        <extend val="0"/>
        <color indexed="10"/>
      </font>
    </dxf>
    <dxf>
      <font>
        <b/>
        <i val="0"/>
        <condense val="0"/>
        <extend val="0"/>
        <color indexed="10"/>
      </font>
    </dxf>
    <dxf>
      <font>
        <b/>
        <i val="0"/>
        <condense val="0"/>
        <extend val="0"/>
        <color indexed="17"/>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133350</xdr:colOff>
      <xdr:row>16</xdr:row>
      <xdr:rowOff>0</xdr:rowOff>
    </xdr:from>
    <xdr:to>
      <xdr:col>1</xdr:col>
      <xdr:colOff>2057400</xdr:colOff>
      <xdr:row>28</xdr:row>
      <xdr:rowOff>0</xdr:rowOff>
    </xdr:to>
    <xdr:sp macro="" textlink="">
      <xdr:nvSpPr>
        <xdr:cNvPr id="1164" name="Text Box 140"/>
        <xdr:cNvSpPr txBox="1">
          <a:spLocks noChangeArrowheads="1"/>
        </xdr:cNvSpPr>
      </xdr:nvSpPr>
      <xdr:spPr bwMode="auto">
        <a:xfrm>
          <a:off x="304800" y="3286125"/>
          <a:ext cx="1924050" cy="2390775"/>
        </a:xfrm>
        <a:prstGeom prst="rect">
          <a:avLst/>
        </a:prstGeom>
        <a:solidFill>
          <a:srgbClr val="FFFFE1"/>
        </a:solidFill>
        <a:ln w="9525">
          <a:solidFill>
            <a:srgbClr val="FF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When you select an Outdoor Unit Model in the green cell above, the pick list in the Indoor Unit Model column (Column I) will change to match the selection.  REMEMBER to delete all existing entries out of columns I and J before changing the Outdoor Unit Model.  The cell will turn red IF either you type in an invalid ODU model into the cell OR you have entered more than one row in the ODU sheet for that model name OR there are data errors with that ODU - please check</a:t>
          </a:r>
        </a:p>
      </xdr:txBody>
    </xdr:sp>
    <xdr:clientData/>
  </xdr:twoCellAnchor>
  <xdr:twoCellAnchor>
    <xdr:from>
      <xdr:col>1</xdr:col>
      <xdr:colOff>914400</xdr:colOff>
      <xdr:row>10</xdr:row>
      <xdr:rowOff>47625</xdr:rowOff>
    </xdr:from>
    <xdr:to>
      <xdr:col>1</xdr:col>
      <xdr:colOff>914400</xdr:colOff>
      <xdr:row>16</xdr:row>
      <xdr:rowOff>0</xdr:rowOff>
    </xdr:to>
    <xdr:sp macro="" textlink="">
      <xdr:nvSpPr>
        <xdr:cNvPr id="1335" name="Line 141"/>
        <xdr:cNvSpPr>
          <a:spLocks noChangeShapeType="1"/>
        </xdr:cNvSpPr>
      </xdr:nvSpPr>
      <xdr:spPr bwMode="auto">
        <a:xfrm flipV="1">
          <a:off x="1085850" y="2124075"/>
          <a:ext cx="0" cy="1162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1009650</xdr:colOff>
      <xdr:row>0</xdr:row>
      <xdr:rowOff>295275</xdr:rowOff>
    </xdr:from>
    <xdr:to>
      <xdr:col>10</xdr:col>
      <xdr:colOff>685800</xdr:colOff>
      <xdr:row>4</xdr:row>
      <xdr:rowOff>47625</xdr:rowOff>
    </xdr:to>
    <xdr:sp macro="" textlink="">
      <xdr:nvSpPr>
        <xdr:cNvPr id="1179" name="Text Box 155"/>
        <xdr:cNvSpPr txBox="1">
          <a:spLocks noChangeArrowheads="1"/>
        </xdr:cNvSpPr>
      </xdr:nvSpPr>
      <xdr:spPr bwMode="auto">
        <a:xfrm>
          <a:off x="7105650" y="295275"/>
          <a:ext cx="2638425" cy="809625"/>
        </a:xfrm>
        <a:prstGeom prst="rect">
          <a:avLst/>
        </a:prstGeom>
        <a:solidFill>
          <a:srgbClr val="FFFFE1"/>
        </a:solidFill>
        <a:ln w="9525">
          <a:solidFill>
            <a:srgbClr val="FF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If you type in an INVALID unit not in the picklist, OR leave values in when changing ODU, OR the ODU does not have a valid list identifier, then  the cell will turn red - please select a valid one/blank or edit the ODU</a:t>
          </a:r>
        </a:p>
      </xdr:txBody>
    </xdr:sp>
    <xdr:clientData/>
  </xdr:twoCellAnchor>
  <xdr:twoCellAnchor>
    <xdr:from>
      <xdr:col>8</xdr:col>
      <xdr:colOff>742950</xdr:colOff>
      <xdr:row>4</xdr:row>
      <xdr:rowOff>47625</xdr:rowOff>
    </xdr:from>
    <xdr:to>
      <xdr:col>8</xdr:col>
      <xdr:colOff>742950</xdr:colOff>
      <xdr:row>7</xdr:row>
      <xdr:rowOff>152400</xdr:rowOff>
    </xdr:to>
    <xdr:sp macro="" textlink="">
      <xdr:nvSpPr>
        <xdr:cNvPr id="1337" name="Line 156"/>
        <xdr:cNvSpPr>
          <a:spLocks noChangeShapeType="1"/>
        </xdr:cNvSpPr>
      </xdr:nvSpPr>
      <xdr:spPr bwMode="auto">
        <a:xfrm flipH="1">
          <a:off x="7886700" y="1104900"/>
          <a:ext cx="0" cy="5429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228600</xdr:colOff>
      <xdr:row>0</xdr:row>
      <xdr:rowOff>47625</xdr:rowOff>
    </xdr:from>
    <xdr:to>
      <xdr:col>65</xdr:col>
      <xdr:colOff>1466850</xdr:colOff>
      <xdr:row>2</xdr:row>
      <xdr:rowOff>247650</xdr:rowOff>
    </xdr:to>
    <xdr:sp macro="" textlink="">
      <xdr:nvSpPr>
        <xdr:cNvPr id="2061" name="Text Box 13"/>
        <xdr:cNvSpPr txBox="1">
          <a:spLocks noChangeArrowheads="1"/>
        </xdr:cNvSpPr>
      </xdr:nvSpPr>
      <xdr:spPr bwMode="auto">
        <a:xfrm>
          <a:off x="43281600" y="47625"/>
          <a:ext cx="1238250" cy="752475"/>
        </a:xfrm>
        <a:prstGeom prst="rect">
          <a:avLst/>
        </a:prstGeom>
        <a:solidFill>
          <a:srgbClr val="FFFFE1"/>
        </a:solidFill>
        <a:ln w="9525">
          <a:solidFill>
            <a:srgbClr val="FF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Insert the appropriate IDU list letter (A - J) that applies to each ODU</a:t>
          </a:r>
        </a:p>
      </xdr:txBody>
    </xdr:sp>
    <xdr:clientData/>
  </xdr:twoCellAnchor>
  <xdr:twoCellAnchor>
    <xdr:from>
      <xdr:col>64</xdr:col>
      <xdr:colOff>9525</xdr:colOff>
      <xdr:row>1</xdr:row>
      <xdr:rowOff>95250</xdr:rowOff>
    </xdr:from>
    <xdr:to>
      <xdr:col>65</xdr:col>
      <xdr:colOff>209550</xdr:colOff>
      <xdr:row>1</xdr:row>
      <xdr:rowOff>161925</xdr:rowOff>
    </xdr:to>
    <xdr:sp macro="" textlink="">
      <xdr:nvSpPr>
        <xdr:cNvPr id="2114" name="Line 14"/>
        <xdr:cNvSpPr>
          <a:spLocks noChangeShapeType="1"/>
        </xdr:cNvSpPr>
      </xdr:nvSpPr>
      <xdr:spPr bwMode="auto">
        <a:xfrm flipH="1">
          <a:off x="41690925" y="314325"/>
          <a:ext cx="1571625" cy="66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333375</xdr:colOff>
      <xdr:row>0</xdr:row>
      <xdr:rowOff>76200</xdr:rowOff>
    </xdr:from>
    <xdr:to>
      <xdr:col>17</xdr:col>
      <xdr:colOff>114300</xdr:colOff>
      <xdr:row>6</xdr:row>
      <xdr:rowOff>85725</xdr:rowOff>
    </xdr:to>
    <xdr:sp macro="" textlink="">
      <xdr:nvSpPr>
        <xdr:cNvPr id="4108" name="Text Box 12"/>
        <xdr:cNvSpPr txBox="1">
          <a:spLocks noChangeArrowheads="1"/>
        </xdr:cNvSpPr>
      </xdr:nvSpPr>
      <xdr:spPr bwMode="auto">
        <a:xfrm>
          <a:off x="8534400" y="76200"/>
          <a:ext cx="1104900" cy="1066800"/>
        </a:xfrm>
        <a:prstGeom prst="rect">
          <a:avLst/>
        </a:prstGeom>
        <a:solidFill>
          <a:srgbClr val="FFFFE1"/>
        </a:solidFill>
        <a:ln w="9525">
          <a:solidFill>
            <a:srgbClr val="FF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Put an x in the List identifier Column (A - J) against each IDU model that should be included in that list</a:t>
          </a:r>
        </a:p>
      </xdr:txBody>
    </xdr:sp>
    <xdr:clientData/>
  </xdr:twoCellAnchor>
  <xdr:twoCellAnchor>
    <xdr:from>
      <xdr:col>13</xdr:col>
      <xdr:colOff>66675</xdr:colOff>
      <xdr:row>0</xdr:row>
      <xdr:rowOff>171450</xdr:rowOff>
    </xdr:from>
    <xdr:to>
      <xdr:col>15</xdr:col>
      <xdr:colOff>295275</xdr:colOff>
      <xdr:row>1</xdr:row>
      <xdr:rowOff>76200</xdr:rowOff>
    </xdr:to>
    <xdr:sp macro="" textlink="">
      <xdr:nvSpPr>
        <xdr:cNvPr id="4510" name="Line 13"/>
        <xdr:cNvSpPr>
          <a:spLocks noChangeShapeType="1"/>
        </xdr:cNvSpPr>
      </xdr:nvSpPr>
      <xdr:spPr bwMode="auto">
        <a:xfrm flipH="1">
          <a:off x="7315200" y="171450"/>
          <a:ext cx="11811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518"/>
  <sheetViews>
    <sheetView workbookViewId="0"/>
  </sheetViews>
  <sheetFormatPr defaultRowHeight="12.75" x14ac:dyDescent="0.2"/>
  <cols>
    <col min="1" max="1" width="13.7109375" customWidth="1"/>
    <col min="2" max="3" width="6.5703125" customWidth="1"/>
    <col min="4" max="5" width="14.7109375" customWidth="1"/>
    <col min="6" max="6" width="18.140625" customWidth="1"/>
    <col min="7" max="7" width="17.140625" customWidth="1"/>
    <col min="9" max="9" width="14.140625" customWidth="1"/>
  </cols>
  <sheetData>
    <row r="1" spans="1:35" x14ac:dyDescent="0.2">
      <c r="A1" t="s">
        <v>133</v>
      </c>
      <c r="B1" t="s">
        <v>186</v>
      </c>
      <c r="C1" t="s">
        <v>187</v>
      </c>
      <c r="D1" t="s">
        <v>136</v>
      </c>
      <c r="E1" t="s">
        <v>135</v>
      </c>
      <c r="F1" t="s">
        <v>132</v>
      </c>
      <c r="G1" s="303">
        <f>Selected_ODU</f>
        <v>0</v>
      </c>
      <c r="I1" t="s">
        <v>265</v>
      </c>
      <c r="J1" s="346">
        <f ca="1">IF(ODU_Row&gt;0,INDIRECT("R" &amp; ODU_Row &amp; "C34","false"),"")</f>
        <v>0</v>
      </c>
      <c r="K1" t="s">
        <v>268</v>
      </c>
      <c r="L1" s="346">
        <f ca="1">IF(ISERR(SEARCH("CapacityMin",ODU_Flag)),0,1)</f>
        <v>0</v>
      </c>
      <c r="P1" t="s">
        <v>236</v>
      </c>
    </row>
    <row r="2" spans="1:35" x14ac:dyDescent="0.2">
      <c r="A2">
        <v>2</v>
      </c>
      <c r="F2" t="s">
        <v>134</v>
      </c>
      <c r="G2" s="304" t="str">
        <f>IF(OR(Selected_ODU="",Selected_ODU=0),"",IF(COUNTIF(ODU!$A$4:$A$504,"="&amp;Selected_ODU)&gt;1,-1,SUMIF(ODU!$A$4:$A$504,"="&amp;Selected_ODU,$A$4:$A$504)))</f>
        <v/>
      </c>
      <c r="I2" t="s">
        <v>266</v>
      </c>
      <c r="J2" s="346">
        <f ca="1">IF(ISERR(SEARCH("UnitMin",ODU_Flag)),0,1)</f>
        <v>0</v>
      </c>
      <c r="K2" t="s">
        <v>269</v>
      </c>
      <c r="L2" s="346">
        <f ca="1">IF(ISERR(SEARCH("CapacityMax",ODU_Flag)),0,1)</f>
        <v>0</v>
      </c>
      <c r="R2" t="s">
        <v>239</v>
      </c>
      <c r="T2" t="s">
        <v>240</v>
      </c>
      <c r="W2" t="s">
        <v>245</v>
      </c>
      <c r="Y2" t="s">
        <v>248</v>
      </c>
      <c r="AA2" t="s">
        <v>246</v>
      </c>
      <c r="AC2" t="s">
        <v>247</v>
      </c>
      <c r="AE2" s="360">
        <v>1</v>
      </c>
      <c r="AH2" t="s">
        <v>251</v>
      </c>
    </row>
    <row r="3" spans="1:35" x14ac:dyDescent="0.2">
      <c r="A3">
        <v>3</v>
      </c>
      <c r="F3" t="s">
        <v>131</v>
      </c>
      <c r="G3" s="351" t="str">
        <f ca="1">IF(ODU_Row="","",IF(ODU_Row&lt;1, "", INDIRECT("ODU!R"&amp;ODU_Row&amp;"C64","false")))</f>
        <v/>
      </c>
      <c r="I3" t="s">
        <v>267</v>
      </c>
      <c r="J3" s="346">
        <f ca="1">IF(ISERR(SEARCH("IDU_List",ODU_Flag)),0,1)</f>
        <v>0</v>
      </c>
      <c r="K3" t="s">
        <v>270</v>
      </c>
      <c r="L3" s="346">
        <f ca="1">IF(ISERR(SEARCH("UnitMax",ODU_Flag)),0,1)</f>
        <v>0</v>
      </c>
      <c r="P3" t="s">
        <v>237</v>
      </c>
      <c r="Q3" t="s">
        <v>238</v>
      </c>
      <c r="R3" t="s">
        <v>243</v>
      </c>
      <c r="S3" t="s">
        <v>244</v>
      </c>
      <c r="T3" t="s">
        <v>243</v>
      </c>
      <c r="U3" t="s">
        <v>244</v>
      </c>
      <c r="V3" t="s">
        <v>242</v>
      </c>
      <c r="W3" t="s">
        <v>39</v>
      </c>
      <c r="X3" t="s">
        <v>40</v>
      </c>
      <c r="Y3" t="s">
        <v>3</v>
      </c>
      <c r="Z3" t="s">
        <v>4</v>
      </c>
      <c r="AA3" t="s">
        <v>243</v>
      </c>
      <c r="AB3" t="s">
        <v>244</v>
      </c>
      <c r="AC3" t="s">
        <v>243</v>
      </c>
      <c r="AD3" t="s">
        <v>244</v>
      </c>
      <c r="AE3" t="s">
        <v>249</v>
      </c>
      <c r="AF3" t="s">
        <v>250</v>
      </c>
      <c r="AG3" t="s">
        <v>264</v>
      </c>
      <c r="AH3" t="s">
        <v>56</v>
      </c>
      <c r="AI3" t="s">
        <v>66</v>
      </c>
    </row>
    <row r="4" spans="1:35" x14ac:dyDescent="0.2">
      <c r="A4">
        <v>4</v>
      </c>
      <c r="B4" s="304" t="str">
        <f ca="1">IF(IU_List_Column &gt;0, INDIRECT("'IDU'!R" &amp; $A4 &amp; "c" &amp; IU_List_Column, "FALSE"),"")</f>
        <v/>
      </c>
      <c r="C4" s="304">
        <f ca="1">IF(OR($B4="x",$B4="X"),1,0)</f>
        <v>0</v>
      </c>
      <c r="D4" s="304">
        <f ca="1">C4</f>
        <v>0</v>
      </c>
      <c r="E4" s="304" t="str">
        <f ca="1">IF(OR(D4=D3,ODU_Row=""),"",D4)</f>
        <v/>
      </c>
      <c r="F4" t="s">
        <v>185</v>
      </c>
      <c r="G4" s="304">
        <f ca="1">SUMIF(IDU!$E$3:$N$3,"=" &amp; IU_List_Identifier,IDU!$E$1:$N$1)</f>
        <v>0</v>
      </c>
      <c r="K4" t="s">
        <v>218</v>
      </c>
      <c r="P4" s="344" t="str">
        <f>IF(ODU!$A4="","",IF(COUNTIF(ODU!$A$4:$A$504,"="&amp;ODU!$A4)&gt;1,"ODU_Duplicate",""))</f>
        <v/>
      </c>
      <c r="Q4" s="344" t="str">
        <f>IF(IDU!$A4="","",IF(COUNTIF(IDU!$A$4:$A$354,"="&amp;IDU!$A4)&gt;1,"IDU_Duplicate",""))</f>
        <v/>
      </c>
      <c r="R4" s="351" t="str">
        <f>IF(ODU!$A4="","",9 + FIND("1",IF(ODU!$J4&gt;0,"1","0") &amp; IF(ODU!$K4&gt;0,"1","0") &amp; IF(ODU!$L4&gt;0,"1","0") &amp; IF(ODU!$M4&gt;0,"1","0")&amp; IF(ODU!$N4&gt;0,"1","0")&amp; IF(ODU!$O4&gt;0,"1","0")&amp; IF(ODU!$P4&gt;0,"1","0")&amp; IF(ODU!$Q4&gt;0,"1","0")&amp; IF(ODU!$R4&gt;0,"1","0")&amp; IF(ODU!$S4&gt;0,"1","0")&amp; IF(ODU!$T4&gt;0,"1","0")&amp; IF(ODU!$U4&gt;0,"1","0")&amp; IF(ODU!$V4&gt;0,"1","0")&amp; IF(ODU!$W4&gt;0,"1","0")&amp; IF(ODU!$X4&gt;0,"1","0")&amp; IF(ODU!$Y4&gt;0,"1","0")))</f>
        <v/>
      </c>
      <c r="S4" s="351" t="str">
        <f>IF(ODU!$A4="","",26 - FIND("1",IF(ODU!$Y4&gt;0,"1","0") &amp; IF(ODU!$X4&gt;0,"1","0") &amp; IF(ODU!$W4&gt;0,"1","0") &amp; IF(ODU!$V4&gt;0,"1","0")&amp; IF(ODU!$U4&gt;0,"1","0")&amp; IF(ODU!$T4&gt;0,"1","0")&amp; IF(ODU!$S4&gt;0,"1","0")&amp; IF(ODU!$R4&gt;0,"1","0")&amp; IF(ODU!$Q4&gt;0,"1","0")&amp; IF(ODU!$P4&gt;0,"1","0")&amp; IF(ODU!$O4&gt;0,"1","0")&amp; IF(ODU!$N4&gt;0,"1","0")&amp; IF(ODU!$M4&gt;0,"1","0")&amp; IF(ODU!$L4&gt;0,"1","0")&amp; IF(ODU!$K4&gt;0,"1","0")&amp; IF(ODU!$J4&gt;0,"1","0")))</f>
        <v/>
      </c>
      <c r="T4" s="351" t="str">
        <f>IF(ODU!$A4="","",26 + FIND("1",IF(ODU!$AA4&gt;0,"1","0") &amp; IF(ODU!$AB4&gt;0,"1","0") &amp; IF(ODU!$AC4&gt;0,"1","0") &amp; IF(ODU!$AD4&gt;0,"1","0")&amp; IF(ODU!$AE4&gt;0,"1","0")&amp; IF(ODU!$AF4&gt;0,"1","0")&amp; IF(ODU!$AG4&gt;0,"1","0")&amp; IF(ODU!$AH4&gt;0,"1","0")&amp; IF(ODU!$AI4&gt;0,"1","0")&amp; IF(ODU!$AJ4&gt;0,"1","0")&amp; IF(ODU!$AK4&gt;0,"1","0")&amp; IF(ODU!$AL4&gt;0,"1","0")&amp; IF(ODU!$AM4&gt;0,"1","0")&amp; IF(ODU!$AN4&gt;0,"1","0")&amp; IF(ODU!$AO4&gt;0,"1","0")&amp; IF(ODU!$AP4&gt;0,"1","0")))</f>
        <v/>
      </c>
      <c r="U4" s="351" t="str">
        <f>IF(ODU!$A4="","",43 - FIND("1",IF(ODU!$AP4&gt;0,"1","0") &amp; IF(ODU!$AO4&gt;0,"1","0") &amp; IF(ODU!$AN4&gt;0,"1","0") &amp; IF(ODU!$AM4&gt;0,"1","0")&amp; IF(ODU!$AL4&gt;0,"1","0")&amp; IF(ODU!$AK4&gt;0,"1","0")&amp; IF(ODU!$AJ4&gt;0,"1","0")&amp; IF(ODU!$AI4&gt;0,"1","0")&amp; IF(ODU!$AH4&gt;0,"1","0")&amp; IF(ODU!$AG4&gt;0,"1","0")&amp; IF(ODU!$AF4&gt;0,"1","0")&amp; IF(ODU!$AE4&gt;0,"1","0")&amp; IF(ODU!$AD4&gt;0,"1","0")&amp; IF(ODU!$AC4&gt;0,"1","0")&amp; IF(ODU!$AB4&gt;0,"1","0")&amp; IF(ODU!$AA4&gt;0,"1","0")))</f>
        <v/>
      </c>
      <c r="V4" s="351" t="str">
        <f>IF(ODU!$A4="","",IF(OR(T4&lt;&gt;R4+17,U4&lt;&gt;S4+17)," RangeMismatch",""))</f>
        <v/>
      </c>
      <c r="W4" s="344" t="str">
        <f ca="1">IF(ODU!$A4="","",IF(COUNTA(INDIRECT("odu!R"&amp;ROW()&amp;"C"&amp;R4&amp;":R"&amp;ROW()&amp;"C"&amp;S4,"false"))&lt;&gt;1+S4-R4," GapInRangeCooling",""))</f>
        <v/>
      </c>
      <c r="X4" s="344" t="str">
        <f ca="1">IF(ODU!$A4="","",IF(COUNTA(INDIRECT("odu!R"&amp;ROW()&amp;"C"&amp;T4&amp;":R"&amp;ROW()&amp;"C"&amp;U4,"false"))&lt;&gt;1+U4-T4," GapInRangeHeating",""))</f>
        <v/>
      </c>
      <c r="Y4" s="345" t="str">
        <f>IF(ODU!$A4="","",IF(OR(ODU!$F4=0,ODU!$B4=0),0,ODU!$F4/ODU!$B4))</f>
        <v/>
      </c>
      <c r="Z4" s="345" t="str">
        <f>IF(ODU!$A4="","",IF(OR(ODU!$G4=0,ODU!$B4=0),0, ODU!$G4/ODU!$B4))</f>
        <v/>
      </c>
      <c r="AA4" s="303" t="str">
        <f>IF(ODU!$A4="","",IF(Y4=0,0,IF(Y4&gt;=0.8,13,IF(Y4&gt;=0.7,12,IF(Y4&gt;=0.6,11,IF(Y4&gt;=0.5,10,0))))))</f>
        <v/>
      </c>
      <c r="AB4" s="351" t="str">
        <f>IF(ODU!$A4="","",IF(Z4&gt;2, 25,6+INT(10*(Z4-0.0001))))</f>
        <v/>
      </c>
      <c r="AC4" s="304" t="str">
        <f>IF(ODU!$A4="","",IF(AA4&lt;R4," CapacityMin",""))</f>
        <v/>
      </c>
      <c r="AD4" s="304" t="str">
        <f>IF(ODU!$A4="","",IF(AB4&gt;S4," CapacityMax",""))</f>
        <v/>
      </c>
      <c r="AE4" s="344" t="str">
        <f>IF(ODU!$A4="","",IF(ODU!H4&lt;Min_Units," UnitMin",""))</f>
        <v/>
      </c>
      <c r="AF4" s="344" t="str">
        <f>IF(ODU!$A4="","",IF(ODU!I4&lt;=ODU!H4," UnitMax",""))</f>
        <v/>
      </c>
      <c r="AG4" s="344" t="str">
        <f>IF(ODU!$A4="","",IF(COUNTIF(IDU!$E$3:$N$3,"="&amp;UPPER(ODU!BL4))=1,""," Invalid_IDU_List"))</f>
        <v/>
      </c>
      <c r="AH4" s="344" t="str">
        <f ca="1">CONCATENATE(P4,V4,W4,X4,AC4,AD4,AE4,AF4,AG4)</f>
        <v/>
      </c>
      <c r="AI4" s="344" t="str">
        <f>CONCATENATE(Q4)</f>
        <v/>
      </c>
    </row>
    <row r="5" spans="1:35" x14ac:dyDescent="0.2">
      <c r="A5">
        <v>5</v>
      </c>
      <c r="B5" s="304" t="str">
        <f t="shared" ref="B5:B68" ca="1" si="0">IF(IU_List_Column &gt;0, INDIRECT("'IDU'!R" &amp; $A5 &amp; "c" &amp; IU_List_Column, "FALSE"),"")</f>
        <v/>
      </c>
      <c r="C5" s="304">
        <f t="shared" ref="C5:C68" ca="1" si="1">IF(OR($B5="x",$B5="X"),1,0)</f>
        <v>0</v>
      </c>
      <c r="D5" s="304">
        <f ca="1">D4+C5</f>
        <v>0</v>
      </c>
      <c r="E5" s="304" t="str">
        <f t="shared" ref="E5:E68" ca="1" si="2">IF(OR(D5=D4,ODU_Row=""),"",D5)</f>
        <v/>
      </c>
      <c r="F5" t="s">
        <v>137</v>
      </c>
      <c r="G5" t="s">
        <v>138</v>
      </c>
      <c r="H5" t="s">
        <v>139</v>
      </c>
      <c r="J5" t="s">
        <v>139</v>
      </c>
      <c r="K5" t="s">
        <v>138</v>
      </c>
      <c r="L5" t="s">
        <v>219</v>
      </c>
      <c r="M5" t="s">
        <v>259</v>
      </c>
      <c r="N5" t="s">
        <v>220</v>
      </c>
      <c r="O5" t="s">
        <v>260</v>
      </c>
      <c r="P5" s="344" t="str">
        <f>IF(ODU!$A5="","",IF(COUNTIF(ODU!$A$4:$A$504,"="&amp;ODU!$A5)&gt;1,"ODU_Duplicate",""))</f>
        <v/>
      </c>
      <c r="Q5" s="344" t="str">
        <f>IF(IDU!$A5="","",IF(COUNTIF(IDU!$A$4:$A$354,"="&amp;IDU!$A5)&gt;1,"IDU_Duplicate",""))</f>
        <v/>
      </c>
      <c r="R5" s="351" t="str">
        <f>IF(ODU!$A5="","",9 + FIND("1",IF(ODU!$J5&gt;0,"1","0") &amp; IF(ODU!$K5&gt;0,"1","0") &amp; IF(ODU!$L5&gt;0,"1","0") &amp; IF(ODU!$M5&gt;0,"1","0")&amp; IF(ODU!$N5&gt;0,"1","0")&amp; IF(ODU!$O5&gt;0,"1","0")&amp; IF(ODU!$P5&gt;0,"1","0")&amp; IF(ODU!$Q5&gt;0,"1","0")&amp; IF(ODU!$R5&gt;0,"1","0")&amp; IF(ODU!$S5&gt;0,"1","0")&amp; IF(ODU!$T5&gt;0,"1","0")&amp; IF(ODU!$U5&gt;0,"1","0")&amp; IF(ODU!$V5&gt;0,"1","0")&amp; IF(ODU!$W5&gt;0,"1","0")&amp; IF(ODU!$X5&gt;0,"1","0")&amp; IF(ODU!$Y5&gt;0,"1","0")))</f>
        <v/>
      </c>
      <c r="S5" s="351" t="str">
        <f>IF(ODU!$A5="","",26 - FIND("1",IF(ODU!$Y5&gt;0,"1","0") &amp; IF(ODU!$X5&gt;0,"1","0") &amp; IF(ODU!$W5&gt;0,"1","0") &amp; IF(ODU!$V5&gt;0,"1","0")&amp; IF(ODU!$U5&gt;0,"1","0")&amp; IF(ODU!$T5&gt;0,"1","0")&amp; IF(ODU!$S5&gt;0,"1","0")&amp; IF(ODU!$R5&gt;0,"1","0")&amp; IF(ODU!$Q5&gt;0,"1","0")&amp; IF(ODU!$P5&gt;0,"1","0")&amp; IF(ODU!$O5&gt;0,"1","0")&amp; IF(ODU!$N5&gt;0,"1","0")&amp; IF(ODU!$M5&gt;0,"1","0")&amp; IF(ODU!$L5&gt;0,"1","0")&amp; IF(ODU!$K5&gt;0,"1","0")&amp; IF(ODU!$J5&gt;0,"1","0")))</f>
        <v/>
      </c>
      <c r="T5" s="351" t="str">
        <f>IF(ODU!$A5="","",26 + FIND("1",IF(ODU!$AA5&gt;0,"1","0") &amp; IF(ODU!$AB5&gt;0,"1","0") &amp; IF(ODU!$AC5&gt;0,"1","0") &amp; IF(ODU!$AD5&gt;0,"1","0")&amp; IF(ODU!$AE5&gt;0,"1","0")&amp; IF(ODU!$AF5&gt;0,"1","0")&amp; IF(ODU!$AG5&gt;0,"1","0")&amp; IF(ODU!$AH5&gt;0,"1","0")&amp; IF(ODU!$AI5&gt;0,"1","0")&amp; IF(ODU!$AJ5&gt;0,"1","0")&amp; IF(ODU!$AK5&gt;0,"1","0")&amp; IF(ODU!$AL5&gt;0,"1","0")&amp; IF(ODU!$AM5&gt;0,"1","0")&amp; IF(ODU!$AN5&gt;0,"1","0")&amp; IF(ODU!$AO5&gt;0,"1","0")&amp; IF(ODU!$AP5&gt;0,"1","0")))</f>
        <v/>
      </c>
      <c r="U5" s="351" t="str">
        <f>IF(ODU!$A5="","",43 - FIND("1",IF(ODU!$AP5&gt;0,"1","0") &amp; IF(ODU!$AO5&gt;0,"1","0") &amp; IF(ODU!$AN5&gt;0,"1","0") &amp; IF(ODU!$AM5&gt;0,"1","0")&amp; IF(ODU!$AL5&gt;0,"1","0")&amp; IF(ODU!$AK5&gt;0,"1","0")&amp; IF(ODU!$AJ5&gt;0,"1","0")&amp; IF(ODU!$AI5&gt;0,"1","0")&amp; IF(ODU!$AH5&gt;0,"1","0")&amp; IF(ODU!$AG5&gt;0,"1","0")&amp; IF(ODU!$AF5&gt;0,"1","0")&amp; IF(ODU!$AE5&gt;0,"1","0")&amp; IF(ODU!$AD5&gt;0,"1","0")&amp; IF(ODU!$AC5&gt;0,"1","0")&amp; IF(ODU!$AB5&gt;0,"1","0")&amp; IF(ODU!$AA5&gt;0,"1","0")))</f>
        <v/>
      </c>
      <c r="V5" s="351" t="str">
        <f>IF(ODU!$A5="","",IF(OR(T5&lt;&gt;R5+17,U5&lt;&gt;S5+17)," RangeMismatch",""))</f>
        <v/>
      </c>
      <c r="W5" s="344" t="str">
        <f ca="1">IF(ODU!$A5="","",IF(COUNTA(INDIRECT("odu!R"&amp;ROW()&amp;"C"&amp;R5&amp;":R"&amp;ROW()&amp;"C"&amp;S5,"false"))&lt;&gt;1+S5-R5," GapInRangeCooling",""))</f>
        <v/>
      </c>
      <c r="X5" s="344" t="str">
        <f ca="1">IF(ODU!$A5="","",IF(COUNTA(INDIRECT("odu!R"&amp;ROW()&amp;"C"&amp;T5&amp;":R"&amp;ROW()&amp;"C"&amp;U5,"false"))&lt;&gt;1+U5-T5," GapInRangeHeating",""))</f>
        <v/>
      </c>
      <c r="Y5" s="345" t="str">
        <f>IF(ODU!$A5="","",IF(OR(ODU!$F5=0,ODU!$B5=0),0,ODU!$F5/ODU!$B5))</f>
        <v/>
      </c>
      <c r="Z5" s="345" t="str">
        <f>IF(ODU!$A5="","",IF(OR(ODU!$G5=0,ODU!$B5=0),0, ODU!$G5/ODU!$B5))</f>
        <v/>
      </c>
      <c r="AA5" s="303" t="str">
        <f>IF(ODU!$A5="","",IF(Y5=0,0,IF(Y5&gt;=0.8,13,IF(Y5&gt;=0.7,12,IF(Y5&gt;=0.6,11,IF(Y5&gt;=0.5,10,0))))))</f>
        <v/>
      </c>
      <c r="AB5" s="351" t="str">
        <f>IF(ODU!$A5="","",IF(Z5&gt;2, 25,6+INT(10*(Z5-0.0001))))</f>
        <v/>
      </c>
      <c r="AC5" s="304" t="str">
        <f>IF(ODU!$A5="","",IF(AA5&lt;R5," CapacityMin",""))</f>
        <v/>
      </c>
      <c r="AD5" s="304" t="str">
        <f>IF(ODU!$A5="","",IF(AB5&gt;S5," CapacityMax",""))</f>
        <v/>
      </c>
      <c r="AE5" s="344" t="str">
        <f>IF(ODU!$A5="","",IF(ODU!H5&lt;Min_Units," UnitMin",""))</f>
        <v/>
      </c>
      <c r="AF5" s="344" t="str">
        <f>IF(ODU!$A5="","",IF(ODU!I5&lt;=ODU!H5," UnitMax",""))</f>
        <v/>
      </c>
      <c r="AG5" s="344" t="str">
        <f>IF(ODU!$A5="","",IF(COUNTIF(IDU!$E$3:$N$3,"="&amp;UPPER(ODU!BL5))=1,""," Invalid_IDU_List"))</f>
        <v/>
      </c>
      <c r="AH5" s="344" t="str">
        <f t="shared" ref="AH5:AH68" ca="1" si="3">CONCATENATE(P5,V5,W5,X5,AC5,AD5,AE5,AF5,AG5)</f>
        <v/>
      </c>
      <c r="AI5" s="344" t="str">
        <f t="shared" ref="AI5:AI68" si="4">CONCATENATE(Q5)</f>
        <v/>
      </c>
    </row>
    <row r="6" spans="1:35" x14ac:dyDescent="0.2">
      <c r="A6">
        <v>6</v>
      </c>
      <c r="B6" s="304" t="str">
        <f t="shared" ca="1" si="0"/>
        <v/>
      </c>
      <c r="C6" s="304">
        <f t="shared" ca="1" si="1"/>
        <v>0</v>
      </c>
      <c r="D6" s="304">
        <f t="shared" ref="D6:D69" ca="1" si="5">D5+C6</f>
        <v>0</v>
      </c>
      <c r="E6" s="304" t="str">
        <f t="shared" ca="1" si="2"/>
        <v/>
      </c>
      <c r="G6" s="304"/>
      <c r="H6" s="304"/>
      <c r="I6" t="s">
        <v>188</v>
      </c>
      <c r="J6" s="304" t="str">
        <f ca="1">IF(INDIRECT("'VRF ETL Compliance check'!R" &amp; $K6 &amp; "C9", "false")="","",INDIRECT("'VRF ETL Compliance check'!R" &amp; $K6 &amp; "C9", "false"))</f>
        <v/>
      </c>
      <c r="K6">
        <v>10</v>
      </c>
      <c r="L6" s="304">
        <f ca="1">IF(OR(COUNTIF($H$6:$H$353,"=" &amp; J6)&lt;&gt;1,O6=1),0,1)</f>
        <v>1</v>
      </c>
      <c r="M6" s="304">
        <f ca="1">IF(J6="",0,IF(COUNTIF(IDU!$A$4:$A$354,"="&amp;J6)&gt;1,-1,SUMIF(IDU!$A$4:$A$354,"="&amp;J6,$A$4:$A$353)))</f>
        <v>0</v>
      </c>
      <c r="N6" s="304">
        <f ca="1">COUNTIF($L$6:$L$25, "=0")</f>
        <v>0</v>
      </c>
      <c r="O6" s="304">
        <f ca="1">IF(M6=0,0,IF(M6&lt;0,1,IF(INDIRECT("R" &amp; M6 &amp; "C35","false")="",0,1)))</f>
        <v>0</v>
      </c>
      <c r="P6" s="344" t="str">
        <f>IF(ODU!$A6="","",IF(COUNTIF(ODU!$A$4:$A$504,"="&amp;ODU!$A6)&gt;1,"ODU_Duplicate",""))</f>
        <v/>
      </c>
      <c r="Q6" s="344" t="str">
        <f>IF(IDU!$A6="","",IF(COUNTIF(IDU!$A$4:$A$354,"="&amp;IDU!$A6)&gt;1,"IDU_Duplicate",""))</f>
        <v/>
      </c>
      <c r="R6" s="351" t="str">
        <f>IF(ODU!$A6="","",9 + FIND("1",IF(ODU!$J6&gt;0,"1","0") &amp; IF(ODU!$K6&gt;0,"1","0") &amp; IF(ODU!$L6&gt;0,"1","0") &amp; IF(ODU!$M6&gt;0,"1","0")&amp; IF(ODU!$N6&gt;0,"1","0")&amp; IF(ODU!$O6&gt;0,"1","0")&amp; IF(ODU!$P6&gt;0,"1","0")&amp; IF(ODU!$Q6&gt;0,"1","0")&amp; IF(ODU!$R6&gt;0,"1","0")&amp; IF(ODU!$S6&gt;0,"1","0")&amp; IF(ODU!$T6&gt;0,"1","0")&amp; IF(ODU!$U6&gt;0,"1","0")&amp; IF(ODU!$V6&gt;0,"1","0")&amp; IF(ODU!$W6&gt;0,"1","0")&amp; IF(ODU!$X6&gt;0,"1","0")&amp; IF(ODU!$Y6&gt;0,"1","0")))</f>
        <v/>
      </c>
      <c r="S6" s="351" t="str">
        <f>IF(ODU!$A6="","",26 - FIND("1",IF(ODU!$Y6&gt;0,"1","0") &amp; IF(ODU!$X6&gt;0,"1","0") &amp; IF(ODU!$W6&gt;0,"1","0") &amp; IF(ODU!$V6&gt;0,"1","0")&amp; IF(ODU!$U6&gt;0,"1","0")&amp; IF(ODU!$T6&gt;0,"1","0")&amp; IF(ODU!$S6&gt;0,"1","0")&amp; IF(ODU!$R6&gt;0,"1","0")&amp; IF(ODU!$Q6&gt;0,"1","0")&amp; IF(ODU!$P6&gt;0,"1","0")&amp; IF(ODU!$O6&gt;0,"1","0")&amp; IF(ODU!$N6&gt;0,"1","0")&amp; IF(ODU!$M6&gt;0,"1","0")&amp; IF(ODU!$L6&gt;0,"1","0")&amp; IF(ODU!$K6&gt;0,"1","0")&amp; IF(ODU!$J6&gt;0,"1","0")))</f>
        <v/>
      </c>
      <c r="T6" s="351" t="str">
        <f>IF(ODU!$A6="","",26 + FIND("1",IF(ODU!$AA6&gt;0,"1","0") &amp; IF(ODU!$AB6&gt;0,"1","0") &amp; IF(ODU!$AC6&gt;0,"1","0") &amp; IF(ODU!$AD6&gt;0,"1","0")&amp; IF(ODU!$AE6&gt;0,"1","0")&amp; IF(ODU!$AF6&gt;0,"1","0")&amp; IF(ODU!$AG6&gt;0,"1","0")&amp; IF(ODU!$AH6&gt;0,"1","0")&amp; IF(ODU!$AI6&gt;0,"1","0")&amp; IF(ODU!$AJ6&gt;0,"1","0")&amp; IF(ODU!$AK6&gt;0,"1","0")&amp; IF(ODU!$AL6&gt;0,"1","0")&amp; IF(ODU!$AM6&gt;0,"1","0")&amp; IF(ODU!$AN6&gt;0,"1","0")&amp; IF(ODU!$AO6&gt;0,"1","0")&amp; IF(ODU!$AP6&gt;0,"1","0")))</f>
        <v/>
      </c>
      <c r="U6" s="351" t="str">
        <f>IF(ODU!$A6="","",43 - FIND("1",IF(ODU!$AP6&gt;0,"1","0") &amp; IF(ODU!$AO6&gt;0,"1","0") &amp; IF(ODU!$AN6&gt;0,"1","0") &amp; IF(ODU!$AM6&gt;0,"1","0")&amp; IF(ODU!$AL6&gt;0,"1","0")&amp; IF(ODU!$AK6&gt;0,"1","0")&amp; IF(ODU!$AJ6&gt;0,"1","0")&amp; IF(ODU!$AI6&gt;0,"1","0")&amp; IF(ODU!$AH6&gt;0,"1","0")&amp; IF(ODU!$AG6&gt;0,"1","0")&amp; IF(ODU!$AF6&gt;0,"1","0")&amp; IF(ODU!$AE6&gt;0,"1","0")&amp; IF(ODU!$AD6&gt;0,"1","0")&amp; IF(ODU!$AC6&gt;0,"1","0")&amp; IF(ODU!$AB6&gt;0,"1","0")&amp; IF(ODU!$AA6&gt;0,"1","0")))</f>
        <v/>
      </c>
      <c r="V6" s="351" t="str">
        <f>IF(ODU!$A6="","",IF(OR(T6&lt;&gt;R6+17,U6&lt;&gt;S6+17)," RangeMismatch",""))</f>
        <v/>
      </c>
      <c r="W6" s="344" t="str">
        <f ca="1">IF(ODU!$A6="","",IF(COUNTA(INDIRECT("odu!R"&amp;ROW()&amp;"C"&amp;R6&amp;":R"&amp;ROW()&amp;"C"&amp;S6,"false"))&lt;&gt;1+S6-R6," GapInRangeCooling",""))</f>
        <v/>
      </c>
      <c r="X6" s="344" t="str">
        <f ca="1">IF(ODU!$A6="","",IF(COUNTA(INDIRECT("odu!R"&amp;ROW()&amp;"C"&amp;T6&amp;":R"&amp;ROW()&amp;"C"&amp;U6,"false"))&lt;&gt;1+U6-T6," GapInRangeHeating",""))</f>
        <v/>
      </c>
      <c r="Y6" s="345" t="str">
        <f>IF(ODU!$A6="","",IF(OR(ODU!$F6=0,ODU!$B6=0),0,ODU!$F6/ODU!$B6))</f>
        <v/>
      </c>
      <c r="Z6" s="345" t="str">
        <f>IF(ODU!$A6="","",IF(OR(ODU!$G6=0,ODU!$B6=0),0, ODU!$G6/ODU!$B6))</f>
        <v/>
      </c>
      <c r="AA6" s="303" t="str">
        <f>IF(ODU!$A6="","",IF(Y6=0,0,IF(Y6&gt;=0.8,13,IF(Y6&gt;=0.7,12,IF(Y6&gt;=0.6,11,IF(Y6&gt;=0.5,10,0))))))</f>
        <v/>
      </c>
      <c r="AB6" s="351" t="str">
        <f>IF(ODU!$A6="","",IF(Z6&gt;2, 25,6+INT(10*(Z6-0.0001))))</f>
        <v/>
      </c>
      <c r="AC6" s="304" t="str">
        <f>IF(ODU!$A6="","",IF(AA6&lt;R6," CapacityMin",""))</f>
        <v/>
      </c>
      <c r="AD6" s="304" t="str">
        <f>IF(ODU!$A6="","",IF(AB6&gt;S6," CapacityMax",""))</f>
        <v/>
      </c>
      <c r="AE6" s="344" t="str">
        <f>IF(ODU!$A6="","",IF(ODU!H6&lt;Min_Units," UnitMin",""))</f>
        <v/>
      </c>
      <c r="AF6" s="344" t="str">
        <f>IF(ODU!$A6="","",IF(ODU!I6&lt;=ODU!H6," UnitMax",""))</f>
        <v/>
      </c>
      <c r="AG6" s="344" t="str">
        <f>IF(ODU!$A6="","",IF(COUNTIF(IDU!$E$3:$N$3,"="&amp;UPPER(ODU!BL6))=1,""," Invalid_IDU_List"))</f>
        <v/>
      </c>
      <c r="AH6" s="344" t="str">
        <f t="shared" ca="1" si="3"/>
        <v/>
      </c>
      <c r="AI6" s="344" t="str">
        <f t="shared" si="4"/>
        <v/>
      </c>
    </row>
    <row r="7" spans="1:35" x14ac:dyDescent="0.2">
      <c r="A7">
        <v>7</v>
      </c>
      <c r="B7" s="304" t="str">
        <f t="shared" ca="1" si="0"/>
        <v/>
      </c>
      <c r="C7" s="304">
        <f t="shared" ca="1" si="1"/>
        <v>0</v>
      </c>
      <c r="D7" s="304">
        <f t="shared" ca="1" si="5"/>
        <v>0</v>
      </c>
      <c r="E7" s="304" t="str">
        <f t="shared" ca="1" si="2"/>
        <v/>
      </c>
      <c r="F7">
        <v>1</v>
      </c>
      <c r="G7" s="304">
        <f ca="1">SUMIF($E$3:$E$500,"="&amp;$F7,$A$3:$A$500)</f>
        <v>0</v>
      </c>
      <c r="H7" s="304" t="str">
        <f ca="1">IF($G7=0,"",INDIRECT("'IDU'!R"&amp;$G7&amp;"c1","false"))</f>
        <v/>
      </c>
      <c r="J7" s="304" t="str">
        <f t="shared" ref="J7:J25" ca="1" si="6">IF(INDIRECT("'VRF ETL Compliance check'!R" &amp; $K7 &amp; "C9", "false")="","",INDIRECT("'VRF ETL Compliance check'!R" &amp; $K7 &amp; "C9", "false"))</f>
        <v/>
      </c>
      <c r="K7">
        <v>11</v>
      </c>
      <c r="L7" s="304">
        <f t="shared" ref="L7:L25" ca="1" si="7">IF(OR(COUNTIF($H$6:$H$353,"=" &amp; J7)&lt;&gt;1,O7=1),0,1)</f>
        <v>1</v>
      </c>
      <c r="M7" s="304">
        <f ca="1">IF(J7="",0,IF(COUNTIF(IDU!$A$4:$A$354,"="&amp;J7)&gt;1,-1,SUMIF(IDU!$A$4:$A$354,"="&amp;J7,$A$4:$A$353)))</f>
        <v>0</v>
      </c>
      <c r="O7" s="304">
        <f t="shared" ref="O7:O25" ca="1" si="8">IF(M7=0,0,IF(M7&lt;0,1,IF(INDIRECT("R" &amp; M7 &amp; "C35","false")="",0,1)))</f>
        <v>0</v>
      </c>
      <c r="P7" s="344" t="str">
        <f>IF(ODU!$A7="","",IF(COUNTIF(ODU!$A$4:$A$504,"="&amp;ODU!$A7)&gt;1,"ODU_Duplicate",""))</f>
        <v/>
      </c>
      <c r="Q7" s="344" t="str">
        <f>IF(IDU!$A7="","",IF(COUNTIF(IDU!$A$4:$A$354,"="&amp;IDU!$A7)&gt;1,"IDU_Duplicate",""))</f>
        <v/>
      </c>
      <c r="R7" s="351" t="str">
        <f>IF(ODU!$A7="","",9 + FIND("1",IF(ODU!$J7&gt;0,"1","0") &amp; IF(ODU!$K7&gt;0,"1","0") &amp; IF(ODU!$L7&gt;0,"1","0") &amp; IF(ODU!$M7&gt;0,"1","0")&amp; IF(ODU!$N7&gt;0,"1","0")&amp; IF(ODU!$O7&gt;0,"1","0")&amp; IF(ODU!$P7&gt;0,"1","0")&amp; IF(ODU!$Q7&gt;0,"1","0")&amp; IF(ODU!$R7&gt;0,"1","0")&amp; IF(ODU!$S7&gt;0,"1","0")&amp; IF(ODU!$T7&gt;0,"1","0")&amp; IF(ODU!$U7&gt;0,"1","0")&amp; IF(ODU!$V7&gt;0,"1","0")&amp; IF(ODU!$W7&gt;0,"1","0")&amp; IF(ODU!$X7&gt;0,"1","0")&amp; IF(ODU!$Y7&gt;0,"1","0")))</f>
        <v/>
      </c>
      <c r="S7" s="351" t="str">
        <f>IF(ODU!$A7="","",26 - FIND("1",IF(ODU!$Y7&gt;0,"1","0") &amp; IF(ODU!$X7&gt;0,"1","0") &amp; IF(ODU!$W7&gt;0,"1","0") &amp; IF(ODU!$V7&gt;0,"1","0")&amp; IF(ODU!$U7&gt;0,"1","0")&amp; IF(ODU!$T7&gt;0,"1","0")&amp; IF(ODU!$S7&gt;0,"1","0")&amp; IF(ODU!$R7&gt;0,"1","0")&amp; IF(ODU!$Q7&gt;0,"1","0")&amp; IF(ODU!$P7&gt;0,"1","0")&amp; IF(ODU!$O7&gt;0,"1","0")&amp; IF(ODU!$N7&gt;0,"1","0")&amp; IF(ODU!$M7&gt;0,"1","0")&amp; IF(ODU!$L7&gt;0,"1","0")&amp; IF(ODU!$K7&gt;0,"1","0")&amp; IF(ODU!$J7&gt;0,"1","0")))</f>
        <v/>
      </c>
      <c r="T7" s="351" t="str">
        <f>IF(ODU!$A7="","",26 + FIND("1",IF(ODU!$AA7&gt;0,"1","0") &amp; IF(ODU!$AB7&gt;0,"1","0") &amp; IF(ODU!$AC7&gt;0,"1","0") &amp; IF(ODU!$AD7&gt;0,"1","0")&amp; IF(ODU!$AE7&gt;0,"1","0")&amp; IF(ODU!$AF7&gt;0,"1","0")&amp; IF(ODU!$AG7&gt;0,"1","0")&amp; IF(ODU!$AH7&gt;0,"1","0")&amp; IF(ODU!$AI7&gt;0,"1","0")&amp; IF(ODU!$AJ7&gt;0,"1","0")&amp; IF(ODU!$AK7&gt;0,"1","0")&amp; IF(ODU!$AL7&gt;0,"1","0")&amp; IF(ODU!$AM7&gt;0,"1","0")&amp; IF(ODU!$AN7&gt;0,"1","0")&amp; IF(ODU!$AO7&gt;0,"1","0")&amp; IF(ODU!$AP7&gt;0,"1","0")))</f>
        <v/>
      </c>
      <c r="U7" s="351" t="str">
        <f>IF(ODU!$A7="","",43 - FIND("1",IF(ODU!$AP7&gt;0,"1","0") &amp; IF(ODU!$AO7&gt;0,"1","0") &amp; IF(ODU!$AN7&gt;0,"1","0") &amp; IF(ODU!$AM7&gt;0,"1","0")&amp; IF(ODU!$AL7&gt;0,"1","0")&amp; IF(ODU!$AK7&gt;0,"1","0")&amp; IF(ODU!$AJ7&gt;0,"1","0")&amp; IF(ODU!$AI7&gt;0,"1","0")&amp; IF(ODU!$AH7&gt;0,"1","0")&amp; IF(ODU!$AG7&gt;0,"1","0")&amp; IF(ODU!$AF7&gt;0,"1","0")&amp; IF(ODU!$AE7&gt;0,"1","0")&amp; IF(ODU!$AD7&gt;0,"1","0")&amp; IF(ODU!$AC7&gt;0,"1","0")&amp; IF(ODU!$AB7&gt;0,"1","0")&amp; IF(ODU!$AA7&gt;0,"1","0")))</f>
        <v/>
      </c>
      <c r="V7" s="351" t="str">
        <f>IF(ODU!$A7="","",IF(OR(T7&lt;&gt;R7+17,U7&lt;&gt;S7+17)," RangeMismatch",""))</f>
        <v/>
      </c>
      <c r="W7" s="344" t="str">
        <f ca="1">IF(ODU!$A7="","",IF(COUNTA(INDIRECT("odu!R"&amp;ROW()&amp;"C"&amp;R7&amp;":R"&amp;ROW()&amp;"C"&amp;S7,"false"))&lt;&gt;1+S7-R7," GapInRangeCooling",""))</f>
        <v/>
      </c>
      <c r="X7" s="344" t="str">
        <f ca="1">IF(ODU!$A7="","",IF(COUNTA(INDIRECT("odu!R"&amp;ROW()&amp;"C"&amp;T7&amp;":R"&amp;ROW()&amp;"C"&amp;U7,"false"))&lt;&gt;1+U7-T7," GapInRangeHeating",""))</f>
        <v/>
      </c>
      <c r="Y7" s="345" t="str">
        <f>IF(ODU!$A7="","",IF(OR(ODU!$F7=0,ODU!$B7=0),0,ODU!$F7/ODU!$B7))</f>
        <v/>
      </c>
      <c r="Z7" s="345" t="str">
        <f>IF(ODU!$A7="","",IF(OR(ODU!$G7=0,ODU!$B7=0),0, ODU!$G7/ODU!$B7))</f>
        <v/>
      </c>
      <c r="AA7" s="303" t="str">
        <f>IF(ODU!$A7="","",IF(Y7=0,0,IF(Y7&gt;=0.8,13,IF(Y7&gt;=0.7,12,IF(Y7&gt;=0.6,11,IF(Y7&gt;=0.5,10,0))))))</f>
        <v/>
      </c>
      <c r="AB7" s="351" t="str">
        <f>IF(ODU!$A7="","",IF(Z7&gt;2, 25,6+INT(10*(Z7-0.0001))))</f>
        <v/>
      </c>
      <c r="AC7" s="304" t="str">
        <f>IF(ODU!$A7="","",IF(AA7&lt;R7," CapacityMin",""))</f>
        <v/>
      </c>
      <c r="AD7" s="304" t="str">
        <f>IF(ODU!$A7="","",IF(AB7&gt;S7," CapacityMax",""))</f>
        <v/>
      </c>
      <c r="AE7" s="344" t="str">
        <f>IF(ODU!$A7="","",IF(ODU!H7&lt;Min_Units," UnitMin",""))</f>
        <v/>
      </c>
      <c r="AF7" s="344" t="str">
        <f>IF(ODU!$A7="","",IF(ODU!I7&lt;=ODU!H7," UnitMax",""))</f>
        <v/>
      </c>
      <c r="AG7" s="344" t="str">
        <f>IF(ODU!$A7="","",IF(COUNTIF(IDU!$E$3:$N$3,"="&amp;UPPER(ODU!BL7))=1,""," Invalid_IDU_List"))</f>
        <v/>
      </c>
      <c r="AH7" s="344" t="str">
        <f t="shared" ca="1" si="3"/>
        <v/>
      </c>
      <c r="AI7" s="344" t="str">
        <f t="shared" si="4"/>
        <v/>
      </c>
    </row>
    <row r="8" spans="1:35" x14ac:dyDescent="0.2">
      <c r="A8">
        <v>8</v>
      </c>
      <c r="B8" s="304" t="str">
        <f t="shared" ca="1" si="0"/>
        <v/>
      </c>
      <c r="C8" s="304">
        <f t="shared" ca="1" si="1"/>
        <v>0</v>
      </c>
      <c r="D8" s="304">
        <f t="shared" ca="1" si="5"/>
        <v>0</v>
      </c>
      <c r="E8" s="304" t="str">
        <f t="shared" ca="1" si="2"/>
        <v/>
      </c>
      <c r="F8">
        <v>2</v>
      </c>
      <c r="G8" s="304">
        <f t="shared" ref="G8:G71" ca="1" si="9">SUMIF($E$3:$E$500,"="&amp;$F8,$A$3:$A$500)</f>
        <v>0</v>
      </c>
      <c r="H8" s="304" t="str">
        <f t="shared" ref="H8:H71" ca="1" si="10">IF($G8=0,"",INDIRECT("'IDU'!R"&amp;$G8&amp;"c1","false"))</f>
        <v/>
      </c>
      <c r="J8" s="304" t="str">
        <f t="shared" ca="1" si="6"/>
        <v/>
      </c>
      <c r="K8">
        <v>12</v>
      </c>
      <c r="L8" s="304">
        <f t="shared" ca="1" si="7"/>
        <v>1</v>
      </c>
      <c r="M8" s="304">
        <f ca="1">IF(J8="",0,IF(COUNTIF(IDU!$A$4:$A$354,"="&amp;J8)&gt;1,-1,SUMIF(IDU!$A$4:$A$354,"="&amp;J8,$A$4:$A$353)))</f>
        <v>0</v>
      </c>
      <c r="N8" t="s">
        <v>221</v>
      </c>
      <c r="O8" s="304">
        <f t="shared" ca="1" si="8"/>
        <v>0</v>
      </c>
      <c r="P8" s="344" t="str">
        <f>IF(ODU!$A8="","",IF(COUNTIF(ODU!$A$4:$A$504,"="&amp;ODU!$A8)&gt;1,"ODU_Duplicate",""))</f>
        <v/>
      </c>
      <c r="Q8" s="344" t="str">
        <f>IF(IDU!$A8="","",IF(COUNTIF(IDU!$A$4:$A$354,"="&amp;IDU!$A8)&gt;1,"IDU_Duplicate",""))</f>
        <v/>
      </c>
      <c r="R8" s="351" t="str">
        <f>IF(ODU!$A8="","",9 + FIND("1",IF(ODU!$J8&gt;0,"1","0") &amp; IF(ODU!$K8&gt;0,"1","0") &amp; IF(ODU!$L8&gt;0,"1","0") &amp; IF(ODU!$M8&gt;0,"1","0")&amp; IF(ODU!$N8&gt;0,"1","0")&amp; IF(ODU!$O8&gt;0,"1","0")&amp; IF(ODU!$P8&gt;0,"1","0")&amp; IF(ODU!$Q8&gt;0,"1","0")&amp; IF(ODU!$R8&gt;0,"1","0")&amp; IF(ODU!$S8&gt;0,"1","0")&amp; IF(ODU!$T8&gt;0,"1","0")&amp; IF(ODU!$U8&gt;0,"1","0")&amp; IF(ODU!$V8&gt;0,"1","0")&amp; IF(ODU!$W8&gt;0,"1","0")&amp; IF(ODU!$X8&gt;0,"1","0")&amp; IF(ODU!$Y8&gt;0,"1","0")))</f>
        <v/>
      </c>
      <c r="S8" s="351" t="str">
        <f>IF(ODU!$A8="","",26 - FIND("1",IF(ODU!$Y8&gt;0,"1","0") &amp; IF(ODU!$X8&gt;0,"1","0") &amp; IF(ODU!$W8&gt;0,"1","0") &amp; IF(ODU!$V8&gt;0,"1","0")&amp; IF(ODU!$U8&gt;0,"1","0")&amp; IF(ODU!$T8&gt;0,"1","0")&amp; IF(ODU!$S8&gt;0,"1","0")&amp; IF(ODU!$R8&gt;0,"1","0")&amp; IF(ODU!$Q8&gt;0,"1","0")&amp; IF(ODU!$P8&gt;0,"1","0")&amp; IF(ODU!$O8&gt;0,"1","0")&amp; IF(ODU!$N8&gt;0,"1","0")&amp; IF(ODU!$M8&gt;0,"1","0")&amp; IF(ODU!$L8&gt;0,"1","0")&amp; IF(ODU!$K8&gt;0,"1","0")&amp; IF(ODU!$J8&gt;0,"1","0")))</f>
        <v/>
      </c>
      <c r="T8" s="351" t="str">
        <f>IF(ODU!$A8="","",26 + FIND("1",IF(ODU!$AA8&gt;0,"1","0") &amp; IF(ODU!$AB8&gt;0,"1","0") &amp; IF(ODU!$AC8&gt;0,"1","0") &amp; IF(ODU!$AD8&gt;0,"1","0")&amp; IF(ODU!$AE8&gt;0,"1","0")&amp; IF(ODU!$AF8&gt;0,"1","0")&amp; IF(ODU!$AG8&gt;0,"1","0")&amp; IF(ODU!$AH8&gt;0,"1","0")&amp; IF(ODU!$AI8&gt;0,"1","0")&amp; IF(ODU!$AJ8&gt;0,"1","0")&amp; IF(ODU!$AK8&gt;0,"1","0")&amp; IF(ODU!$AL8&gt;0,"1","0")&amp; IF(ODU!$AM8&gt;0,"1","0")&amp; IF(ODU!$AN8&gt;0,"1","0")&amp; IF(ODU!$AO8&gt;0,"1","0")&amp; IF(ODU!$AP8&gt;0,"1","0")))</f>
        <v/>
      </c>
      <c r="U8" s="351" t="str">
        <f>IF(ODU!$A8="","",43 - FIND("1",IF(ODU!$AP8&gt;0,"1","0") &amp; IF(ODU!$AO8&gt;0,"1","0") &amp; IF(ODU!$AN8&gt;0,"1","0") &amp; IF(ODU!$AM8&gt;0,"1","0")&amp; IF(ODU!$AL8&gt;0,"1","0")&amp; IF(ODU!$AK8&gt;0,"1","0")&amp; IF(ODU!$AJ8&gt;0,"1","0")&amp; IF(ODU!$AI8&gt;0,"1","0")&amp; IF(ODU!$AH8&gt;0,"1","0")&amp; IF(ODU!$AG8&gt;0,"1","0")&amp; IF(ODU!$AF8&gt;0,"1","0")&amp; IF(ODU!$AE8&gt;0,"1","0")&amp; IF(ODU!$AD8&gt;0,"1","0")&amp; IF(ODU!$AC8&gt;0,"1","0")&amp; IF(ODU!$AB8&gt;0,"1","0")&amp; IF(ODU!$AA8&gt;0,"1","0")))</f>
        <v/>
      </c>
      <c r="V8" s="351" t="str">
        <f>IF(ODU!$A8="","",IF(OR(T8&lt;&gt;R8+17,U8&lt;&gt;S8+17)," RangeMismatch",""))</f>
        <v/>
      </c>
      <c r="W8" s="344" t="str">
        <f ca="1">IF(ODU!$A8="","",IF(COUNTA(INDIRECT("odu!R"&amp;ROW()&amp;"C"&amp;R8&amp;":R"&amp;ROW()&amp;"C"&amp;S8,"false"))&lt;&gt;1+S8-R8," GapInRangeCooling",""))</f>
        <v/>
      </c>
      <c r="X8" s="344" t="str">
        <f ca="1">IF(ODU!$A8="","",IF(COUNTA(INDIRECT("odu!R"&amp;ROW()&amp;"C"&amp;T8&amp;":R"&amp;ROW()&amp;"C"&amp;U8,"false"))&lt;&gt;1+U8-T8," GapInRangeHeating",""))</f>
        <v/>
      </c>
      <c r="Y8" s="345" t="str">
        <f>IF(ODU!$A8="","",IF(OR(ODU!$F8=0,ODU!$B8=0),0,ODU!$F8/ODU!$B8))</f>
        <v/>
      </c>
      <c r="Z8" s="345" t="str">
        <f>IF(ODU!$A8="","",IF(OR(ODU!$G8=0,ODU!$B8=0),0, ODU!$G8/ODU!$B8))</f>
        <v/>
      </c>
      <c r="AA8" s="303" t="str">
        <f>IF(ODU!$A8="","",IF(Y8=0,0,IF(Y8&gt;=0.8,13,IF(Y8&gt;=0.7,12,IF(Y8&gt;=0.6,11,IF(Y8&gt;=0.5,10,0))))))</f>
        <v/>
      </c>
      <c r="AB8" s="351" t="str">
        <f>IF(ODU!$A8="","",IF(Z8&gt;2, 25,6+INT(10*(Z8-0.0001))))</f>
        <v/>
      </c>
      <c r="AC8" s="304" t="str">
        <f>IF(ODU!$A8="","",IF(AA8&lt;R8," CapacityMin",""))</f>
        <v/>
      </c>
      <c r="AD8" s="304" t="str">
        <f>IF(ODU!$A8="","",IF(AB8&gt;S8," CapacityMax",""))</f>
        <v/>
      </c>
      <c r="AE8" s="344" t="str">
        <f>IF(ODU!$A8="","",IF(ODU!H8&lt;Min_Units," UnitMin",""))</f>
        <v/>
      </c>
      <c r="AF8" s="344" t="str">
        <f>IF(ODU!$A8="","",IF(ODU!I8&lt;=ODU!H8," UnitMax",""))</f>
        <v/>
      </c>
      <c r="AG8" s="344" t="str">
        <f>IF(ODU!$A8="","",IF(COUNTIF(IDU!$E$3:$N$3,"="&amp;UPPER(ODU!BL8))=1,""," Invalid_IDU_List"))</f>
        <v/>
      </c>
      <c r="AH8" s="344" t="str">
        <f t="shared" ca="1" si="3"/>
        <v/>
      </c>
      <c r="AI8" s="344" t="str">
        <f t="shared" si="4"/>
        <v/>
      </c>
    </row>
    <row r="9" spans="1:35" x14ac:dyDescent="0.2">
      <c r="A9">
        <v>9</v>
      </c>
      <c r="B9" s="304" t="str">
        <f t="shared" ca="1" si="0"/>
        <v/>
      </c>
      <c r="C9" s="304">
        <f t="shared" ca="1" si="1"/>
        <v>0</v>
      </c>
      <c r="D9" s="304">
        <f t="shared" ca="1" si="5"/>
        <v>0</v>
      </c>
      <c r="E9" s="304" t="str">
        <f t="shared" ca="1" si="2"/>
        <v/>
      </c>
      <c r="F9">
        <v>3</v>
      </c>
      <c r="G9" s="304">
        <f t="shared" ca="1" si="9"/>
        <v>0</v>
      </c>
      <c r="H9" s="304" t="str">
        <f t="shared" ca="1" si="10"/>
        <v/>
      </c>
      <c r="J9" s="304" t="str">
        <f t="shared" ca="1" si="6"/>
        <v/>
      </c>
      <c r="K9">
        <v>13</v>
      </c>
      <c r="L9" s="304">
        <f t="shared" ca="1" si="7"/>
        <v>1</v>
      </c>
      <c r="M9" s="304">
        <f ca="1">IF(J9="",0,IF(COUNTIF(IDU!$A$4:$A$354,"="&amp;J9)&gt;1,-1,SUMIF(IDU!$A$4:$A$354,"="&amp;J9,$A$4:$A$353)))</f>
        <v>0</v>
      </c>
      <c r="N9" s="304">
        <f ca="1">IF(OR(ODU_Row&lt;=0,ODU_Row=""),1,IF(INDIRECT("R"&amp;ODU_Row&amp;"C34","false")&lt;&gt;"",1,0))</f>
        <v>1</v>
      </c>
      <c r="O9" s="304">
        <f t="shared" ca="1" si="8"/>
        <v>0</v>
      </c>
      <c r="P9" s="344" t="str">
        <f>IF(ODU!$A9="","",IF(COUNTIF(ODU!$A$4:$A$504,"="&amp;ODU!$A9)&gt;1,"ODU_Duplicate",""))</f>
        <v/>
      </c>
      <c r="Q9" s="344" t="str">
        <f>IF(IDU!$A9="","",IF(COUNTIF(IDU!$A$4:$A$354,"="&amp;IDU!$A9)&gt;1,"IDU_Duplicate",""))</f>
        <v/>
      </c>
      <c r="R9" s="351" t="str">
        <f>IF(ODU!$A9="","",9 + FIND("1",IF(ODU!$J9&gt;0,"1","0") &amp; IF(ODU!$K9&gt;0,"1","0") &amp; IF(ODU!$L9&gt;0,"1","0") &amp; IF(ODU!$M9&gt;0,"1","0")&amp; IF(ODU!$N9&gt;0,"1","0")&amp; IF(ODU!$O9&gt;0,"1","0")&amp; IF(ODU!$P9&gt;0,"1","0")&amp; IF(ODU!$Q9&gt;0,"1","0")&amp; IF(ODU!$R9&gt;0,"1","0")&amp; IF(ODU!$S9&gt;0,"1","0")&amp; IF(ODU!$T9&gt;0,"1","0")&amp; IF(ODU!$U9&gt;0,"1","0")&amp; IF(ODU!$V9&gt;0,"1","0")&amp; IF(ODU!$W9&gt;0,"1","0")&amp; IF(ODU!$X9&gt;0,"1","0")&amp; IF(ODU!$Y9&gt;0,"1","0")))</f>
        <v/>
      </c>
      <c r="S9" s="351" t="str">
        <f>IF(ODU!$A9="","",26 - FIND("1",IF(ODU!$Y9&gt;0,"1","0") &amp; IF(ODU!$X9&gt;0,"1","0") &amp; IF(ODU!$W9&gt;0,"1","0") &amp; IF(ODU!$V9&gt;0,"1","0")&amp; IF(ODU!$U9&gt;0,"1","0")&amp; IF(ODU!$T9&gt;0,"1","0")&amp; IF(ODU!$S9&gt;0,"1","0")&amp; IF(ODU!$R9&gt;0,"1","0")&amp; IF(ODU!$Q9&gt;0,"1","0")&amp; IF(ODU!$P9&gt;0,"1","0")&amp; IF(ODU!$O9&gt;0,"1","0")&amp; IF(ODU!$N9&gt;0,"1","0")&amp; IF(ODU!$M9&gt;0,"1","0")&amp; IF(ODU!$L9&gt;0,"1","0")&amp; IF(ODU!$K9&gt;0,"1","0")&amp; IF(ODU!$J9&gt;0,"1","0")))</f>
        <v/>
      </c>
      <c r="T9" s="351" t="str">
        <f>IF(ODU!$A9="","",26 + FIND("1",IF(ODU!$AA9&gt;0,"1","0") &amp; IF(ODU!$AB9&gt;0,"1","0") &amp; IF(ODU!$AC9&gt;0,"1","0") &amp; IF(ODU!$AD9&gt;0,"1","0")&amp; IF(ODU!$AE9&gt;0,"1","0")&amp; IF(ODU!$AF9&gt;0,"1","0")&amp; IF(ODU!$AG9&gt;0,"1","0")&amp; IF(ODU!$AH9&gt;0,"1","0")&amp; IF(ODU!$AI9&gt;0,"1","0")&amp; IF(ODU!$AJ9&gt;0,"1","0")&amp; IF(ODU!$AK9&gt;0,"1","0")&amp; IF(ODU!$AL9&gt;0,"1","0")&amp; IF(ODU!$AM9&gt;0,"1","0")&amp; IF(ODU!$AN9&gt;0,"1","0")&amp; IF(ODU!$AO9&gt;0,"1","0")&amp; IF(ODU!$AP9&gt;0,"1","0")))</f>
        <v/>
      </c>
      <c r="U9" s="351" t="str">
        <f>IF(ODU!$A9="","",43 - FIND("1",IF(ODU!$AP9&gt;0,"1","0") &amp; IF(ODU!$AO9&gt;0,"1","0") &amp; IF(ODU!$AN9&gt;0,"1","0") &amp; IF(ODU!$AM9&gt;0,"1","0")&amp; IF(ODU!$AL9&gt;0,"1","0")&amp; IF(ODU!$AK9&gt;0,"1","0")&amp; IF(ODU!$AJ9&gt;0,"1","0")&amp; IF(ODU!$AI9&gt;0,"1","0")&amp; IF(ODU!$AH9&gt;0,"1","0")&amp; IF(ODU!$AG9&gt;0,"1","0")&amp; IF(ODU!$AF9&gt;0,"1","0")&amp; IF(ODU!$AE9&gt;0,"1","0")&amp; IF(ODU!$AD9&gt;0,"1","0")&amp; IF(ODU!$AC9&gt;0,"1","0")&amp; IF(ODU!$AB9&gt;0,"1","0")&amp; IF(ODU!$AA9&gt;0,"1","0")))</f>
        <v/>
      </c>
      <c r="V9" s="351" t="str">
        <f>IF(ODU!$A9="","",IF(OR(T9&lt;&gt;R9+17,U9&lt;&gt;S9+17)," RangeMismatch",""))</f>
        <v/>
      </c>
      <c r="W9" s="344" t="str">
        <f ca="1">IF(ODU!$A9="","",IF(COUNTA(INDIRECT("odu!R"&amp;ROW()&amp;"C"&amp;R9&amp;":R"&amp;ROW()&amp;"C"&amp;S9,"false"))&lt;&gt;1+S9-R9," GapInRangeCooling",""))</f>
        <v/>
      </c>
      <c r="X9" s="344" t="str">
        <f ca="1">IF(ODU!$A9="","",IF(COUNTA(INDIRECT("odu!R"&amp;ROW()&amp;"C"&amp;T9&amp;":R"&amp;ROW()&amp;"C"&amp;U9,"false"))&lt;&gt;1+U9-T9," GapInRangeHeating",""))</f>
        <v/>
      </c>
      <c r="Y9" s="345" t="str">
        <f>IF(ODU!$A9="","",IF(OR(ODU!$F9=0,ODU!$B9=0),0,ODU!$F9/ODU!$B9))</f>
        <v/>
      </c>
      <c r="Z9" s="345" t="str">
        <f>IF(ODU!$A9="","",IF(OR(ODU!$G9=0,ODU!$B9=0),0, ODU!$G9/ODU!$B9))</f>
        <v/>
      </c>
      <c r="AA9" s="303" t="str">
        <f>IF(ODU!$A9="","",IF(Y9=0,0,IF(Y9&gt;=0.8,13,IF(Y9&gt;=0.7,12,IF(Y9&gt;=0.6,11,IF(Y9&gt;=0.5,10,0))))))</f>
        <v/>
      </c>
      <c r="AB9" s="351" t="str">
        <f>IF(ODU!$A9="","",IF(Z9&gt;2, 25,6+INT(10*(Z9-0.0001))))</f>
        <v/>
      </c>
      <c r="AC9" s="304" t="str">
        <f>IF(ODU!$A9="","",IF(AA9&lt;R9," CapacityMin",""))</f>
        <v/>
      </c>
      <c r="AD9" s="304" t="str">
        <f>IF(ODU!$A9="","",IF(AB9&gt;S9," CapacityMax",""))</f>
        <v/>
      </c>
      <c r="AE9" s="344" t="str">
        <f>IF(ODU!$A9="","",IF(ODU!H9&lt;Min_Units," UnitMin",""))</f>
        <v/>
      </c>
      <c r="AF9" s="344" t="str">
        <f>IF(ODU!$A9="","",IF(ODU!I9&lt;=ODU!H9," UnitMax",""))</f>
        <v/>
      </c>
      <c r="AG9" s="344" t="str">
        <f>IF(ODU!$A9="","",IF(COUNTIF(IDU!$E$3:$N$3,"="&amp;UPPER(ODU!BL9))=1,""," Invalid_IDU_List"))</f>
        <v/>
      </c>
      <c r="AH9" s="344" t="str">
        <f t="shared" ca="1" si="3"/>
        <v/>
      </c>
      <c r="AI9" s="344" t="str">
        <f t="shared" si="4"/>
        <v/>
      </c>
    </row>
    <row r="10" spans="1:35" x14ac:dyDescent="0.2">
      <c r="A10">
        <v>10</v>
      </c>
      <c r="B10" s="304" t="str">
        <f t="shared" ca="1" si="0"/>
        <v/>
      </c>
      <c r="C10" s="304">
        <f t="shared" ca="1" si="1"/>
        <v>0</v>
      </c>
      <c r="D10" s="304">
        <f t="shared" ca="1" si="5"/>
        <v>0</v>
      </c>
      <c r="E10" s="304" t="str">
        <f t="shared" ca="1" si="2"/>
        <v/>
      </c>
      <c r="F10">
        <v>4</v>
      </c>
      <c r="G10" s="304">
        <f t="shared" ca="1" si="9"/>
        <v>0</v>
      </c>
      <c r="H10" s="304" t="str">
        <f t="shared" ca="1" si="10"/>
        <v/>
      </c>
      <c r="J10" s="304" t="str">
        <f t="shared" ca="1" si="6"/>
        <v/>
      </c>
      <c r="K10">
        <v>14</v>
      </c>
      <c r="L10" s="304">
        <f t="shared" ca="1" si="7"/>
        <v>1</v>
      </c>
      <c r="M10" s="304">
        <f ca="1">IF(J10="",0,IF(COUNTIF(IDU!$A$4:$A$354,"="&amp;J10)&gt;1,-1,SUMIF(IDU!$A$4:$A$354,"="&amp;J10,$A$4:$A$353)))</f>
        <v>0</v>
      </c>
      <c r="N10" s="304">
        <f>COUNTIF(ODU!$A$4:$A$504, "=" &amp; Selected_ODU)</f>
        <v>501</v>
      </c>
      <c r="O10" s="304">
        <f t="shared" ca="1" si="8"/>
        <v>0</v>
      </c>
      <c r="P10" s="344" t="str">
        <f>IF(ODU!$A10="","",IF(COUNTIF(ODU!$A$4:$A$504,"="&amp;ODU!$A10)&gt;1,"ODU_Duplicate",""))</f>
        <v/>
      </c>
      <c r="Q10" s="344" t="str">
        <f>IF(IDU!$A10="","",IF(COUNTIF(IDU!$A$4:$A$354,"="&amp;IDU!$A10)&gt;1,"IDU_Duplicate",""))</f>
        <v/>
      </c>
      <c r="R10" s="351" t="str">
        <f>IF(ODU!$A10="","",9 + FIND("1",IF(ODU!$J10&gt;0,"1","0") &amp; IF(ODU!$K10&gt;0,"1","0") &amp; IF(ODU!$L10&gt;0,"1","0") &amp; IF(ODU!$M10&gt;0,"1","0")&amp; IF(ODU!$N10&gt;0,"1","0")&amp; IF(ODU!$O10&gt;0,"1","0")&amp; IF(ODU!$P10&gt;0,"1","0")&amp; IF(ODU!$Q10&gt;0,"1","0")&amp; IF(ODU!$R10&gt;0,"1","0")&amp; IF(ODU!$S10&gt;0,"1","0")&amp; IF(ODU!$T10&gt;0,"1","0")&amp; IF(ODU!$U10&gt;0,"1","0")&amp; IF(ODU!$V10&gt;0,"1","0")&amp; IF(ODU!$W10&gt;0,"1","0")&amp; IF(ODU!$X10&gt;0,"1","0")&amp; IF(ODU!$Y10&gt;0,"1","0")))</f>
        <v/>
      </c>
      <c r="S10" s="351" t="str">
        <f>IF(ODU!$A10="","",26 - FIND("1",IF(ODU!$Y10&gt;0,"1","0") &amp; IF(ODU!$X10&gt;0,"1","0") &amp; IF(ODU!$W10&gt;0,"1","0") &amp; IF(ODU!$V10&gt;0,"1","0")&amp; IF(ODU!$U10&gt;0,"1","0")&amp; IF(ODU!$T10&gt;0,"1","0")&amp; IF(ODU!$S10&gt;0,"1","0")&amp; IF(ODU!$R10&gt;0,"1","0")&amp; IF(ODU!$Q10&gt;0,"1","0")&amp; IF(ODU!$P10&gt;0,"1","0")&amp; IF(ODU!$O10&gt;0,"1","0")&amp; IF(ODU!$N10&gt;0,"1","0")&amp; IF(ODU!$M10&gt;0,"1","0")&amp; IF(ODU!$L10&gt;0,"1","0")&amp; IF(ODU!$K10&gt;0,"1","0")&amp; IF(ODU!$J10&gt;0,"1","0")))</f>
        <v/>
      </c>
      <c r="T10" s="351" t="str">
        <f>IF(ODU!$A10="","",26 + FIND("1",IF(ODU!$AA10&gt;0,"1","0") &amp; IF(ODU!$AB10&gt;0,"1","0") &amp; IF(ODU!$AC10&gt;0,"1","0") &amp; IF(ODU!$AD10&gt;0,"1","0")&amp; IF(ODU!$AE10&gt;0,"1","0")&amp; IF(ODU!$AF10&gt;0,"1","0")&amp; IF(ODU!$AG10&gt;0,"1","0")&amp; IF(ODU!$AH10&gt;0,"1","0")&amp; IF(ODU!$AI10&gt;0,"1","0")&amp; IF(ODU!$AJ10&gt;0,"1","0")&amp; IF(ODU!$AK10&gt;0,"1","0")&amp; IF(ODU!$AL10&gt;0,"1","0")&amp; IF(ODU!$AM10&gt;0,"1","0")&amp; IF(ODU!$AN10&gt;0,"1","0")&amp; IF(ODU!$AO10&gt;0,"1","0")&amp; IF(ODU!$AP10&gt;0,"1","0")))</f>
        <v/>
      </c>
      <c r="U10" s="351" t="str">
        <f>IF(ODU!$A10="","",43 - FIND("1",IF(ODU!$AP10&gt;0,"1","0") &amp; IF(ODU!$AO10&gt;0,"1","0") &amp; IF(ODU!$AN10&gt;0,"1","0") &amp; IF(ODU!$AM10&gt;0,"1","0")&amp; IF(ODU!$AL10&gt;0,"1","0")&amp; IF(ODU!$AK10&gt;0,"1","0")&amp; IF(ODU!$AJ10&gt;0,"1","0")&amp; IF(ODU!$AI10&gt;0,"1","0")&amp; IF(ODU!$AH10&gt;0,"1","0")&amp; IF(ODU!$AG10&gt;0,"1","0")&amp; IF(ODU!$AF10&gt;0,"1","0")&amp; IF(ODU!$AE10&gt;0,"1","0")&amp; IF(ODU!$AD10&gt;0,"1","0")&amp; IF(ODU!$AC10&gt;0,"1","0")&amp; IF(ODU!$AB10&gt;0,"1","0")&amp; IF(ODU!$AA10&gt;0,"1","0")))</f>
        <v/>
      </c>
      <c r="V10" s="351" t="str">
        <f>IF(ODU!$A10="","",IF(OR(T10&lt;&gt;R10+17,U10&lt;&gt;S10+17)," RangeMismatch",""))</f>
        <v/>
      </c>
      <c r="W10" s="344" t="str">
        <f ca="1">IF(ODU!$A10="","",IF(COUNTA(INDIRECT("odu!R"&amp;ROW()&amp;"C"&amp;R10&amp;":R"&amp;ROW()&amp;"C"&amp;S10,"false"))&lt;&gt;1+S10-R10," GapInRangeCooling",""))</f>
        <v/>
      </c>
      <c r="X10" s="344" t="str">
        <f ca="1">IF(ODU!$A10="","",IF(COUNTA(INDIRECT("odu!R"&amp;ROW()&amp;"C"&amp;T10&amp;":R"&amp;ROW()&amp;"C"&amp;U10,"false"))&lt;&gt;1+U10-T10," GapInRangeHeating",""))</f>
        <v/>
      </c>
      <c r="Y10" s="345" t="str">
        <f>IF(ODU!$A10="","",IF(OR(ODU!$F10=0,ODU!$B10=0),0,ODU!$F10/ODU!$B10))</f>
        <v/>
      </c>
      <c r="Z10" s="345" t="str">
        <f>IF(ODU!$A10="","",IF(OR(ODU!$G10=0,ODU!$B10=0),0, ODU!$G10/ODU!$B10))</f>
        <v/>
      </c>
      <c r="AA10" s="303" t="str">
        <f>IF(ODU!$A10="","",IF(Y10=0,0,IF(Y10&gt;=0.8,13,IF(Y10&gt;=0.7,12,IF(Y10&gt;=0.6,11,IF(Y10&gt;=0.5,10,0))))))</f>
        <v/>
      </c>
      <c r="AB10" s="351" t="str">
        <f>IF(ODU!$A10="","",IF(Z10&gt;2, 25,6+INT(10*(Z10-0.0001))))</f>
        <v/>
      </c>
      <c r="AC10" s="304" t="str">
        <f>IF(ODU!$A10="","",IF(AA10&lt;R10," CapacityMin",""))</f>
        <v/>
      </c>
      <c r="AD10" s="304" t="str">
        <f>IF(ODU!$A10="","",IF(AB10&gt;S10," CapacityMax",""))</f>
        <v/>
      </c>
      <c r="AE10" s="344" t="str">
        <f>IF(ODU!$A10="","",IF(ODU!H10&lt;Min_Units," UnitMin",""))</f>
        <v/>
      </c>
      <c r="AF10" s="344" t="str">
        <f>IF(ODU!$A10="","",IF(ODU!I10&lt;=ODU!H10," UnitMax",""))</f>
        <v/>
      </c>
      <c r="AG10" s="344" t="str">
        <f>IF(ODU!$A10="","",IF(COUNTIF(IDU!$E$3:$N$3,"="&amp;UPPER(ODU!BL10))=1,""," Invalid_IDU_List"))</f>
        <v/>
      </c>
      <c r="AH10" s="344" t="str">
        <f t="shared" ca="1" si="3"/>
        <v/>
      </c>
      <c r="AI10" s="344" t="str">
        <f t="shared" si="4"/>
        <v/>
      </c>
    </row>
    <row r="11" spans="1:35" x14ac:dyDescent="0.2">
      <c r="A11">
        <v>11</v>
      </c>
      <c r="B11" s="304" t="str">
        <f t="shared" ca="1" si="0"/>
        <v/>
      </c>
      <c r="C11" s="304">
        <f t="shared" ca="1" si="1"/>
        <v>0</v>
      </c>
      <c r="D11" s="304">
        <f t="shared" ca="1" si="5"/>
        <v>0</v>
      </c>
      <c r="E11" s="304" t="str">
        <f t="shared" ca="1" si="2"/>
        <v/>
      </c>
      <c r="F11">
        <v>5</v>
      </c>
      <c r="G11" s="304">
        <f t="shared" ca="1" si="9"/>
        <v>0</v>
      </c>
      <c r="H11" s="304" t="str">
        <f t="shared" ca="1" si="10"/>
        <v/>
      </c>
      <c r="J11" s="304" t="str">
        <f t="shared" ca="1" si="6"/>
        <v/>
      </c>
      <c r="K11">
        <v>15</v>
      </c>
      <c r="L11" s="304">
        <f t="shared" ca="1" si="7"/>
        <v>1</v>
      </c>
      <c r="M11" s="304">
        <f ca="1">IF(J11="",0,IF(COUNTIF(IDU!$A$4:$A$354,"="&amp;J11)&gt;1,-1,SUMIF(IDU!$A$4:$A$354,"="&amp;J11,$A$4:$A$353)))</f>
        <v>0</v>
      </c>
      <c r="O11" s="304">
        <f t="shared" ca="1" si="8"/>
        <v>0</v>
      </c>
      <c r="P11" s="344" t="str">
        <f>IF(ODU!$A11="","",IF(COUNTIF(ODU!$A$4:$A$504,"="&amp;ODU!$A11)&gt;1,"ODU_Duplicate",""))</f>
        <v/>
      </c>
      <c r="Q11" s="344" t="str">
        <f>IF(IDU!$A11="","",IF(COUNTIF(IDU!$A$4:$A$354,"="&amp;IDU!$A11)&gt;1,"IDU_Duplicate",""))</f>
        <v/>
      </c>
      <c r="R11" s="351" t="str">
        <f>IF(ODU!$A11="","",9 + FIND("1",IF(ODU!$J11&gt;0,"1","0") &amp; IF(ODU!$K11&gt;0,"1","0") &amp; IF(ODU!$L11&gt;0,"1","0") &amp; IF(ODU!$M11&gt;0,"1","0")&amp; IF(ODU!$N11&gt;0,"1","0")&amp; IF(ODU!$O11&gt;0,"1","0")&amp; IF(ODU!$P11&gt;0,"1","0")&amp; IF(ODU!$Q11&gt;0,"1","0")&amp; IF(ODU!$R11&gt;0,"1","0")&amp; IF(ODU!$S11&gt;0,"1","0")&amp; IF(ODU!$T11&gt;0,"1","0")&amp; IF(ODU!$U11&gt;0,"1","0")&amp; IF(ODU!$V11&gt;0,"1","0")&amp; IF(ODU!$W11&gt;0,"1","0")&amp; IF(ODU!$X11&gt;0,"1","0")&amp; IF(ODU!$Y11&gt;0,"1","0")))</f>
        <v/>
      </c>
      <c r="S11" s="351" t="str">
        <f>IF(ODU!$A11="","",26 - FIND("1",IF(ODU!$Y11&gt;0,"1","0") &amp; IF(ODU!$X11&gt;0,"1","0") &amp; IF(ODU!$W11&gt;0,"1","0") &amp; IF(ODU!$V11&gt;0,"1","0")&amp; IF(ODU!$U11&gt;0,"1","0")&amp; IF(ODU!$T11&gt;0,"1","0")&amp; IF(ODU!$S11&gt;0,"1","0")&amp; IF(ODU!$R11&gt;0,"1","0")&amp; IF(ODU!$Q11&gt;0,"1","0")&amp; IF(ODU!$P11&gt;0,"1","0")&amp; IF(ODU!$O11&gt;0,"1","0")&amp; IF(ODU!$N11&gt;0,"1","0")&amp; IF(ODU!$M11&gt;0,"1","0")&amp; IF(ODU!$L11&gt;0,"1","0")&amp; IF(ODU!$K11&gt;0,"1","0")&amp; IF(ODU!$J11&gt;0,"1","0")))</f>
        <v/>
      </c>
      <c r="T11" s="351" t="str">
        <f>IF(ODU!$A11="","",26 + FIND("1",IF(ODU!$AA11&gt;0,"1","0") &amp; IF(ODU!$AB11&gt;0,"1","0") &amp; IF(ODU!$AC11&gt;0,"1","0") &amp; IF(ODU!$AD11&gt;0,"1","0")&amp; IF(ODU!$AE11&gt;0,"1","0")&amp; IF(ODU!$AF11&gt;0,"1","0")&amp; IF(ODU!$AG11&gt;0,"1","0")&amp; IF(ODU!$AH11&gt;0,"1","0")&amp; IF(ODU!$AI11&gt;0,"1","0")&amp; IF(ODU!$AJ11&gt;0,"1","0")&amp; IF(ODU!$AK11&gt;0,"1","0")&amp; IF(ODU!$AL11&gt;0,"1","0")&amp; IF(ODU!$AM11&gt;0,"1","0")&amp; IF(ODU!$AN11&gt;0,"1","0")&amp; IF(ODU!$AO11&gt;0,"1","0")&amp; IF(ODU!$AP11&gt;0,"1","0")))</f>
        <v/>
      </c>
      <c r="U11" s="351" t="str">
        <f>IF(ODU!$A11="","",43 - FIND("1",IF(ODU!$AP11&gt;0,"1","0") &amp; IF(ODU!$AO11&gt;0,"1","0") &amp; IF(ODU!$AN11&gt;0,"1","0") &amp; IF(ODU!$AM11&gt;0,"1","0")&amp; IF(ODU!$AL11&gt;0,"1","0")&amp; IF(ODU!$AK11&gt;0,"1","0")&amp; IF(ODU!$AJ11&gt;0,"1","0")&amp; IF(ODU!$AI11&gt;0,"1","0")&amp; IF(ODU!$AH11&gt;0,"1","0")&amp; IF(ODU!$AG11&gt;0,"1","0")&amp; IF(ODU!$AF11&gt;0,"1","0")&amp; IF(ODU!$AE11&gt;0,"1","0")&amp; IF(ODU!$AD11&gt;0,"1","0")&amp; IF(ODU!$AC11&gt;0,"1","0")&amp; IF(ODU!$AB11&gt;0,"1","0")&amp; IF(ODU!$AA11&gt;0,"1","0")))</f>
        <v/>
      </c>
      <c r="V11" s="351" t="str">
        <f>IF(ODU!$A11="","",IF(OR(T11&lt;&gt;R11+17,U11&lt;&gt;S11+17)," RangeMismatch",""))</f>
        <v/>
      </c>
      <c r="W11" s="344" t="str">
        <f ca="1">IF(ODU!$A11="","",IF(COUNTA(INDIRECT("odu!R"&amp;ROW()&amp;"C"&amp;R11&amp;":R"&amp;ROW()&amp;"C"&amp;S11,"false"))&lt;&gt;1+S11-R11," GapInRangeCooling",""))</f>
        <v/>
      </c>
      <c r="X11" s="344" t="str">
        <f ca="1">IF(ODU!$A11="","",IF(COUNTA(INDIRECT("odu!R"&amp;ROW()&amp;"C"&amp;T11&amp;":R"&amp;ROW()&amp;"C"&amp;U11,"false"))&lt;&gt;1+U11-T11," GapInRangeHeating",""))</f>
        <v/>
      </c>
      <c r="Y11" s="345" t="str">
        <f>IF(ODU!$A11="","",IF(OR(ODU!$F11=0,ODU!$B11=0),0,ODU!$F11/ODU!$B11))</f>
        <v/>
      </c>
      <c r="Z11" s="345" t="str">
        <f>IF(ODU!$A11="","",IF(OR(ODU!$G11=0,ODU!$B11=0),0, ODU!$G11/ODU!$B11))</f>
        <v/>
      </c>
      <c r="AA11" s="303" t="str">
        <f>IF(ODU!$A11="","",IF(Y11=0,0,IF(Y11&gt;=0.8,13,IF(Y11&gt;=0.7,12,IF(Y11&gt;=0.6,11,IF(Y11&gt;=0.5,10,0))))))</f>
        <v/>
      </c>
      <c r="AB11" s="351" t="str">
        <f>IF(ODU!$A11="","",IF(Z11&gt;2, 25,6+INT(10*(Z11-0.0001))))</f>
        <v/>
      </c>
      <c r="AC11" s="304" t="str">
        <f>IF(ODU!$A11="","",IF(AA11&lt;R11," CapacityMin",""))</f>
        <v/>
      </c>
      <c r="AD11" s="304" t="str">
        <f>IF(ODU!$A11="","",IF(AB11&gt;S11," CapacityMax",""))</f>
        <v/>
      </c>
      <c r="AE11" s="344" t="str">
        <f>IF(ODU!$A11="","",IF(ODU!H11&lt;Min_Units," UnitMin",""))</f>
        <v/>
      </c>
      <c r="AF11" s="344" t="str">
        <f>IF(ODU!$A11="","",IF(ODU!I11&lt;=ODU!H11," UnitMax",""))</f>
        <v/>
      </c>
      <c r="AG11" s="344" t="str">
        <f>IF(ODU!$A11="","",IF(COUNTIF(IDU!$E$3:$N$3,"="&amp;UPPER(ODU!BL11))=1,""," Invalid_IDU_List"))</f>
        <v/>
      </c>
      <c r="AH11" s="344" t="str">
        <f t="shared" ca="1" si="3"/>
        <v/>
      </c>
      <c r="AI11" s="344" t="str">
        <f t="shared" si="4"/>
        <v/>
      </c>
    </row>
    <row r="12" spans="1:35" x14ac:dyDescent="0.2">
      <c r="A12">
        <v>12</v>
      </c>
      <c r="B12" s="304" t="str">
        <f t="shared" ca="1" si="0"/>
        <v/>
      </c>
      <c r="C12" s="304">
        <f t="shared" ca="1" si="1"/>
        <v>0</v>
      </c>
      <c r="D12" s="304">
        <f t="shared" ca="1" si="5"/>
        <v>0</v>
      </c>
      <c r="E12" s="304" t="str">
        <f t="shared" ca="1" si="2"/>
        <v/>
      </c>
      <c r="F12">
        <v>6</v>
      </c>
      <c r="G12" s="304">
        <f t="shared" ca="1" si="9"/>
        <v>0</v>
      </c>
      <c r="H12" s="304" t="str">
        <f t="shared" ca="1" si="10"/>
        <v/>
      </c>
      <c r="J12" s="304" t="str">
        <f t="shared" ca="1" si="6"/>
        <v/>
      </c>
      <c r="K12">
        <v>16</v>
      </c>
      <c r="L12" s="304">
        <f t="shared" ca="1" si="7"/>
        <v>1</v>
      </c>
      <c r="M12" s="304">
        <f ca="1">IF(J12="",0,IF(COUNTIF(IDU!$A$4:$A$354,"="&amp;J12)&gt;1,-1,SUMIF(IDU!$A$4:$A$354,"="&amp;J12,$A$4:$A$353)))</f>
        <v>0</v>
      </c>
      <c r="O12" s="304">
        <f t="shared" ca="1" si="8"/>
        <v>0</v>
      </c>
      <c r="P12" s="344" t="str">
        <f>IF(ODU!$A12="","",IF(COUNTIF(ODU!$A$4:$A$504,"="&amp;ODU!$A12)&gt;1,"ODU_Duplicate",""))</f>
        <v/>
      </c>
      <c r="Q12" s="344" t="str">
        <f>IF(IDU!$A12="","",IF(COUNTIF(IDU!$A$4:$A$354,"="&amp;IDU!$A12)&gt;1,"IDU_Duplicate",""))</f>
        <v/>
      </c>
      <c r="R12" s="351" t="str">
        <f>IF(ODU!$A12="","",9 + FIND("1",IF(ODU!$J12&gt;0,"1","0") &amp; IF(ODU!$K12&gt;0,"1","0") &amp; IF(ODU!$L12&gt;0,"1","0") &amp; IF(ODU!$M12&gt;0,"1","0")&amp; IF(ODU!$N12&gt;0,"1","0")&amp; IF(ODU!$O12&gt;0,"1","0")&amp; IF(ODU!$P12&gt;0,"1","0")&amp; IF(ODU!$Q12&gt;0,"1","0")&amp; IF(ODU!$R12&gt;0,"1","0")&amp; IF(ODU!$S12&gt;0,"1","0")&amp; IF(ODU!$T12&gt;0,"1","0")&amp; IF(ODU!$U12&gt;0,"1","0")&amp; IF(ODU!$V12&gt;0,"1","0")&amp; IF(ODU!$W12&gt;0,"1","0")&amp; IF(ODU!$X12&gt;0,"1","0")&amp; IF(ODU!$Y12&gt;0,"1","0")))</f>
        <v/>
      </c>
      <c r="S12" s="351" t="str">
        <f>IF(ODU!$A12="","",26 - FIND("1",IF(ODU!$Y12&gt;0,"1","0") &amp; IF(ODU!$X12&gt;0,"1","0") &amp; IF(ODU!$W12&gt;0,"1","0") &amp; IF(ODU!$V12&gt;0,"1","0")&amp; IF(ODU!$U12&gt;0,"1","0")&amp; IF(ODU!$T12&gt;0,"1","0")&amp; IF(ODU!$S12&gt;0,"1","0")&amp; IF(ODU!$R12&gt;0,"1","0")&amp; IF(ODU!$Q12&gt;0,"1","0")&amp; IF(ODU!$P12&gt;0,"1","0")&amp; IF(ODU!$O12&gt;0,"1","0")&amp; IF(ODU!$N12&gt;0,"1","0")&amp; IF(ODU!$M12&gt;0,"1","0")&amp; IF(ODU!$L12&gt;0,"1","0")&amp; IF(ODU!$K12&gt;0,"1","0")&amp; IF(ODU!$J12&gt;0,"1","0")))</f>
        <v/>
      </c>
      <c r="T12" s="351" t="str">
        <f>IF(ODU!$A12="","",26 + FIND("1",IF(ODU!$AA12&gt;0,"1","0") &amp; IF(ODU!$AB12&gt;0,"1","0") &amp; IF(ODU!$AC12&gt;0,"1","0") &amp; IF(ODU!$AD12&gt;0,"1","0")&amp; IF(ODU!$AE12&gt;0,"1","0")&amp; IF(ODU!$AF12&gt;0,"1","0")&amp; IF(ODU!$AG12&gt;0,"1","0")&amp; IF(ODU!$AH12&gt;0,"1","0")&amp; IF(ODU!$AI12&gt;0,"1","0")&amp; IF(ODU!$AJ12&gt;0,"1","0")&amp; IF(ODU!$AK12&gt;0,"1","0")&amp; IF(ODU!$AL12&gt;0,"1","0")&amp; IF(ODU!$AM12&gt;0,"1","0")&amp; IF(ODU!$AN12&gt;0,"1","0")&amp; IF(ODU!$AO12&gt;0,"1","0")&amp; IF(ODU!$AP12&gt;0,"1","0")))</f>
        <v/>
      </c>
      <c r="U12" s="351" t="str">
        <f>IF(ODU!$A12="","",43 - FIND("1",IF(ODU!$AP12&gt;0,"1","0") &amp; IF(ODU!$AO12&gt;0,"1","0") &amp; IF(ODU!$AN12&gt;0,"1","0") &amp; IF(ODU!$AM12&gt;0,"1","0")&amp; IF(ODU!$AL12&gt;0,"1","0")&amp; IF(ODU!$AK12&gt;0,"1","0")&amp; IF(ODU!$AJ12&gt;0,"1","0")&amp; IF(ODU!$AI12&gt;0,"1","0")&amp; IF(ODU!$AH12&gt;0,"1","0")&amp; IF(ODU!$AG12&gt;0,"1","0")&amp; IF(ODU!$AF12&gt;0,"1","0")&amp; IF(ODU!$AE12&gt;0,"1","0")&amp; IF(ODU!$AD12&gt;0,"1","0")&amp; IF(ODU!$AC12&gt;0,"1","0")&amp; IF(ODU!$AB12&gt;0,"1","0")&amp; IF(ODU!$AA12&gt;0,"1","0")))</f>
        <v/>
      </c>
      <c r="V12" s="351" t="str">
        <f>IF(ODU!$A12="","",IF(OR(T12&lt;&gt;R12+17,U12&lt;&gt;S12+17)," RangeMismatch",""))</f>
        <v/>
      </c>
      <c r="W12" s="344" t="str">
        <f ca="1">IF(ODU!$A12="","",IF(COUNTA(INDIRECT("odu!R"&amp;ROW()&amp;"C"&amp;R12&amp;":R"&amp;ROW()&amp;"C"&amp;S12,"false"))&lt;&gt;1+S12-R12," GapInRangeCooling",""))</f>
        <v/>
      </c>
      <c r="X12" s="344" t="str">
        <f ca="1">IF(ODU!$A12="","",IF(COUNTA(INDIRECT("odu!R"&amp;ROW()&amp;"C"&amp;T12&amp;":R"&amp;ROW()&amp;"C"&amp;U12,"false"))&lt;&gt;1+U12-T12," GapInRangeHeating",""))</f>
        <v/>
      </c>
      <c r="Y12" s="345" t="str">
        <f>IF(ODU!$A12="","",IF(OR(ODU!$F12=0,ODU!$B12=0),0,ODU!$F12/ODU!$B12))</f>
        <v/>
      </c>
      <c r="Z12" s="345" t="str">
        <f>IF(ODU!$A12="","",IF(OR(ODU!$G12=0,ODU!$B12=0),0, ODU!$G12/ODU!$B12))</f>
        <v/>
      </c>
      <c r="AA12" s="303" t="str">
        <f>IF(ODU!$A12="","",IF(Y12=0,0,IF(Y12&gt;=0.8,13,IF(Y12&gt;=0.7,12,IF(Y12&gt;=0.6,11,IF(Y12&gt;=0.5,10,0))))))</f>
        <v/>
      </c>
      <c r="AB12" s="351" t="str">
        <f>IF(ODU!$A12="","",IF(Z12&gt;2, 25,6+INT(10*(Z12-0.0001))))</f>
        <v/>
      </c>
      <c r="AC12" s="304" t="str">
        <f>IF(ODU!$A12="","",IF(AA12&lt;R12," CapacityMin",""))</f>
        <v/>
      </c>
      <c r="AD12" s="304" t="str">
        <f>IF(ODU!$A12="","",IF(AB12&gt;S12," CapacityMax",""))</f>
        <v/>
      </c>
      <c r="AE12" s="344" t="str">
        <f>IF(ODU!$A12="","",IF(ODU!H12&lt;Min_Units," UnitMin",""))</f>
        <v/>
      </c>
      <c r="AF12" s="344" t="str">
        <f>IF(ODU!$A12="","",IF(ODU!I12&lt;=ODU!H12," UnitMax",""))</f>
        <v/>
      </c>
      <c r="AG12" s="344" t="str">
        <f>IF(ODU!$A12="","",IF(COUNTIF(IDU!$E$3:$N$3,"="&amp;UPPER(ODU!BL12))=1,""," Invalid_IDU_List"))</f>
        <v/>
      </c>
      <c r="AH12" s="344" t="str">
        <f t="shared" ca="1" si="3"/>
        <v/>
      </c>
      <c r="AI12" s="344" t="str">
        <f t="shared" si="4"/>
        <v/>
      </c>
    </row>
    <row r="13" spans="1:35" x14ac:dyDescent="0.2">
      <c r="A13">
        <v>13</v>
      </c>
      <c r="B13" s="304" t="str">
        <f t="shared" ca="1" si="0"/>
        <v/>
      </c>
      <c r="C13" s="304">
        <f t="shared" ca="1" si="1"/>
        <v>0</v>
      </c>
      <c r="D13" s="304">
        <f t="shared" ca="1" si="5"/>
        <v>0</v>
      </c>
      <c r="E13" s="304" t="str">
        <f t="shared" ca="1" si="2"/>
        <v/>
      </c>
      <c r="F13">
        <v>7</v>
      </c>
      <c r="G13" s="304">
        <f t="shared" ca="1" si="9"/>
        <v>0</v>
      </c>
      <c r="H13" s="304" t="str">
        <f t="shared" ca="1" si="10"/>
        <v/>
      </c>
      <c r="J13" s="304" t="str">
        <f t="shared" ca="1" si="6"/>
        <v/>
      </c>
      <c r="K13">
        <v>17</v>
      </c>
      <c r="L13" s="304">
        <f t="shared" ca="1" si="7"/>
        <v>1</v>
      </c>
      <c r="M13" s="304">
        <f ca="1">IF(J13="",0,IF(COUNTIF(IDU!$A$4:$A$354,"="&amp;J13)&gt;1,-1,SUMIF(IDU!$A$4:$A$354,"="&amp;J13,$A$4:$A$353)))</f>
        <v>0</v>
      </c>
      <c r="O13" s="304">
        <f t="shared" ca="1" si="8"/>
        <v>0</v>
      </c>
      <c r="P13" s="344" t="str">
        <f>IF(ODU!$A13="","",IF(COUNTIF(ODU!$A$4:$A$504,"="&amp;ODU!$A13)&gt;1,"ODU_Duplicate",""))</f>
        <v/>
      </c>
      <c r="Q13" s="344" t="str">
        <f>IF(IDU!$A14="","",IF(COUNTIF(IDU!$A$4:$A$354,"="&amp;IDU!$A14)&gt;1,"IDU_Duplicate",""))</f>
        <v/>
      </c>
      <c r="R13" s="351" t="str">
        <f>IF(ODU!$A13="","",9 + FIND("1",IF(ODU!$J13&gt;0,"1","0") &amp; IF(ODU!$K13&gt;0,"1","0") &amp; IF(ODU!$L13&gt;0,"1","0") &amp; IF(ODU!$M13&gt;0,"1","0")&amp; IF(ODU!$N13&gt;0,"1","0")&amp; IF(ODU!$O13&gt;0,"1","0")&amp; IF(ODU!$P13&gt;0,"1","0")&amp; IF(ODU!$Q13&gt;0,"1","0")&amp; IF(ODU!$R13&gt;0,"1","0")&amp; IF(ODU!$S13&gt;0,"1","0")&amp; IF(ODU!$T13&gt;0,"1","0")&amp; IF(ODU!$U13&gt;0,"1","0")&amp; IF(ODU!$V13&gt;0,"1","0")&amp; IF(ODU!$W13&gt;0,"1","0")&amp; IF(ODU!$X13&gt;0,"1","0")&amp; IF(ODU!$Y13&gt;0,"1","0")))</f>
        <v/>
      </c>
      <c r="S13" s="351" t="str">
        <f>IF(ODU!$A13="","",26 - FIND("1",IF(ODU!$Y13&gt;0,"1","0") &amp; IF(ODU!$X13&gt;0,"1","0") &amp; IF(ODU!$W13&gt;0,"1","0") &amp; IF(ODU!$V13&gt;0,"1","0")&amp; IF(ODU!$U13&gt;0,"1","0")&amp; IF(ODU!$T13&gt;0,"1","0")&amp; IF(ODU!$S13&gt;0,"1","0")&amp; IF(ODU!$R13&gt;0,"1","0")&amp; IF(ODU!$Q13&gt;0,"1","0")&amp; IF(ODU!$P13&gt;0,"1","0")&amp; IF(ODU!$O13&gt;0,"1","0")&amp; IF(ODU!$N13&gt;0,"1","0")&amp; IF(ODU!$M13&gt;0,"1","0")&amp; IF(ODU!$L13&gt;0,"1","0")&amp; IF(ODU!$K13&gt;0,"1","0")&amp; IF(ODU!$J13&gt;0,"1","0")))</f>
        <v/>
      </c>
      <c r="T13" s="351" t="str">
        <f>IF(ODU!$A13="","",26 + FIND("1",IF(ODU!$AA13&gt;0,"1","0") &amp; IF(ODU!$AB13&gt;0,"1","0") &amp; IF(ODU!$AC13&gt;0,"1","0") &amp; IF(ODU!$AD13&gt;0,"1","0")&amp; IF(ODU!$AE13&gt;0,"1","0")&amp; IF(ODU!$AF13&gt;0,"1","0")&amp; IF(ODU!$AG13&gt;0,"1","0")&amp; IF(ODU!$AH13&gt;0,"1","0")&amp; IF(ODU!$AI13&gt;0,"1","0")&amp; IF(ODU!$AJ13&gt;0,"1","0")&amp; IF(ODU!$AK13&gt;0,"1","0")&amp; IF(ODU!$AL13&gt;0,"1","0")&amp; IF(ODU!$AM13&gt;0,"1","0")&amp; IF(ODU!$AN13&gt;0,"1","0")&amp; IF(ODU!$AO13&gt;0,"1","0")&amp; IF(ODU!$AP13&gt;0,"1","0")))</f>
        <v/>
      </c>
      <c r="U13" s="351" t="str">
        <f>IF(ODU!$A13="","",43 - FIND("1",IF(ODU!$AP13&gt;0,"1","0") &amp; IF(ODU!$AO13&gt;0,"1","0") &amp; IF(ODU!$AN13&gt;0,"1","0") &amp; IF(ODU!$AM13&gt;0,"1","0")&amp; IF(ODU!$AL13&gt;0,"1","0")&amp; IF(ODU!$AK13&gt;0,"1","0")&amp; IF(ODU!$AJ13&gt;0,"1","0")&amp; IF(ODU!$AI13&gt;0,"1","0")&amp; IF(ODU!$AH13&gt;0,"1","0")&amp; IF(ODU!$AG13&gt;0,"1","0")&amp; IF(ODU!$AF13&gt;0,"1","0")&amp; IF(ODU!$AE13&gt;0,"1","0")&amp; IF(ODU!$AD13&gt;0,"1","0")&amp; IF(ODU!$AC13&gt;0,"1","0")&amp; IF(ODU!$AB13&gt;0,"1","0")&amp; IF(ODU!$AA13&gt;0,"1","0")))</f>
        <v/>
      </c>
      <c r="V13" s="351" t="str">
        <f>IF(ODU!$A13="","",IF(OR(T13&lt;&gt;R13+17,U13&lt;&gt;S13+17)," RangeMismatch",""))</f>
        <v/>
      </c>
      <c r="W13" s="344" t="str">
        <f ca="1">IF(ODU!$A13="","",IF(COUNTA(INDIRECT("odu!R"&amp;ROW()&amp;"C"&amp;R13&amp;":R"&amp;ROW()&amp;"C"&amp;S13,"false"))&lt;&gt;1+S13-R13," GapInRangeCooling",""))</f>
        <v/>
      </c>
      <c r="X13" s="344" t="str">
        <f ca="1">IF(ODU!$A13="","",IF(COUNTA(INDIRECT("odu!R"&amp;ROW()&amp;"C"&amp;T13&amp;":R"&amp;ROW()&amp;"C"&amp;U13,"false"))&lt;&gt;1+U13-T13," GapInRangeHeating",""))</f>
        <v/>
      </c>
      <c r="Y13" s="345" t="str">
        <f>IF(ODU!$A13="","",IF(OR(ODU!$F13=0,ODU!$B13=0),0,ODU!$F13/ODU!$B13))</f>
        <v/>
      </c>
      <c r="Z13" s="345" t="str">
        <f>IF(ODU!$A13="","",IF(OR(ODU!$G13=0,ODU!$B13=0),0, ODU!$G13/ODU!$B13))</f>
        <v/>
      </c>
      <c r="AA13" s="303" t="str">
        <f>IF(ODU!$A13="","",IF(Y13=0,0,IF(Y13&gt;=0.8,13,IF(Y13&gt;=0.7,12,IF(Y13&gt;=0.6,11,IF(Y13&gt;=0.5,10,0))))))</f>
        <v/>
      </c>
      <c r="AB13" s="351" t="str">
        <f>IF(ODU!$A13="","",IF(Z13&gt;2, 25,6+INT(10*(Z13-0.0001))))</f>
        <v/>
      </c>
      <c r="AC13" s="304" t="str">
        <f>IF(ODU!$A13="","",IF(AA13&lt;R13," CapacityMin",""))</f>
        <v/>
      </c>
      <c r="AD13" s="304" t="str">
        <f>IF(ODU!$A13="","",IF(AB13&gt;S13," CapacityMax",""))</f>
        <v/>
      </c>
      <c r="AE13" s="344" t="str">
        <f>IF(ODU!$A13="","",IF(ODU!H13&lt;Min_Units," UnitMin",""))</f>
        <v/>
      </c>
      <c r="AF13" s="344" t="str">
        <f>IF(ODU!$A13="","",IF(ODU!I13&lt;=ODU!H13," UnitMax",""))</f>
        <v/>
      </c>
      <c r="AG13" s="344" t="str">
        <f>IF(ODU!$A13="","",IF(COUNTIF(IDU!$E$3:$N$3,"="&amp;UPPER(ODU!BL13))=1,""," Invalid_IDU_List"))</f>
        <v/>
      </c>
      <c r="AH13" s="344" t="str">
        <f t="shared" ca="1" si="3"/>
        <v/>
      </c>
      <c r="AI13" s="344" t="str">
        <f t="shared" si="4"/>
        <v/>
      </c>
    </row>
    <row r="14" spans="1:35" x14ac:dyDescent="0.2">
      <c r="A14">
        <v>14</v>
      </c>
      <c r="B14" s="304" t="str">
        <f t="shared" ca="1" si="0"/>
        <v/>
      </c>
      <c r="C14" s="304">
        <f t="shared" ca="1" si="1"/>
        <v>0</v>
      </c>
      <c r="D14" s="304">
        <f t="shared" ca="1" si="5"/>
        <v>0</v>
      </c>
      <c r="E14" s="304" t="str">
        <f t="shared" ca="1" si="2"/>
        <v/>
      </c>
      <c r="F14">
        <v>8</v>
      </c>
      <c r="G14" s="304">
        <f t="shared" ca="1" si="9"/>
        <v>0</v>
      </c>
      <c r="H14" s="304" t="str">
        <f t="shared" ca="1" si="10"/>
        <v/>
      </c>
      <c r="J14" s="304" t="str">
        <f t="shared" ca="1" si="6"/>
        <v/>
      </c>
      <c r="K14">
        <v>18</v>
      </c>
      <c r="L14" s="304">
        <f t="shared" ca="1" si="7"/>
        <v>1</v>
      </c>
      <c r="M14" s="304">
        <f ca="1">IF(J14="",0,IF(COUNTIF(IDU!$A$4:$A$354,"="&amp;J14)&gt;1,-1,SUMIF(IDU!$A$4:$A$354,"="&amp;J14,$A$4:$A$353)))</f>
        <v>0</v>
      </c>
      <c r="O14" s="304">
        <f t="shared" ca="1" si="8"/>
        <v>0</v>
      </c>
      <c r="P14" s="344" t="str">
        <f>IF(ODU!$A14="","",IF(COUNTIF(ODU!$A$4:$A$504,"="&amp;ODU!$A14)&gt;1,"ODU_Duplicate",""))</f>
        <v/>
      </c>
      <c r="Q14" s="344" t="str">
        <f>IF(IDU!$A15="","",IF(COUNTIF(IDU!$A$4:$A$354,"="&amp;IDU!$A15)&gt;1,"IDU_Duplicate",""))</f>
        <v/>
      </c>
      <c r="R14" s="351" t="str">
        <f>IF(ODU!$A14="","",9 + FIND("1",IF(ODU!$J14&gt;0,"1","0") &amp; IF(ODU!$K14&gt;0,"1","0") &amp; IF(ODU!$L14&gt;0,"1","0") &amp; IF(ODU!$M14&gt;0,"1","0")&amp; IF(ODU!$N14&gt;0,"1","0")&amp; IF(ODU!$O14&gt;0,"1","0")&amp; IF(ODU!$P14&gt;0,"1","0")&amp; IF(ODU!$Q14&gt;0,"1","0")&amp; IF(ODU!$R14&gt;0,"1","0")&amp; IF(ODU!$S14&gt;0,"1","0")&amp; IF(ODU!$T14&gt;0,"1","0")&amp; IF(ODU!$U14&gt;0,"1","0")&amp; IF(ODU!$V14&gt;0,"1","0")&amp; IF(ODU!$W14&gt;0,"1","0")&amp; IF(ODU!$X14&gt;0,"1","0")&amp; IF(ODU!$Y14&gt;0,"1","0")))</f>
        <v/>
      </c>
      <c r="S14" s="351" t="str">
        <f>IF(ODU!$A14="","",26 - FIND("1",IF(ODU!$Y14&gt;0,"1","0") &amp; IF(ODU!$X14&gt;0,"1","0") &amp; IF(ODU!$W14&gt;0,"1","0") &amp; IF(ODU!$V14&gt;0,"1","0")&amp; IF(ODU!$U14&gt;0,"1","0")&amp; IF(ODU!$T14&gt;0,"1","0")&amp; IF(ODU!$S14&gt;0,"1","0")&amp; IF(ODU!$R14&gt;0,"1","0")&amp; IF(ODU!$Q14&gt;0,"1","0")&amp; IF(ODU!$P14&gt;0,"1","0")&amp; IF(ODU!$O14&gt;0,"1","0")&amp; IF(ODU!$N14&gt;0,"1","0")&amp; IF(ODU!$M14&gt;0,"1","0")&amp; IF(ODU!$L14&gt;0,"1","0")&amp; IF(ODU!$K14&gt;0,"1","0")&amp; IF(ODU!$J14&gt;0,"1","0")))</f>
        <v/>
      </c>
      <c r="T14" s="351" t="str">
        <f>IF(ODU!$A14="","",26 + FIND("1",IF(ODU!$AA14&gt;0,"1","0") &amp; IF(ODU!$AB14&gt;0,"1","0") &amp; IF(ODU!$AC14&gt;0,"1","0") &amp; IF(ODU!$AD14&gt;0,"1","0")&amp; IF(ODU!$AE14&gt;0,"1","0")&amp; IF(ODU!$AF14&gt;0,"1","0")&amp; IF(ODU!$AG14&gt;0,"1","0")&amp; IF(ODU!$AH14&gt;0,"1","0")&amp; IF(ODU!$AI14&gt;0,"1","0")&amp; IF(ODU!$AJ14&gt;0,"1","0")&amp; IF(ODU!$AK14&gt;0,"1","0")&amp; IF(ODU!$AL14&gt;0,"1","0")&amp; IF(ODU!$AM14&gt;0,"1","0")&amp; IF(ODU!$AN14&gt;0,"1","0")&amp; IF(ODU!$AO14&gt;0,"1","0")&amp; IF(ODU!$AP14&gt;0,"1","0")))</f>
        <v/>
      </c>
      <c r="U14" s="351" t="str">
        <f>IF(ODU!$A14="","",43 - FIND("1",IF(ODU!$AP14&gt;0,"1","0") &amp; IF(ODU!$AO14&gt;0,"1","0") &amp; IF(ODU!$AN14&gt;0,"1","0") &amp; IF(ODU!$AM14&gt;0,"1","0")&amp; IF(ODU!$AL14&gt;0,"1","0")&amp; IF(ODU!$AK14&gt;0,"1","0")&amp; IF(ODU!$AJ14&gt;0,"1","0")&amp; IF(ODU!$AI14&gt;0,"1","0")&amp; IF(ODU!$AH14&gt;0,"1","0")&amp; IF(ODU!$AG14&gt;0,"1","0")&amp; IF(ODU!$AF14&gt;0,"1","0")&amp; IF(ODU!$AE14&gt;0,"1","0")&amp; IF(ODU!$AD14&gt;0,"1","0")&amp; IF(ODU!$AC14&gt;0,"1","0")&amp; IF(ODU!$AB14&gt;0,"1","0")&amp; IF(ODU!$AA14&gt;0,"1","0")))</f>
        <v/>
      </c>
      <c r="V14" s="351" t="str">
        <f>IF(ODU!$A14="","",IF(OR(T14&lt;&gt;R14+17,U14&lt;&gt;S14+17)," RangeMismatch",""))</f>
        <v/>
      </c>
      <c r="W14" s="344" t="str">
        <f ca="1">IF(ODU!$A14="","",IF(COUNTA(INDIRECT("odu!R"&amp;ROW()&amp;"C"&amp;R14&amp;":R"&amp;ROW()&amp;"C"&amp;S14,"false"))&lt;&gt;1+S14-R14," GapInRangeCooling",""))</f>
        <v/>
      </c>
      <c r="X14" s="344" t="str">
        <f ca="1">IF(ODU!$A14="","",IF(COUNTA(INDIRECT("odu!R"&amp;ROW()&amp;"C"&amp;T14&amp;":R"&amp;ROW()&amp;"C"&amp;U14,"false"))&lt;&gt;1+U14-T14," GapInRangeHeating",""))</f>
        <v/>
      </c>
      <c r="Y14" s="345" t="str">
        <f>IF(ODU!$A14="","",IF(OR(ODU!$F14=0,ODU!$B14=0),0,ODU!$F14/ODU!$B14))</f>
        <v/>
      </c>
      <c r="Z14" s="345" t="str">
        <f>IF(ODU!$A14="","",IF(OR(ODU!$G14=0,ODU!$B14=0),0, ODU!$G14/ODU!$B14))</f>
        <v/>
      </c>
      <c r="AA14" s="303" t="str">
        <f>IF(ODU!$A14="","",IF(Y14=0,0,IF(Y14&gt;=0.8,13,IF(Y14&gt;=0.7,12,IF(Y14&gt;=0.6,11,IF(Y14&gt;=0.5,10,0))))))</f>
        <v/>
      </c>
      <c r="AB14" s="351" t="str">
        <f>IF(ODU!$A14="","",IF(Z14&gt;2, 25,6+INT(10*(Z14-0.0001))))</f>
        <v/>
      </c>
      <c r="AC14" s="304" t="str">
        <f>IF(ODU!$A14="","",IF(AA14&lt;R14," CapacityMin",""))</f>
        <v/>
      </c>
      <c r="AD14" s="304" t="str">
        <f>IF(ODU!$A14="","",IF(AB14&gt;S14," CapacityMax",""))</f>
        <v/>
      </c>
      <c r="AE14" s="344" t="str">
        <f>IF(ODU!$A14="","",IF(ODU!H14&lt;Min_Units," UnitMin",""))</f>
        <v/>
      </c>
      <c r="AF14" s="344" t="str">
        <f>IF(ODU!$A14="","",IF(ODU!I14&lt;=ODU!H14," UnitMax",""))</f>
        <v/>
      </c>
      <c r="AG14" s="344" t="str">
        <f>IF(ODU!$A14="","",IF(COUNTIF(IDU!$E$3:$N$3,"="&amp;UPPER(ODU!BL14))=1,""," Invalid_IDU_List"))</f>
        <v/>
      </c>
      <c r="AH14" s="344" t="str">
        <f t="shared" ca="1" si="3"/>
        <v/>
      </c>
      <c r="AI14" s="344" t="str">
        <f t="shared" si="4"/>
        <v/>
      </c>
    </row>
    <row r="15" spans="1:35" x14ac:dyDescent="0.2">
      <c r="A15">
        <v>15</v>
      </c>
      <c r="B15" s="304" t="str">
        <f t="shared" ca="1" si="0"/>
        <v/>
      </c>
      <c r="C15" s="304">
        <f t="shared" ca="1" si="1"/>
        <v>0</v>
      </c>
      <c r="D15" s="304">
        <f t="shared" ca="1" si="5"/>
        <v>0</v>
      </c>
      <c r="E15" s="304" t="str">
        <f t="shared" ca="1" si="2"/>
        <v/>
      </c>
      <c r="F15">
        <v>9</v>
      </c>
      <c r="G15" s="304">
        <f t="shared" ca="1" si="9"/>
        <v>0</v>
      </c>
      <c r="H15" s="304" t="str">
        <f t="shared" ca="1" si="10"/>
        <v/>
      </c>
      <c r="J15" s="304" t="str">
        <f t="shared" ca="1" si="6"/>
        <v/>
      </c>
      <c r="K15">
        <v>19</v>
      </c>
      <c r="L15" s="304">
        <f t="shared" ca="1" si="7"/>
        <v>1</v>
      </c>
      <c r="M15" s="304">
        <f ca="1">IF(J15="",0,IF(COUNTIF(IDU!$A$4:$A$354,"="&amp;J15)&gt;1,-1,SUMIF(IDU!$A$4:$A$354,"="&amp;J15,$A$4:$A$353)))</f>
        <v>0</v>
      </c>
      <c r="O15" s="304">
        <f t="shared" ca="1" si="8"/>
        <v>0</v>
      </c>
      <c r="P15" s="344" t="str">
        <f>IF(ODU!$A15="","",IF(COUNTIF(ODU!$A$4:$A$504,"="&amp;ODU!$A15)&gt;1,"ODU_Duplicate",""))</f>
        <v/>
      </c>
      <c r="Q15" s="344" t="str">
        <f>IF(IDU!$A16="","",IF(COUNTIF(IDU!$A$4:$A$354,"="&amp;IDU!$A16)&gt;1,"IDU_Duplicate",""))</f>
        <v/>
      </c>
      <c r="R15" s="351" t="str">
        <f>IF(ODU!$A15="","",9 + FIND("1",IF(ODU!$J15&gt;0,"1","0") &amp; IF(ODU!$K15&gt;0,"1","0") &amp; IF(ODU!$L15&gt;0,"1","0") &amp; IF(ODU!$M15&gt;0,"1","0")&amp; IF(ODU!$N15&gt;0,"1","0")&amp; IF(ODU!$O15&gt;0,"1","0")&amp; IF(ODU!$P15&gt;0,"1","0")&amp; IF(ODU!$Q15&gt;0,"1","0")&amp; IF(ODU!$R15&gt;0,"1","0")&amp; IF(ODU!$S15&gt;0,"1","0")&amp; IF(ODU!$T15&gt;0,"1","0")&amp; IF(ODU!$U15&gt;0,"1","0")&amp; IF(ODU!$V15&gt;0,"1","0")&amp; IF(ODU!$W15&gt;0,"1","0")&amp; IF(ODU!$X15&gt;0,"1","0")&amp; IF(ODU!$Y15&gt;0,"1","0")))</f>
        <v/>
      </c>
      <c r="S15" s="351" t="str">
        <f>IF(ODU!$A15="","",26 - FIND("1",IF(ODU!$Y15&gt;0,"1","0") &amp; IF(ODU!$X15&gt;0,"1","0") &amp; IF(ODU!$W15&gt;0,"1","0") &amp; IF(ODU!$V15&gt;0,"1","0")&amp; IF(ODU!$U15&gt;0,"1","0")&amp; IF(ODU!$T15&gt;0,"1","0")&amp; IF(ODU!$S15&gt;0,"1","0")&amp; IF(ODU!$R15&gt;0,"1","0")&amp; IF(ODU!$Q15&gt;0,"1","0")&amp; IF(ODU!$P15&gt;0,"1","0")&amp; IF(ODU!$O15&gt;0,"1","0")&amp; IF(ODU!$N15&gt;0,"1","0")&amp; IF(ODU!$M15&gt;0,"1","0")&amp; IF(ODU!$L15&gt;0,"1","0")&amp; IF(ODU!$K15&gt;0,"1","0")&amp; IF(ODU!$J15&gt;0,"1","0")))</f>
        <v/>
      </c>
      <c r="T15" s="351" t="str">
        <f>IF(ODU!$A15="","",26 + FIND("1",IF(ODU!$AA15&gt;0,"1","0") &amp; IF(ODU!$AB15&gt;0,"1","0") &amp; IF(ODU!$AC15&gt;0,"1","0") &amp; IF(ODU!$AD15&gt;0,"1","0")&amp; IF(ODU!$AE15&gt;0,"1","0")&amp; IF(ODU!$AF15&gt;0,"1","0")&amp; IF(ODU!$AG15&gt;0,"1","0")&amp; IF(ODU!$AH15&gt;0,"1","0")&amp; IF(ODU!$AI15&gt;0,"1","0")&amp; IF(ODU!$AJ15&gt;0,"1","0")&amp; IF(ODU!$AK15&gt;0,"1","0")&amp; IF(ODU!$AL15&gt;0,"1","0")&amp; IF(ODU!$AM15&gt;0,"1","0")&amp; IF(ODU!$AN15&gt;0,"1","0")&amp; IF(ODU!$AO15&gt;0,"1","0")&amp; IF(ODU!$AP15&gt;0,"1","0")))</f>
        <v/>
      </c>
      <c r="U15" s="351" t="str">
        <f>IF(ODU!$A15="","",43 - FIND("1",IF(ODU!$AP15&gt;0,"1","0") &amp; IF(ODU!$AO15&gt;0,"1","0") &amp; IF(ODU!$AN15&gt;0,"1","0") &amp; IF(ODU!$AM15&gt;0,"1","0")&amp; IF(ODU!$AL15&gt;0,"1","0")&amp; IF(ODU!$AK15&gt;0,"1","0")&amp; IF(ODU!$AJ15&gt;0,"1","0")&amp; IF(ODU!$AI15&gt;0,"1","0")&amp; IF(ODU!$AH15&gt;0,"1","0")&amp; IF(ODU!$AG15&gt;0,"1","0")&amp; IF(ODU!$AF15&gt;0,"1","0")&amp; IF(ODU!$AE15&gt;0,"1","0")&amp; IF(ODU!$AD15&gt;0,"1","0")&amp; IF(ODU!$AC15&gt;0,"1","0")&amp; IF(ODU!$AB15&gt;0,"1","0")&amp; IF(ODU!$AA15&gt;0,"1","0")))</f>
        <v/>
      </c>
      <c r="V15" s="351" t="str">
        <f>IF(ODU!$A15="","",IF(OR(T15&lt;&gt;R15+17,U15&lt;&gt;S15+17)," RangeMismatch",""))</f>
        <v/>
      </c>
      <c r="W15" s="344" t="str">
        <f ca="1">IF(ODU!$A15="","",IF(COUNTA(INDIRECT("odu!R"&amp;ROW()&amp;"C"&amp;R15&amp;":R"&amp;ROW()&amp;"C"&amp;S15,"false"))&lt;&gt;1+S15-R15," GapInRangeCooling",""))</f>
        <v/>
      </c>
      <c r="X15" s="344" t="str">
        <f ca="1">IF(ODU!$A15="","",IF(COUNTA(INDIRECT("odu!R"&amp;ROW()&amp;"C"&amp;T15&amp;":R"&amp;ROW()&amp;"C"&amp;U15,"false"))&lt;&gt;1+U15-T15," GapInRangeHeating",""))</f>
        <v/>
      </c>
      <c r="Y15" s="345" t="str">
        <f>IF(ODU!$A15="","",IF(OR(ODU!$F15=0,ODU!$B15=0),0,ODU!$F15/ODU!$B15))</f>
        <v/>
      </c>
      <c r="Z15" s="345" t="str">
        <f>IF(ODU!$A15="","",IF(OR(ODU!$G15=0,ODU!$B15=0),0, ODU!$G15/ODU!$B15))</f>
        <v/>
      </c>
      <c r="AA15" s="303" t="str">
        <f>IF(ODU!$A15="","",IF(Y15=0,0,IF(Y15&gt;=0.8,13,IF(Y15&gt;=0.7,12,IF(Y15&gt;=0.6,11,IF(Y15&gt;=0.5,10,0))))))</f>
        <v/>
      </c>
      <c r="AB15" s="351" t="str">
        <f>IF(ODU!$A15="","",IF(Z15&gt;2, 25,6+INT(10*(Z15-0.0001))))</f>
        <v/>
      </c>
      <c r="AC15" s="304" t="str">
        <f>IF(ODU!$A15="","",IF(AA15&lt;R15," CapacityMin",""))</f>
        <v/>
      </c>
      <c r="AD15" s="304" t="str">
        <f>IF(ODU!$A15="","",IF(AB15&gt;S15," CapacityMax",""))</f>
        <v/>
      </c>
      <c r="AE15" s="344" t="str">
        <f>IF(ODU!$A15="","",IF(ODU!H15&lt;Min_Units," UnitMin",""))</f>
        <v/>
      </c>
      <c r="AF15" s="344" t="str">
        <f>IF(ODU!$A15="","",IF(ODU!I15&lt;=ODU!H15," UnitMax",""))</f>
        <v/>
      </c>
      <c r="AG15" s="344" t="str">
        <f>IF(ODU!$A15="","",IF(COUNTIF(IDU!$E$3:$N$3,"="&amp;UPPER(ODU!BL15))=1,""," Invalid_IDU_List"))</f>
        <v/>
      </c>
      <c r="AH15" s="344" t="str">
        <f t="shared" ca="1" si="3"/>
        <v/>
      </c>
      <c r="AI15" s="344" t="str">
        <f t="shared" si="4"/>
        <v/>
      </c>
    </row>
    <row r="16" spans="1:35" x14ac:dyDescent="0.2">
      <c r="A16">
        <v>16</v>
      </c>
      <c r="B16" s="304" t="str">
        <f t="shared" ca="1" si="0"/>
        <v/>
      </c>
      <c r="C16" s="304">
        <f t="shared" ca="1" si="1"/>
        <v>0</v>
      </c>
      <c r="D16" s="304">
        <f t="shared" ca="1" si="5"/>
        <v>0</v>
      </c>
      <c r="E16" s="304" t="str">
        <f t="shared" ca="1" si="2"/>
        <v/>
      </c>
      <c r="F16">
        <v>10</v>
      </c>
      <c r="G16" s="304">
        <f t="shared" ca="1" si="9"/>
        <v>0</v>
      </c>
      <c r="H16" s="304" t="str">
        <f t="shared" ca="1" si="10"/>
        <v/>
      </c>
      <c r="J16" s="304" t="str">
        <f t="shared" ca="1" si="6"/>
        <v/>
      </c>
      <c r="K16">
        <v>20</v>
      </c>
      <c r="L16" s="304">
        <f t="shared" ca="1" si="7"/>
        <v>1</v>
      </c>
      <c r="M16" s="304">
        <f ca="1">IF(J16="",0,IF(COUNTIF(IDU!$A$4:$A$354,"="&amp;J16)&gt;1,-1,SUMIF(IDU!$A$4:$A$354,"="&amp;J16,$A$4:$A$353)))</f>
        <v>0</v>
      </c>
      <c r="O16" s="304">
        <f t="shared" ca="1" si="8"/>
        <v>0</v>
      </c>
      <c r="P16" s="344" t="str">
        <f>IF(ODU!$A16="","",IF(COUNTIF(ODU!$A$4:$A$504,"="&amp;ODU!$A16)&gt;1,"ODU_Duplicate",""))</f>
        <v/>
      </c>
      <c r="Q16" s="344" t="str">
        <f>IF(IDU!$A17="","",IF(COUNTIF(IDU!$A$4:$A$354,"="&amp;IDU!$A17)&gt;1,"IDU_Duplicate",""))</f>
        <v/>
      </c>
      <c r="R16" s="351" t="str">
        <f>IF(ODU!$A16="","",9 + FIND("1",IF(ODU!$J16&gt;0,"1","0") &amp; IF(ODU!$K16&gt;0,"1","0") &amp; IF(ODU!$L16&gt;0,"1","0") &amp; IF(ODU!$M16&gt;0,"1","0")&amp; IF(ODU!$N16&gt;0,"1","0")&amp; IF(ODU!$O16&gt;0,"1","0")&amp; IF(ODU!$P16&gt;0,"1","0")&amp; IF(ODU!$Q16&gt;0,"1","0")&amp; IF(ODU!$R16&gt;0,"1","0")&amp; IF(ODU!$S16&gt;0,"1","0")&amp; IF(ODU!$T16&gt;0,"1","0")&amp; IF(ODU!$U16&gt;0,"1","0")&amp; IF(ODU!$V16&gt;0,"1","0")&amp; IF(ODU!$W16&gt;0,"1","0")&amp; IF(ODU!$X16&gt;0,"1","0")&amp; IF(ODU!$Y16&gt;0,"1","0")))</f>
        <v/>
      </c>
      <c r="S16" s="351" t="str">
        <f>IF(ODU!$A16="","",26 - FIND("1",IF(ODU!$Y16&gt;0,"1","0") &amp; IF(ODU!$X16&gt;0,"1","0") &amp; IF(ODU!$W16&gt;0,"1","0") &amp; IF(ODU!$V16&gt;0,"1","0")&amp; IF(ODU!$U16&gt;0,"1","0")&amp; IF(ODU!$T16&gt;0,"1","0")&amp; IF(ODU!$S16&gt;0,"1","0")&amp; IF(ODU!$R16&gt;0,"1","0")&amp; IF(ODU!$Q16&gt;0,"1","0")&amp; IF(ODU!$P16&gt;0,"1","0")&amp; IF(ODU!$O16&gt;0,"1","0")&amp; IF(ODU!$N16&gt;0,"1","0")&amp; IF(ODU!$M16&gt;0,"1","0")&amp; IF(ODU!$L16&gt;0,"1","0")&amp; IF(ODU!$K16&gt;0,"1","0")&amp; IF(ODU!$J16&gt;0,"1","0")))</f>
        <v/>
      </c>
      <c r="T16" s="351" t="str">
        <f>IF(ODU!$A16="","",26 + FIND("1",IF(ODU!$AA16&gt;0,"1","0") &amp; IF(ODU!$AB16&gt;0,"1","0") &amp; IF(ODU!$AC16&gt;0,"1","0") &amp; IF(ODU!$AD16&gt;0,"1","0")&amp; IF(ODU!$AE16&gt;0,"1","0")&amp; IF(ODU!$AF16&gt;0,"1","0")&amp; IF(ODU!$AG16&gt;0,"1","0")&amp; IF(ODU!$AH16&gt;0,"1","0")&amp; IF(ODU!$AI16&gt;0,"1","0")&amp; IF(ODU!$AJ16&gt;0,"1","0")&amp; IF(ODU!$AK16&gt;0,"1","0")&amp; IF(ODU!$AL16&gt;0,"1","0")&amp; IF(ODU!$AM16&gt;0,"1","0")&amp; IF(ODU!$AN16&gt;0,"1","0")&amp; IF(ODU!$AO16&gt;0,"1","0")&amp; IF(ODU!$AP16&gt;0,"1","0")))</f>
        <v/>
      </c>
      <c r="U16" s="351" t="str">
        <f>IF(ODU!$A16="","",43 - FIND("1",IF(ODU!$AP16&gt;0,"1","0") &amp; IF(ODU!$AO16&gt;0,"1","0") &amp; IF(ODU!$AN16&gt;0,"1","0") &amp; IF(ODU!$AM16&gt;0,"1","0")&amp; IF(ODU!$AL16&gt;0,"1","0")&amp; IF(ODU!$AK16&gt;0,"1","0")&amp; IF(ODU!$AJ16&gt;0,"1","0")&amp; IF(ODU!$AI16&gt;0,"1","0")&amp; IF(ODU!$AH16&gt;0,"1","0")&amp; IF(ODU!$AG16&gt;0,"1","0")&amp; IF(ODU!$AF16&gt;0,"1","0")&amp; IF(ODU!$AE16&gt;0,"1","0")&amp; IF(ODU!$AD16&gt;0,"1","0")&amp; IF(ODU!$AC16&gt;0,"1","0")&amp; IF(ODU!$AB16&gt;0,"1","0")&amp; IF(ODU!$AA16&gt;0,"1","0")))</f>
        <v/>
      </c>
      <c r="V16" s="351" t="str">
        <f>IF(ODU!$A16="","",IF(OR(T16&lt;&gt;R16+17,U16&lt;&gt;S16+17)," RangeMismatch",""))</f>
        <v/>
      </c>
      <c r="W16" s="344" t="str">
        <f ca="1">IF(ODU!$A16="","",IF(COUNTA(INDIRECT("odu!R"&amp;ROW()&amp;"C"&amp;R16&amp;":R"&amp;ROW()&amp;"C"&amp;S16,"false"))&lt;&gt;1+S16-R16," GapInRangeCooling",""))</f>
        <v/>
      </c>
      <c r="X16" s="344" t="str">
        <f ca="1">IF(ODU!$A16="","",IF(COUNTA(INDIRECT("odu!R"&amp;ROW()&amp;"C"&amp;T16&amp;":R"&amp;ROW()&amp;"C"&amp;U16,"false"))&lt;&gt;1+U16-T16," GapInRangeHeating",""))</f>
        <v/>
      </c>
      <c r="Y16" s="345" t="str">
        <f>IF(ODU!$A16="","",IF(OR(ODU!$F16=0,ODU!$B16=0),0,ODU!$F16/ODU!$B16))</f>
        <v/>
      </c>
      <c r="Z16" s="345" t="str">
        <f>IF(ODU!$A16="","",IF(OR(ODU!$G16=0,ODU!$B16=0),0, ODU!$G16/ODU!$B16))</f>
        <v/>
      </c>
      <c r="AA16" s="303" t="str">
        <f>IF(ODU!$A16="","",IF(Y16=0,0,IF(Y16&gt;=0.8,13,IF(Y16&gt;=0.7,12,IF(Y16&gt;=0.6,11,IF(Y16&gt;=0.5,10,0))))))</f>
        <v/>
      </c>
      <c r="AB16" s="351" t="str">
        <f>IF(ODU!$A16="","",IF(Z16&gt;2, 25,6+INT(10*(Z16-0.0001))))</f>
        <v/>
      </c>
      <c r="AC16" s="304" t="str">
        <f>IF(ODU!$A16="","",IF(AA16&lt;R16," CapacityMin",""))</f>
        <v/>
      </c>
      <c r="AD16" s="304" t="str">
        <f>IF(ODU!$A16="","",IF(AB16&gt;S16," CapacityMax",""))</f>
        <v/>
      </c>
      <c r="AE16" s="344" t="str">
        <f>IF(ODU!$A16="","",IF(ODU!H16&lt;Min_Units," UnitMin",""))</f>
        <v/>
      </c>
      <c r="AF16" s="344" t="str">
        <f>IF(ODU!$A16="","",IF(ODU!I16&lt;=ODU!H16," UnitMax",""))</f>
        <v/>
      </c>
      <c r="AG16" s="344" t="str">
        <f>IF(ODU!$A16="","",IF(COUNTIF(IDU!$E$3:$N$3,"="&amp;UPPER(ODU!BL16))=1,""," Invalid_IDU_List"))</f>
        <v/>
      </c>
      <c r="AH16" s="344" t="str">
        <f t="shared" ca="1" si="3"/>
        <v/>
      </c>
      <c r="AI16" s="344" t="str">
        <f t="shared" si="4"/>
        <v/>
      </c>
    </row>
    <row r="17" spans="1:35" x14ac:dyDescent="0.2">
      <c r="A17">
        <v>17</v>
      </c>
      <c r="B17" s="304" t="str">
        <f t="shared" ca="1" si="0"/>
        <v/>
      </c>
      <c r="C17" s="304">
        <f t="shared" ca="1" si="1"/>
        <v>0</v>
      </c>
      <c r="D17" s="304">
        <f t="shared" ca="1" si="5"/>
        <v>0</v>
      </c>
      <c r="E17" s="304" t="str">
        <f t="shared" ca="1" si="2"/>
        <v/>
      </c>
      <c r="F17">
        <v>11</v>
      </c>
      <c r="G17" s="304">
        <f t="shared" ca="1" si="9"/>
        <v>0</v>
      </c>
      <c r="H17" s="304" t="str">
        <f t="shared" ca="1" si="10"/>
        <v/>
      </c>
      <c r="J17" s="304" t="str">
        <f t="shared" ca="1" si="6"/>
        <v/>
      </c>
      <c r="K17">
        <v>21</v>
      </c>
      <c r="L17" s="304">
        <f t="shared" ca="1" si="7"/>
        <v>1</v>
      </c>
      <c r="M17" s="304">
        <f ca="1">IF(J17="",0,IF(COUNTIF(IDU!$A$4:$A$354,"="&amp;J17)&gt;1,-1,SUMIF(IDU!$A$4:$A$354,"="&amp;J17,$A$4:$A$353)))</f>
        <v>0</v>
      </c>
      <c r="O17" s="304">
        <f t="shared" ca="1" si="8"/>
        <v>0</v>
      </c>
      <c r="P17" s="344" t="str">
        <f>IF(ODU!$A17="","",IF(COUNTIF(ODU!$A$4:$A$504,"="&amp;ODU!$A17)&gt;1,"ODU_Duplicate",""))</f>
        <v/>
      </c>
      <c r="Q17" s="344" t="str">
        <f>IF(IDU!$A18="","",IF(COUNTIF(IDU!$A$4:$A$354,"="&amp;IDU!$A18)&gt;1,"IDU_Duplicate",""))</f>
        <v/>
      </c>
      <c r="R17" s="351" t="str">
        <f>IF(ODU!$A17="","",9 + FIND("1",IF(ODU!$J17&gt;0,"1","0") &amp; IF(ODU!$K17&gt;0,"1","0") &amp; IF(ODU!$L17&gt;0,"1","0") &amp; IF(ODU!$M17&gt;0,"1","0")&amp; IF(ODU!$N17&gt;0,"1","0")&amp; IF(ODU!$O17&gt;0,"1","0")&amp; IF(ODU!$P17&gt;0,"1","0")&amp; IF(ODU!$Q17&gt;0,"1","0")&amp; IF(ODU!$R17&gt;0,"1","0")&amp; IF(ODU!$S17&gt;0,"1","0")&amp; IF(ODU!$T17&gt;0,"1","0")&amp; IF(ODU!$U17&gt;0,"1","0")&amp; IF(ODU!$V17&gt;0,"1","0")&amp; IF(ODU!$W17&gt;0,"1","0")&amp; IF(ODU!$X17&gt;0,"1","0")&amp; IF(ODU!$Y17&gt;0,"1","0")))</f>
        <v/>
      </c>
      <c r="S17" s="351" t="str">
        <f>IF(ODU!$A17="","",26 - FIND("1",IF(ODU!$Y17&gt;0,"1","0") &amp; IF(ODU!$X17&gt;0,"1","0") &amp; IF(ODU!$W17&gt;0,"1","0") &amp; IF(ODU!$V17&gt;0,"1","0")&amp; IF(ODU!$U17&gt;0,"1","0")&amp; IF(ODU!$T17&gt;0,"1","0")&amp; IF(ODU!$S17&gt;0,"1","0")&amp; IF(ODU!$R17&gt;0,"1","0")&amp; IF(ODU!$Q17&gt;0,"1","0")&amp; IF(ODU!$P17&gt;0,"1","0")&amp; IF(ODU!$O17&gt;0,"1","0")&amp; IF(ODU!$N17&gt;0,"1","0")&amp; IF(ODU!$M17&gt;0,"1","0")&amp; IF(ODU!$L17&gt;0,"1","0")&amp; IF(ODU!$K17&gt;0,"1","0")&amp; IF(ODU!$J17&gt;0,"1","0")))</f>
        <v/>
      </c>
      <c r="T17" s="351" t="str">
        <f>IF(ODU!$A17="","",26 + FIND("1",IF(ODU!$AA17&gt;0,"1","0") &amp; IF(ODU!$AB17&gt;0,"1","0") &amp; IF(ODU!$AC17&gt;0,"1","0") &amp; IF(ODU!$AD17&gt;0,"1","0")&amp; IF(ODU!$AE17&gt;0,"1","0")&amp; IF(ODU!$AF17&gt;0,"1","0")&amp; IF(ODU!$AG17&gt;0,"1","0")&amp; IF(ODU!$AH17&gt;0,"1","0")&amp; IF(ODU!$AI17&gt;0,"1","0")&amp; IF(ODU!$AJ17&gt;0,"1","0")&amp; IF(ODU!$AK17&gt;0,"1","0")&amp; IF(ODU!$AL17&gt;0,"1","0")&amp; IF(ODU!$AM17&gt;0,"1","0")&amp; IF(ODU!$AN17&gt;0,"1","0")&amp; IF(ODU!$AO17&gt;0,"1","0")&amp; IF(ODU!$AP17&gt;0,"1","0")))</f>
        <v/>
      </c>
      <c r="U17" s="351" t="str">
        <f>IF(ODU!$A17="","",43 - FIND("1",IF(ODU!$AP17&gt;0,"1","0") &amp; IF(ODU!$AO17&gt;0,"1","0") &amp; IF(ODU!$AN17&gt;0,"1","0") &amp; IF(ODU!$AM17&gt;0,"1","0")&amp; IF(ODU!$AL17&gt;0,"1","0")&amp; IF(ODU!$AK17&gt;0,"1","0")&amp; IF(ODU!$AJ17&gt;0,"1","0")&amp; IF(ODU!$AI17&gt;0,"1","0")&amp; IF(ODU!$AH17&gt;0,"1","0")&amp; IF(ODU!$AG17&gt;0,"1","0")&amp; IF(ODU!$AF17&gt;0,"1","0")&amp; IF(ODU!$AE17&gt;0,"1","0")&amp; IF(ODU!$AD17&gt;0,"1","0")&amp; IF(ODU!$AC17&gt;0,"1","0")&amp; IF(ODU!$AB17&gt;0,"1","0")&amp; IF(ODU!$AA17&gt;0,"1","0")))</f>
        <v/>
      </c>
      <c r="V17" s="351" t="str">
        <f>IF(ODU!$A17="","",IF(OR(T17&lt;&gt;R17+17,U17&lt;&gt;S17+17)," RangeMismatch",""))</f>
        <v/>
      </c>
      <c r="W17" s="344" t="str">
        <f ca="1">IF(ODU!$A17="","",IF(COUNTA(INDIRECT("odu!R"&amp;ROW()&amp;"C"&amp;R17&amp;":R"&amp;ROW()&amp;"C"&amp;S17,"false"))&lt;&gt;1+S17-R17," GapInRangeCooling",""))</f>
        <v/>
      </c>
      <c r="X17" s="344" t="str">
        <f ca="1">IF(ODU!$A17="","",IF(COUNTA(INDIRECT("odu!R"&amp;ROW()&amp;"C"&amp;T17&amp;":R"&amp;ROW()&amp;"C"&amp;U17,"false"))&lt;&gt;1+U17-T17," GapInRangeHeating",""))</f>
        <v/>
      </c>
      <c r="Y17" s="345" t="str">
        <f>IF(ODU!$A17="","",IF(OR(ODU!$F17=0,ODU!$B17=0),0,ODU!$F17/ODU!$B17))</f>
        <v/>
      </c>
      <c r="Z17" s="345" t="str">
        <f>IF(ODU!$A17="","",IF(OR(ODU!$G17=0,ODU!$B17=0),0, ODU!$G17/ODU!$B17))</f>
        <v/>
      </c>
      <c r="AA17" s="303" t="str">
        <f>IF(ODU!$A17="","",IF(Y17=0,0,IF(Y17&gt;=0.8,13,IF(Y17&gt;=0.7,12,IF(Y17&gt;=0.6,11,IF(Y17&gt;=0.5,10,0))))))</f>
        <v/>
      </c>
      <c r="AB17" s="351" t="str">
        <f>IF(ODU!$A17="","",IF(Z17&gt;2, 25,6+INT(10*(Z17-0.0001))))</f>
        <v/>
      </c>
      <c r="AC17" s="304" t="str">
        <f>IF(ODU!$A17="","",IF(AA17&lt;R17," CapacityMin",""))</f>
        <v/>
      </c>
      <c r="AD17" s="304" t="str">
        <f>IF(ODU!$A17="","",IF(AB17&gt;S17," CapacityMax",""))</f>
        <v/>
      </c>
      <c r="AE17" s="344" t="str">
        <f>IF(ODU!$A17="","",IF(ODU!H17&lt;Min_Units," UnitMin",""))</f>
        <v/>
      </c>
      <c r="AF17" s="344" t="str">
        <f>IF(ODU!$A17="","",IF(ODU!I17&lt;=ODU!H17," UnitMax",""))</f>
        <v/>
      </c>
      <c r="AG17" s="344" t="str">
        <f>IF(ODU!$A17="","",IF(COUNTIF(IDU!$E$3:$N$3,"="&amp;UPPER(ODU!BL17))=1,""," Invalid_IDU_List"))</f>
        <v/>
      </c>
      <c r="AH17" s="344" t="str">
        <f t="shared" ca="1" si="3"/>
        <v/>
      </c>
      <c r="AI17" s="344" t="str">
        <f t="shared" si="4"/>
        <v/>
      </c>
    </row>
    <row r="18" spans="1:35" x14ac:dyDescent="0.2">
      <c r="A18">
        <v>18</v>
      </c>
      <c r="B18" s="304" t="str">
        <f t="shared" ca="1" si="0"/>
        <v/>
      </c>
      <c r="C18" s="304">
        <f t="shared" ca="1" si="1"/>
        <v>0</v>
      </c>
      <c r="D18" s="304">
        <f t="shared" ca="1" si="5"/>
        <v>0</v>
      </c>
      <c r="E18" s="304" t="str">
        <f t="shared" ca="1" si="2"/>
        <v/>
      </c>
      <c r="F18">
        <v>12</v>
      </c>
      <c r="G18" s="304">
        <f t="shared" ca="1" si="9"/>
        <v>0</v>
      </c>
      <c r="H18" s="304" t="str">
        <f t="shared" ca="1" si="10"/>
        <v/>
      </c>
      <c r="J18" s="304" t="str">
        <f t="shared" ca="1" si="6"/>
        <v/>
      </c>
      <c r="K18">
        <v>22</v>
      </c>
      <c r="L18" s="304">
        <f t="shared" ca="1" si="7"/>
        <v>1</v>
      </c>
      <c r="M18" s="304">
        <f ca="1">IF(J18="",0,IF(COUNTIF(IDU!$A$4:$A$354,"="&amp;J18)&gt;1,-1,SUMIF(IDU!$A$4:$A$354,"="&amp;J18,$A$4:$A$353)))</f>
        <v>0</v>
      </c>
      <c r="O18" s="304">
        <f t="shared" ca="1" si="8"/>
        <v>0</v>
      </c>
      <c r="P18" s="344" t="str">
        <f>IF(ODU!$A18="","",IF(COUNTIF(ODU!$A$4:$A$504,"="&amp;ODU!$A18)&gt;1,"ODU_Duplicate",""))</f>
        <v/>
      </c>
      <c r="Q18" s="344" t="str">
        <f>IF(IDU!$A19="","",IF(COUNTIF(IDU!$A$4:$A$354,"="&amp;IDU!$A19)&gt;1,"IDU_Duplicate",""))</f>
        <v/>
      </c>
      <c r="R18" s="351" t="str">
        <f>IF(ODU!$A18="","",9 + FIND("1",IF(ODU!$J18&gt;0,"1","0") &amp; IF(ODU!$K18&gt;0,"1","0") &amp; IF(ODU!$L18&gt;0,"1","0") &amp; IF(ODU!$M18&gt;0,"1","0")&amp; IF(ODU!$N18&gt;0,"1","0")&amp; IF(ODU!$O18&gt;0,"1","0")&amp; IF(ODU!$P18&gt;0,"1","0")&amp; IF(ODU!$Q18&gt;0,"1","0")&amp; IF(ODU!$R18&gt;0,"1","0")&amp; IF(ODU!$S18&gt;0,"1","0")&amp; IF(ODU!$T18&gt;0,"1","0")&amp; IF(ODU!$U18&gt;0,"1","0")&amp; IF(ODU!$V18&gt;0,"1","0")&amp; IF(ODU!$W18&gt;0,"1","0")&amp; IF(ODU!$X18&gt;0,"1","0")&amp; IF(ODU!$Y18&gt;0,"1","0")))</f>
        <v/>
      </c>
      <c r="S18" s="351" t="str">
        <f>IF(ODU!$A18="","",26 - FIND("1",IF(ODU!$Y18&gt;0,"1","0") &amp; IF(ODU!$X18&gt;0,"1","0") &amp; IF(ODU!$W18&gt;0,"1","0") &amp; IF(ODU!$V18&gt;0,"1","0")&amp; IF(ODU!$U18&gt;0,"1","0")&amp; IF(ODU!$T18&gt;0,"1","0")&amp; IF(ODU!$S18&gt;0,"1","0")&amp; IF(ODU!$R18&gt;0,"1","0")&amp; IF(ODU!$Q18&gt;0,"1","0")&amp; IF(ODU!$P18&gt;0,"1","0")&amp; IF(ODU!$O18&gt;0,"1","0")&amp; IF(ODU!$N18&gt;0,"1","0")&amp; IF(ODU!$M18&gt;0,"1","0")&amp; IF(ODU!$L18&gt;0,"1","0")&amp; IF(ODU!$K18&gt;0,"1","0")&amp; IF(ODU!$J18&gt;0,"1","0")))</f>
        <v/>
      </c>
      <c r="T18" s="351" t="str">
        <f>IF(ODU!$A18="","",26 + FIND("1",IF(ODU!$AA18&gt;0,"1","0") &amp; IF(ODU!$AB18&gt;0,"1","0") &amp; IF(ODU!$AC18&gt;0,"1","0") &amp; IF(ODU!$AD18&gt;0,"1","0")&amp; IF(ODU!$AE18&gt;0,"1","0")&amp; IF(ODU!$AF18&gt;0,"1","0")&amp; IF(ODU!$AG18&gt;0,"1","0")&amp; IF(ODU!$AH18&gt;0,"1","0")&amp; IF(ODU!$AI18&gt;0,"1","0")&amp; IF(ODU!$AJ18&gt;0,"1","0")&amp; IF(ODU!$AK18&gt;0,"1","0")&amp; IF(ODU!$AL18&gt;0,"1","0")&amp; IF(ODU!$AM18&gt;0,"1","0")&amp; IF(ODU!$AN18&gt;0,"1","0")&amp; IF(ODU!$AO18&gt;0,"1","0")&amp; IF(ODU!$AP18&gt;0,"1","0")))</f>
        <v/>
      </c>
      <c r="U18" s="351" t="str">
        <f>IF(ODU!$A18="","",43 - FIND("1",IF(ODU!$AP18&gt;0,"1","0") &amp; IF(ODU!$AO18&gt;0,"1","0") &amp; IF(ODU!$AN18&gt;0,"1","0") &amp; IF(ODU!$AM18&gt;0,"1","0")&amp; IF(ODU!$AL18&gt;0,"1","0")&amp; IF(ODU!$AK18&gt;0,"1","0")&amp; IF(ODU!$AJ18&gt;0,"1","0")&amp; IF(ODU!$AI18&gt;0,"1","0")&amp; IF(ODU!$AH18&gt;0,"1","0")&amp; IF(ODU!$AG18&gt;0,"1","0")&amp; IF(ODU!$AF18&gt;0,"1","0")&amp; IF(ODU!$AE18&gt;0,"1","0")&amp; IF(ODU!$AD18&gt;0,"1","0")&amp; IF(ODU!$AC18&gt;0,"1","0")&amp; IF(ODU!$AB18&gt;0,"1","0")&amp; IF(ODU!$AA18&gt;0,"1","0")))</f>
        <v/>
      </c>
      <c r="V18" s="351" t="str">
        <f>IF(ODU!$A18="","",IF(OR(T18&lt;&gt;R18+17,U18&lt;&gt;S18+17)," RangeMismatch",""))</f>
        <v/>
      </c>
      <c r="W18" s="344" t="str">
        <f ca="1">IF(ODU!$A18="","",IF(COUNTA(INDIRECT("odu!R"&amp;ROW()&amp;"C"&amp;R18&amp;":R"&amp;ROW()&amp;"C"&amp;S18,"false"))&lt;&gt;1+S18-R18," GapInRangeCooling",""))</f>
        <v/>
      </c>
      <c r="X18" s="344" t="str">
        <f ca="1">IF(ODU!$A18="","",IF(COUNTA(INDIRECT("odu!R"&amp;ROW()&amp;"C"&amp;T18&amp;":R"&amp;ROW()&amp;"C"&amp;U18,"false"))&lt;&gt;1+U18-T18," GapInRangeHeating",""))</f>
        <v/>
      </c>
      <c r="Y18" s="345" t="str">
        <f>IF(ODU!$A18="","",IF(OR(ODU!$F18=0,ODU!$B18=0),0,ODU!$F18/ODU!$B18))</f>
        <v/>
      </c>
      <c r="Z18" s="345" t="str">
        <f>IF(ODU!$A18="","",IF(OR(ODU!$G18=0,ODU!$B18=0),0, ODU!$G18/ODU!$B18))</f>
        <v/>
      </c>
      <c r="AA18" s="303" t="str">
        <f>IF(ODU!$A18="","",IF(Y18=0,0,IF(Y18&gt;=0.8,13,IF(Y18&gt;=0.7,12,IF(Y18&gt;=0.6,11,IF(Y18&gt;=0.5,10,0))))))</f>
        <v/>
      </c>
      <c r="AB18" s="351" t="str">
        <f>IF(ODU!$A18="","",IF(Z18&gt;2, 25,6+INT(10*(Z18-0.0001))))</f>
        <v/>
      </c>
      <c r="AC18" s="304" t="str">
        <f>IF(ODU!$A18="","",IF(AA18&lt;R18," CapacityMin",""))</f>
        <v/>
      </c>
      <c r="AD18" s="304" t="str">
        <f>IF(ODU!$A18="","",IF(AB18&gt;S18," CapacityMax",""))</f>
        <v/>
      </c>
      <c r="AE18" s="344" t="str">
        <f>IF(ODU!$A18="","",IF(ODU!H18&lt;Min_Units," UnitMin",""))</f>
        <v/>
      </c>
      <c r="AF18" s="344" t="str">
        <f>IF(ODU!$A18="","",IF(ODU!I18&lt;=ODU!H18," UnitMax",""))</f>
        <v/>
      </c>
      <c r="AG18" s="344" t="str">
        <f>IF(ODU!$A18="","",IF(COUNTIF(IDU!$E$3:$N$3,"="&amp;UPPER(ODU!BL18))=1,""," Invalid_IDU_List"))</f>
        <v/>
      </c>
      <c r="AH18" s="344" t="str">
        <f t="shared" ca="1" si="3"/>
        <v/>
      </c>
      <c r="AI18" s="344" t="str">
        <f t="shared" si="4"/>
        <v/>
      </c>
    </row>
    <row r="19" spans="1:35" x14ac:dyDescent="0.2">
      <c r="A19">
        <v>19</v>
      </c>
      <c r="B19" s="304" t="str">
        <f t="shared" ca="1" si="0"/>
        <v/>
      </c>
      <c r="C19" s="304">
        <f t="shared" ca="1" si="1"/>
        <v>0</v>
      </c>
      <c r="D19" s="304">
        <f t="shared" ca="1" si="5"/>
        <v>0</v>
      </c>
      <c r="E19" s="304" t="str">
        <f t="shared" ca="1" si="2"/>
        <v/>
      </c>
      <c r="F19">
        <v>13</v>
      </c>
      <c r="G19" s="304">
        <f t="shared" ca="1" si="9"/>
        <v>0</v>
      </c>
      <c r="H19" s="304" t="str">
        <f t="shared" ca="1" si="10"/>
        <v/>
      </c>
      <c r="J19" s="304" t="str">
        <f t="shared" ca="1" si="6"/>
        <v/>
      </c>
      <c r="K19">
        <v>23</v>
      </c>
      <c r="L19" s="304">
        <f t="shared" ca="1" si="7"/>
        <v>1</v>
      </c>
      <c r="M19" s="304">
        <f ca="1">IF(J19="",0,IF(COUNTIF(IDU!$A$4:$A$354,"="&amp;J19)&gt;1,-1,SUMIF(IDU!$A$4:$A$354,"="&amp;J19,$A$4:$A$353)))</f>
        <v>0</v>
      </c>
      <c r="O19" s="304">
        <f t="shared" ca="1" si="8"/>
        <v>0</v>
      </c>
      <c r="P19" s="344" t="str">
        <f>IF(ODU!$A19="","",IF(COUNTIF(ODU!$A$4:$A$504,"="&amp;ODU!$A19)&gt;1,"ODU_Duplicate",""))</f>
        <v/>
      </c>
      <c r="Q19" s="344" t="str">
        <f>IF(IDU!$A20="","",IF(COUNTIF(IDU!$A$4:$A$354,"="&amp;IDU!$A20)&gt;1,"IDU_Duplicate",""))</f>
        <v/>
      </c>
      <c r="R19" s="351" t="str">
        <f>IF(ODU!$A19="","",9 + FIND("1",IF(ODU!$J19&gt;0,"1","0") &amp; IF(ODU!$K19&gt;0,"1","0") &amp; IF(ODU!$L19&gt;0,"1","0") &amp; IF(ODU!$M19&gt;0,"1","0")&amp; IF(ODU!$N19&gt;0,"1","0")&amp; IF(ODU!$O19&gt;0,"1","0")&amp; IF(ODU!$P19&gt;0,"1","0")&amp; IF(ODU!$Q19&gt;0,"1","0")&amp; IF(ODU!$R19&gt;0,"1","0")&amp; IF(ODU!$S19&gt;0,"1","0")&amp; IF(ODU!$T19&gt;0,"1","0")&amp; IF(ODU!$U19&gt;0,"1","0")&amp; IF(ODU!$V19&gt;0,"1","0")&amp; IF(ODU!$W19&gt;0,"1","0")&amp; IF(ODU!$X19&gt;0,"1","0")&amp; IF(ODU!$Y19&gt;0,"1","0")))</f>
        <v/>
      </c>
      <c r="S19" s="351" t="str">
        <f>IF(ODU!$A19="","",26 - FIND("1",IF(ODU!$Y19&gt;0,"1","0") &amp; IF(ODU!$X19&gt;0,"1","0") &amp; IF(ODU!$W19&gt;0,"1","0") &amp; IF(ODU!$V19&gt;0,"1","0")&amp; IF(ODU!$U19&gt;0,"1","0")&amp; IF(ODU!$T19&gt;0,"1","0")&amp; IF(ODU!$S19&gt;0,"1","0")&amp; IF(ODU!$R19&gt;0,"1","0")&amp; IF(ODU!$Q19&gt;0,"1","0")&amp; IF(ODU!$P19&gt;0,"1","0")&amp; IF(ODU!$O19&gt;0,"1","0")&amp; IF(ODU!$N19&gt;0,"1","0")&amp; IF(ODU!$M19&gt;0,"1","0")&amp; IF(ODU!$L19&gt;0,"1","0")&amp; IF(ODU!$K19&gt;0,"1","0")&amp; IF(ODU!$J19&gt;0,"1","0")))</f>
        <v/>
      </c>
      <c r="T19" s="351" t="str">
        <f>IF(ODU!$A19="","",26 + FIND("1",IF(ODU!$AA19&gt;0,"1","0") &amp; IF(ODU!$AB19&gt;0,"1","0") &amp; IF(ODU!$AC19&gt;0,"1","0") &amp; IF(ODU!$AD19&gt;0,"1","0")&amp; IF(ODU!$AE19&gt;0,"1","0")&amp; IF(ODU!$AF19&gt;0,"1","0")&amp; IF(ODU!$AG19&gt;0,"1","0")&amp; IF(ODU!$AH19&gt;0,"1","0")&amp; IF(ODU!$AI19&gt;0,"1","0")&amp; IF(ODU!$AJ19&gt;0,"1","0")&amp; IF(ODU!$AK19&gt;0,"1","0")&amp; IF(ODU!$AL19&gt;0,"1","0")&amp; IF(ODU!$AM19&gt;0,"1","0")&amp; IF(ODU!$AN19&gt;0,"1","0")&amp; IF(ODU!$AO19&gt;0,"1","0")&amp; IF(ODU!$AP19&gt;0,"1","0")))</f>
        <v/>
      </c>
      <c r="U19" s="351" t="str">
        <f>IF(ODU!$A19="","",43 - FIND("1",IF(ODU!$AP19&gt;0,"1","0") &amp; IF(ODU!$AO19&gt;0,"1","0") &amp; IF(ODU!$AN19&gt;0,"1","0") &amp; IF(ODU!$AM19&gt;0,"1","0")&amp; IF(ODU!$AL19&gt;0,"1","0")&amp; IF(ODU!$AK19&gt;0,"1","0")&amp; IF(ODU!$AJ19&gt;0,"1","0")&amp; IF(ODU!$AI19&gt;0,"1","0")&amp; IF(ODU!$AH19&gt;0,"1","0")&amp; IF(ODU!$AG19&gt;0,"1","0")&amp; IF(ODU!$AF19&gt;0,"1","0")&amp; IF(ODU!$AE19&gt;0,"1","0")&amp; IF(ODU!$AD19&gt;0,"1","0")&amp; IF(ODU!$AC19&gt;0,"1","0")&amp; IF(ODU!$AB19&gt;0,"1","0")&amp; IF(ODU!$AA19&gt;0,"1","0")))</f>
        <v/>
      </c>
      <c r="V19" s="351" t="str">
        <f>IF(ODU!$A19="","",IF(OR(T19&lt;&gt;R19+17,U19&lt;&gt;S19+17)," RangeMismatch",""))</f>
        <v/>
      </c>
      <c r="W19" s="344" t="str">
        <f ca="1">IF(ODU!$A19="","",IF(COUNTA(INDIRECT("odu!R"&amp;ROW()&amp;"C"&amp;R19&amp;":R"&amp;ROW()&amp;"C"&amp;S19,"false"))&lt;&gt;1+S19-R19," GapInRangeCooling",""))</f>
        <v/>
      </c>
      <c r="X19" s="344" t="str">
        <f ca="1">IF(ODU!$A19="","",IF(COUNTA(INDIRECT("odu!R"&amp;ROW()&amp;"C"&amp;T19&amp;":R"&amp;ROW()&amp;"C"&amp;U19,"false"))&lt;&gt;1+U19-T19," GapInRangeHeating",""))</f>
        <v/>
      </c>
      <c r="Y19" s="345" t="str">
        <f>IF(ODU!$A19="","",IF(OR(ODU!$F19=0,ODU!$B19=0),0,ODU!$F19/ODU!$B19))</f>
        <v/>
      </c>
      <c r="Z19" s="345" t="str">
        <f>IF(ODU!$A19="","",IF(OR(ODU!$G19=0,ODU!$B19=0),0, ODU!$G19/ODU!$B19))</f>
        <v/>
      </c>
      <c r="AA19" s="303" t="str">
        <f>IF(ODU!$A19="","",IF(Y19=0,0,IF(Y19&gt;=0.8,13,IF(Y19&gt;=0.7,12,IF(Y19&gt;=0.6,11,IF(Y19&gt;=0.5,10,0))))))</f>
        <v/>
      </c>
      <c r="AB19" s="351" t="str">
        <f>IF(ODU!$A19="","",IF(Z19&gt;2, 25,6+INT(10*(Z19-0.0001))))</f>
        <v/>
      </c>
      <c r="AC19" s="304" t="str">
        <f>IF(ODU!$A19="","",IF(AA19&lt;R19," CapacityMin",""))</f>
        <v/>
      </c>
      <c r="AD19" s="304" t="str">
        <f>IF(ODU!$A19="","",IF(AB19&gt;S19," CapacityMax",""))</f>
        <v/>
      </c>
      <c r="AE19" s="344" t="str">
        <f>IF(ODU!$A19="","",IF(ODU!H19&lt;Min_Units," UnitMin",""))</f>
        <v/>
      </c>
      <c r="AF19" s="344" t="str">
        <f>IF(ODU!$A19="","",IF(ODU!I19&lt;=ODU!H19," UnitMax",""))</f>
        <v/>
      </c>
      <c r="AG19" s="344" t="str">
        <f>IF(ODU!$A19="","",IF(COUNTIF(IDU!$E$3:$N$3,"="&amp;UPPER(ODU!BL19))=1,""," Invalid_IDU_List"))</f>
        <v/>
      </c>
      <c r="AH19" s="344" t="str">
        <f t="shared" ca="1" si="3"/>
        <v/>
      </c>
      <c r="AI19" s="344" t="str">
        <f t="shared" si="4"/>
        <v/>
      </c>
    </row>
    <row r="20" spans="1:35" x14ac:dyDescent="0.2">
      <c r="A20">
        <v>20</v>
      </c>
      <c r="B20" s="304" t="str">
        <f t="shared" ca="1" si="0"/>
        <v/>
      </c>
      <c r="C20" s="304">
        <f t="shared" ca="1" si="1"/>
        <v>0</v>
      </c>
      <c r="D20" s="304">
        <f t="shared" ca="1" si="5"/>
        <v>0</v>
      </c>
      <c r="E20" s="304" t="str">
        <f t="shared" ca="1" si="2"/>
        <v/>
      </c>
      <c r="F20">
        <v>14</v>
      </c>
      <c r="G20" s="304">
        <f t="shared" ca="1" si="9"/>
        <v>0</v>
      </c>
      <c r="H20" s="304" t="str">
        <f t="shared" ca="1" si="10"/>
        <v/>
      </c>
      <c r="J20" s="304" t="str">
        <f t="shared" ca="1" si="6"/>
        <v/>
      </c>
      <c r="K20">
        <v>24</v>
      </c>
      <c r="L20" s="304">
        <f t="shared" ca="1" si="7"/>
        <v>1</v>
      </c>
      <c r="M20" s="304">
        <f ca="1">IF(J20="",0,IF(COUNTIF(IDU!$A$4:$A$354,"="&amp;J20)&gt;1,-1,SUMIF(IDU!$A$4:$A$354,"="&amp;J20,$A$4:$A$353)))</f>
        <v>0</v>
      </c>
      <c r="O20" s="304">
        <f t="shared" ca="1" si="8"/>
        <v>0</v>
      </c>
      <c r="P20" s="344" t="str">
        <f>IF(ODU!$A20="","",IF(COUNTIF(ODU!$A$4:$A$504,"="&amp;ODU!$A20)&gt;1,"ODU_Duplicate",""))</f>
        <v/>
      </c>
      <c r="Q20" s="344" t="str">
        <f>IF(IDU!$A21="","",IF(COUNTIF(IDU!$A$4:$A$354,"="&amp;IDU!$A21)&gt;1,"IDU_Duplicate",""))</f>
        <v/>
      </c>
      <c r="R20" s="351" t="str">
        <f>IF(ODU!$A20="","",9 + FIND("1",IF(ODU!$J20&gt;0,"1","0") &amp; IF(ODU!$K20&gt;0,"1","0") &amp; IF(ODU!$L20&gt;0,"1","0") &amp; IF(ODU!$M20&gt;0,"1","0")&amp; IF(ODU!$N20&gt;0,"1","0")&amp; IF(ODU!$O20&gt;0,"1","0")&amp; IF(ODU!$P20&gt;0,"1","0")&amp; IF(ODU!$Q20&gt;0,"1","0")&amp; IF(ODU!$R20&gt;0,"1","0")&amp; IF(ODU!$S20&gt;0,"1","0")&amp; IF(ODU!$T20&gt;0,"1","0")&amp; IF(ODU!$U20&gt;0,"1","0")&amp; IF(ODU!$V20&gt;0,"1","0")&amp; IF(ODU!$W20&gt;0,"1","0")&amp; IF(ODU!$X20&gt;0,"1","0")&amp; IF(ODU!$Y20&gt;0,"1","0")))</f>
        <v/>
      </c>
      <c r="S20" s="351" t="str">
        <f>IF(ODU!$A20="","",26 - FIND("1",IF(ODU!$Y20&gt;0,"1","0") &amp; IF(ODU!$X20&gt;0,"1","0") &amp; IF(ODU!$W20&gt;0,"1","0") &amp; IF(ODU!$V20&gt;0,"1","0")&amp; IF(ODU!$U20&gt;0,"1","0")&amp; IF(ODU!$T20&gt;0,"1","0")&amp; IF(ODU!$S20&gt;0,"1","0")&amp; IF(ODU!$R20&gt;0,"1","0")&amp; IF(ODU!$Q20&gt;0,"1","0")&amp; IF(ODU!$P20&gt;0,"1","0")&amp; IF(ODU!$O20&gt;0,"1","0")&amp; IF(ODU!$N20&gt;0,"1","0")&amp; IF(ODU!$M20&gt;0,"1","0")&amp; IF(ODU!$L20&gt;0,"1","0")&amp; IF(ODU!$K20&gt;0,"1","0")&amp; IF(ODU!$J20&gt;0,"1","0")))</f>
        <v/>
      </c>
      <c r="T20" s="351" t="str">
        <f>IF(ODU!$A20="","",26 + FIND("1",IF(ODU!$AA20&gt;0,"1","0") &amp; IF(ODU!$AB20&gt;0,"1","0") &amp; IF(ODU!$AC20&gt;0,"1","0") &amp; IF(ODU!$AD20&gt;0,"1","0")&amp; IF(ODU!$AE20&gt;0,"1","0")&amp; IF(ODU!$AF20&gt;0,"1","0")&amp; IF(ODU!$AG20&gt;0,"1","0")&amp; IF(ODU!$AH20&gt;0,"1","0")&amp; IF(ODU!$AI20&gt;0,"1","0")&amp; IF(ODU!$AJ20&gt;0,"1","0")&amp; IF(ODU!$AK20&gt;0,"1","0")&amp; IF(ODU!$AL20&gt;0,"1","0")&amp; IF(ODU!$AM20&gt;0,"1","0")&amp; IF(ODU!$AN20&gt;0,"1","0")&amp; IF(ODU!$AO20&gt;0,"1","0")&amp; IF(ODU!$AP20&gt;0,"1","0")))</f>
        <v/>
      </c>
      <c r="U20" s="351" t="str">
        <f>IF(ODU!$A20="","",43 - FIND("1",IF(ODU!$AP20&gt;0,"1","0") &amp; IF(ODU!$AO20&gt;0,"1","0") &amp; IF(ODU!$AN20&gt;0,"1","0") &amp; IF(ODU!$AM20&gt;0,"1","0")&amp; IF(ODU!$AL20&gt;0,"1","0")&amp; IF(ODU!$AK20&gt;0,"1","0")&amp; IF(ODU!$AJ20&gt;0,"1","0")&amp; IF(ODU!$AI20&gt;0,"1","0")&amp; IF(ODU!$AH20&gt;0,"1","0")&amp; IF(ODU!$AG20&gt;0,"1","0")&amp; IF(ODU!$AF20&gt;0,"1","0")&amp; IF(ODU!$AE20&gt;0,"1","0")&amp; IF(ODU!$AD20&gt;0,"1","0")&amp; IF(ODU!$AC20&gt;0,"1","0")&amp; IF(ODU!$AB20&gt;0,"1","0")&amp; IF(ODU!$AA20&gt;0,"1","0")))</f>
        <v/>
      </c>
      <c r="V20" s="351" t="str">
        <f>IF(ODU!$A20="","",IF(OR(T20&lt;&gt;R20+17,U20&lt;&gt;S20+17)," RangeMismatch",""))</f>
        <v/>
      </c>
      <c r="W20" s="344" t="str">
        <f ca="1">IF(ODU!$A20="","",IF(COUNTA(INDIRECT("odu!R"&amp;ROW()&amp;"C"&amp;R20&amp;":R"&amp;ROW()&amp;"C"&amp;S20,"false"))&lt;&gt;1+S20-R20," GapInRangeCooling",""))</f>
        <v/>
      </c>
      <c r="X20" s="344" t="str">
        <f ca="1">IF(ODU!$A20="","",IF(COUNTA(INDIRECT("odu!R"&amp;ROW()&amp;"C"&amp;T20&amp;":R"&amp;ROW()&amp;"C"&amp;U20,"false"))&lt;&gt;1+U20-T20," GapInRangeHeating",""))</f>
        <v/>
      </c>
      <c r="Y20" s="345" t="str">
        <f>IF(ODU!$A20="","",IF(OR(ODU!$F20=0,ODU!$B20=0),0,ODU!$F20/ODU!$B20))</f>
        <v/>
      </c>
      <c r="Z20" s="345" t="str">
        <f>IF(ODU!$A20="","",IF(OR(ODU!$G20=0,ODU!$B20=0),0, ODU!$G20/ODU!$B20))</f>
        <v/>
      </c>
      <c r="AA20" s="303" t="str">
        <f>IF(ODU!$A20="","",IF(Y20=0,0,IF(Y20&gt;=0.8,13,IF(Y20&gt;=0.7,12,IF(Y20&gt;=0.6,11,IF(Y20&gt;=0.5,10,0))))))</f>
        <v/>
      </c>
      <c r="AB20" s="351" t="str">
        <f>IF(ODU!$A20="","",IF(Z20&gt;2, 25,6+INT(10*(Z20-0.0001))))</f>
        <v/>
      </c>
      <c r="AC20" s="304" t="str">
        <f>IF(ODU!$A20="","",IF(AA20&lt;R20," CapacityMin",""))</f>
        <v/>
      </c>
      <c r="AD20" s="304" t="str">
        <f>IF(ODU!$A20="","",IF(AB20&gt;S20," CapacityMax",""))</f>
        <v/>
      </c>
      <c r="AE20" s="344" t="str">
        <f>IF(ODU!$A20="","",IF(ODU!H20&lt;Min_Units," UnitMin",""))</f>
        <v/>
      </c>
      <c r="AF20" s="344" t="str">
        <f>IF(ODU!$A20="","",IF(ODU!I20&lt;=ODU!H20," UnitMax",""))</f>
        <v/>
      </c>
      <c r="AG20" s="344" t="str">
        <f>IF(ODU!$A20="","",IF(COUNTIF(IDU!$E$3:$N$3,"="&amp;UPPER(ODU!BL20))=1,""," Invalid_IDU_List"))</f>
        <v/>
      </c>
      <c r="AH20" s="344" t="str">
        <f t="shared" ca="1" si="3"/>
        <v/>
      </c>
      <c r="AI20" s="344" t="str">
        <f t="shared" si="4"/>
        <v/>
      </c>
    </row>
    <row r="21" spans="1:35" x14ac:dyDescent="0.2">
      <c r="A21">
        <v>21</v>
      </c>
      <c r="B21" s="304" t="str">
        <f t="shared" ca="1" si="0"/>
        <v/>
      </c>
      <c r="C21" s="304">
        <f t="shared" ca="1" si="1"/>
        <v>0</v>
      </c>
      <c r="D21" s="304">
        <f t="shared" ca="1" si="5"/>
        <v>0</v>
      </c>
      <c r="E21" s="304" t="str">
        <f t="shared" ca="1" si="2"/>
        <v/>
      </c>
      <c r="F21">
        <v>15</v>
      </c>
      <c r="G21" s="304">
        <f t="shared" ca="1" si="9"/>
        <v>0</v>
      </c>
      <c r="H21" s="304" t="str">
        <f t="shared" ca="1" si="10"/>
        <v/>
      </c>
      <c r="J21" s="304" t="str">
        <f t="shared" ca="1" si="6"/>
        <v/>
      </c>
      <c r="K21">
        <v>25</v>
      </c>
      <c r="L21" s="304">
        <f t="shared" ca="1" si="7"/>
        <v>1</v>
      </c>
      <c r="M21" s="304">
        <f ca="1">IF(J21="",0,IF(COUNTIF(IDU!$A$4:$A$354,"="&amp;J21)&gt;1,-1,SUMIF(IDU!$A$4:$A$354,"="&amp;J21,$A$4:$A$353)))</f>
        <v>0</v>
      </c>
      <c r="O21" s="304">
        <f t="shared" ca="1" si="8"/>
        <v>0</v>
      </c>
      <c r="P21" s="344" t="str">
        <f>IF(ODU!$A21="","",IF(COUNTIF(ODU!$A$4:$A$504,"="&amp;ODU!$A21)&gt;1,"ODU_Duplicate",""))</f>
        <v/>
      </c>
      <c r="Q21" s="344" t="str">
        <f>IF(IDU!$A22="","",IF(COUNTIF(IDU!$A$4:$A$354,"="&amp;IDU!$A22)&gt;1,"IDU_Duplicate",""))</f>
        <v/>
      </c>
      <c r="R21" s="351" t="str">
        <f>IF(ODU!$A21="","",9 + FIND("1",IF(ODU!$J21&gt;0,"1","0") &amp; IF(ODU!$K21&gt;0,"1","0") &amp; IF(ODU!$L21&gt;0,"1","0") &amp; IF(ODU!$M21&gt;0,"1","0")&amp; IF(ODU!$N21&gt;0,"1","0")&amp; IF(ODU!$O21&gt;0,"1","0")&amp; IF(ODU!$P21&gt;0,"1","0")&amp; IF(ODU!$Q21&gt;0,"1","0")&amp; IF(ODU!$R21&gt;0,"1","0")&amp; IF(ODU!$S21&gt;0,"1","0")&amp; IF(ODU!$T21&gt;0,"1","0")&amp; IF(ODU!$U21&gt;0,"1","0")&amp; IF(ODU!$V21&gt;0,"1","0")&amp; IF(ODU!$W21&gt;0,"1","0")&amp; IF(ODU!$X21&gt;0,"1","0")&amp; IF(ODU!$Y21&gt;0,"1","0")))</f>
        <v/>
      </c>
      <c r="S21" s="351" t="str">
        <f>IF(ODU!$A21="","",26 - FIND("1",IF(ODU!$Y21&gt;0,"1","0") &amp; IF(ODU!$X21&gt;0,"1","0") &amp; IF(ODU!$W21&gt;0,"1","0") &amp; IF(ODU!$V21&gt;0,"1","0")&amp; IF(ODU!$U21&gt;0,"1","0")&amp; IF(ODU!$T21&gt;0,"1","0")&amp; IF(ODU!$S21&gt;0,"1","0")&amp; IF(ODU!$R21&gt;0,"1","0")&amp; IF(ODU!$Q21&gt;0,"1","0")&amp; IF(ODU!$P21&gt;0,"1","0")&amp; IF(ODU!$O21&gt;0,"1","0")&amp; IF(ODU!$N21&gt;0,"1","0")&amp; IF(ODU!$M21&gt;0,"1","0")&amp; IF(ODU!$L21&gt;0,"1","0")&amp; IF(ODU!$K21&gt;0,"1","0")&amp; IF(ODU!$J21&gt;0,"1","0")))</f>
        <v/>
      </c>
      <c r="T21" s="351" t="str">
        <f>IF(ODU!$A21="","",26 + FIND("1",IF(ODU!$AA21&gt;0,"1","0") &amp; IF(ODU!$AB21&gt;0,"1","0") &amp; IF(ODU!$AC21&gt;0,"1","0") &amp; IF(ODU!$AD21&gt;0,"1","0")&amp; IF(ODU!$AE21&gt;0,"1","0")&amp; IF(ODU!$AF21&gt;0,"1","0")&amp; IF(ODU!$AG21&gt;0,"1","0")&amp; IF(ODU!$AH21&gt;0,"1","0")&amp; IF(ODU!$AI21&gt;0,"1","0")&amp; IF(ODU!$AJ21&gt;0,"1","0")&amp; IF(ODU!$AK21&gt;0,"1","0")&amp; IF(ODU!$AL21&gt;0,"1","0")&amp; IF(ODU!$AM21&gt;0,"1","0")&amp; IF(ODU!$AN21&gt;0,"1","0")&amp; IF(ODU!$AO21&gt;0,"1","0")&amp; IF(ODU!$AP21&gt;0,"1","0")))</f>
        <v/>
      </c>
      <c r="U21" s="351" t="str">
        <f>IF(ODU!$A21="","",43 - FIND("1",IF(ODU!$AP21&gt;0,"1","0") &amp; IF(ODU!$AO21&gt;0,"1","0") &amp; IF(ODU!$AN21&gt;0,"1","0") &amp; IF(ODU!$AM21&gt;0,"1","0")&amp; IF(ODU!$AL21&gt;0,"1","0")&amp; IF(ODU!$AK21&gt;0,"1","0")&amp; IF(ODU!$AJ21&gt;0,"1","0")&amp; IF(ODU!$AI21&gt;0,"1","0")&amp; IF(ODU!$AH21&gt;0,"1","0")&amp; IF(ODU!$AG21&gt;0,"1","0")&amp; IF(ODU!$AF21&gt;0,"1","0")&amp; IF(ODU!$AE21&gt;0,"1","0")&amp; IF(ODU!$AD21&gt;0,"1","0")&amp; IF(ODU!$AC21&gt;0,"1","0")&amp; IF(ODU!$AB21&gt;0,"1","0")&amp; IF(ODU!$AA21&gt;0,"1","0")))</f>
        <v/>
      </c>
      <c r="V21" s="351" t="str">
        <f>IF(ODU!$A21="","",IF(OR(T21&lt;&gt;R21+17,U21&lt;&gt;S21+17)," RangeMismatch",""))</f>
        <v/>
      </c>
      <c r="W21" s="344" t="str">
        <f ca="1">IF(ODU!$A21="","",IF(COUNTA(INDIRECT("odu!R"&amp;ROW()&amp;"C"&amp;R21&amp;":R"&amp;ROW()&amp;"C"&amp;S21,"false"))&lt;&gt;1+S21-R21," GapInRangeCooling",""))</f>
        <v/>
      </c>
      <c r="X21" s="344" t="str">
        <f ca="1">IF(ODU!$A21="","",IF(COUNTA(INDIRECT("odu!R"&amp;ROW()&amp;"C"&amp;T21&amp;":R"&amp;ROW()&amp;"C"&amp;U21,"false"))&lt;&gt;1+U21-T21," GapInRangeHeating",""))</f>
        <v/>
      </c>
      <c r="Y21" s="345" t="str">
        <f>IF(ODU!$A21="","",IF(OR(ODU!$F21=0,ODU!$B21=0),0,ODU!$F21/ODU!$B21))</f>
        <v/>
      </c>
      <c r="Z21" s="345" t="str">
        <f>IF(ODU!$A21="","",IF(OR(ODU!$G21=0,ODU!$B21=0),0, ODU!$G21/ODU!$B21))</f>
        <v/>
      </c>
      <c r="AA21" s="303" t="str">
        <f>IF(ODU!$A21="","",IF(Y21=0,0,IF(Y21&gt;=0.8,13,IF(Y21&gt;=0.7,12,IF(Y21&gt;=0.6,11,IF(Y21&gt;=0.5,10,0))))))</f>
        <v/>
      </c>
      <c r="AB21" s="351" t="str">
        <f>IF(ODU!$A21="","",IF(Z21&gt;2, 25,6+INT(10*(Z21-0.0001))))</f>
        <v/>
      </c>
      <c r="AC21" s="304" t="str">
        <f>IF(ODU!$A21="","",IF(AA21&lt;R21," CapacityMin",""))</f>
        <v/>
      </c>
      <c r="AD21" s="304" t="str">
        <f>IF(ODU!$A21="","",IF(AB21&gt;S21," CapacityMax",""))</f>
        <v/>
      </c>
      <c r="AE21" s="344" t="str">
        <f>IF(ODU!$A21="","",IF(ODU!H21&lt;Min_Units," UnitMin",""))</f>
        <v/>
      </c>
      <c r="AF21" s="344" t="str">
        <f>IF(ODU!$A21="","",IF(ODU!I21&lt;=ODU!H21," UnitMax",""))</f>
        <v/>
      </c>
      <c r="AG21" s="344" t="str">
        <f>IF(ODU!$A21="","",IF(COUNTIF(IDU!$E$3:$N$3,"="&amp;UPPER(ODU!BL21))=1,""," Invalid_IDU_List"))</f>
        <v/>
      </c>
      <c r="AH21" s="344" t="str">
        <f t="shared" ca="1" si="3"/>
        <v/>
      </c>
      <c r="AI21" s="344" t="str">
        <f t="shared" si="4"/>
        <v/>
      </c>
    </row>
    <row r="22" spans="1:35" x14ac:dyDescent="0.2">
      <c r="A22">
        <v>22</v>
      </c>
      <c r="B22" s="304" t="str">
        <f t="shared" ca="1" si="0"/>
        <v/>
      </c>
      <c r="C22" s="304">
        <f t="shared" ca="1" si="1"/>
        <v>0</v>
      </c>
      <c r="D22" s="304">
        <f t="shared" ca="1" si="5"/>
        <v>0</v>
      </c>
      <c r="E22" s="304" t="str">
        <f t="shared" ca="1" si="2"/>
        <v/>
      </c>
      <c r="F22">
        <v>16</v>
      </c>
      <c r="G22" s="304">
        <f t="shared" ca="1" si="9"/>
        <v>0</v>
      </c>
      <c r="H22" s="304" t="str">
        <f t="shared" ca="1" si="10"/>
        <v/>
      </c>
      <c r="J22" s="304" t="str">
        <f t="shared" ca="1" si="6"/>
        <v/>
      </c>
      <c r="K22">
        <v>26</v>
      </c>
      <c r="L22" s="304">
        <f t="shared" ca="1" si="7"/>
        <v>1</v>
      </c>
      <c r="M22" s="304">
        <f ca="1">IF(J22="",0,IF(COUNTIF(IDU!$A$4:$A$354,"="&amp;J22)&gt;1,-1,SUMIF(IDU!$A$4:$A$354,"="&amp;J22,$A$4:$A$353)))</f>
        <v>0</v>
      </c>
      <c r="O22" s="304">
        <f t="shared" ca="1" si="8"/>
        <v>0</v>
      </c>
      <c r="P22" s="344" t="str">
        <f>IF(ODU!$A22="","",IF(COUNTIF(ODU!$A$4:$A$504,"="&amp;ODU!$A22)&gt;1,"ODU_Duplicate",""))</f>
        <v/>
      </c>
      <c r="Q22" s="344" t="str">
        <f>IF(IDU!$A23="","",IF(COUNTIF(IDU!$A$4:$A$354,"="&amp;IDU!$A23)&gt;1,"IDU_Duplicate",""))</f>
        <v/>
      </c>
      <c r="R22" s="351" t="str">
        <f>IF(ODU!$A22="","",9 + FIND("1",IF(ODU!$J22&gt;0,"1","0") &amp; IF(ODU!$K22&gt;0,"1","0") &amp; IF(ODU!$L22&gt;0,"1","0") &amp; IF(ODU!$M22&gt;0,"1","0")&amp; IF(ODU!$N22&gt;0,"1","0")&amp; IF(ODU!$O22&gt;0,"1","0")&amp; IF(ODU!$P22&gt;0,"1","0")&amp; IF(ODU!$Q22&gt;0,"1","0")&amp; IF(ODU!$R22&gt;0,"1","0")&amp; IF(ODU!$S22&gt;0,"1","0")&amp; IF(ODU!$T22&gt;0,"1","0")&amp; IF(ODU!$U22&gt;0,"1","0")&amp; IF(ODU!$V22&gt;0,"1","0")&amp; IF(ODU!$W22&gt;0,"1","0")&amp; IF(ODU!$X22&gt;0,"1","0")&amp; IF(ODU!$Y22&gt;0,"1","0")))</f>
        <v/>
      </c>
      <c r="S22" s="351" t="str">
        <f>IF(ODU!$A22="","",26 - FIND("1",IF(ODU!$Y22&gt;0,"1","0") &amp; IF(ODU!$X22&gt;0,"1","0") &amp; IF(ODU!$W22&gt;0,"1","0") &amp; IF(ODU!$V22&gt;0,"1","0")&amp; IF(ODU!$U22&gt;0,"1","0")&amp; IF(ODU!$T22&gt;0,"1","0")&amp; IF(ODU!$S22&gt;0,"1","0")&amp; IF(ODU!$R22&gt;0,"1","0")&amp; IF(ODU!$Q22&gt;0,"1","0")&amp; IF(ODU!$P22&gt;0,"1","0")&amp; IF(ODU!$O22&gt;0,"1","0")&amp; IF(ODU!$N22&gt;0,"1","0")&amp; IF(ODU!$M22&gt;0,"1","0")&amp; IF(ODU!$L22&gt;0,"1","0")&amp; IF(ODU!$K22&gt;0,"1","0")&amp; IF(ODU!$J22&gt;0,"1","0")))</f>
        <v/>
      </c>
      <c r="T22" s="351" t="str">
        <f>IF(ODU!$A22="","",26 + FIND("1",IF(ODU!$AA22&gt;0,"1","0") &amp; IF(ODU!$AB22&gt;0,"1","0") &amp; IF(ODU!$AC22&gt;0,"1","0") &amp; IF(ODU!$AD22&gt;0,"1","0")&amp; IF(ODU!$AE22&gt;0,"1","0")&amp; IF(ODU!$AF22&gt;0,"1","0")&amp; IF(ODU!$AG22&gt;0,"1","0")&amp; IF(ODU!$AH22&gt;0,"1","0")&amp; IF(ODU!$AI22&gt;0,"1","0")&amp; IF(ODU!$AJ22&gt;0,"1","0")&amp; IF(ODU!$AK22&gt;0,"1","0")&amp; IF(ODU!$AL22&gt;0,"1","0")&amp; IF(ODU!$AM22&gt;0,"1","0")&amp; IF(ODU!$AN22&gt;0,"1","0")&amp; IF(ODU!$AO22&gt;0,"1","0")&amp; IF(ODU!$AP22&gt;0,"1","0")))</f>
        <v/>
      </c>
      <c r="U22" s="351" t="str">
        <f>IF(ODU!$A22="","",43 - FIND("1",IF(ODU!$AP22&gt;0,"1","0") &amp; IF(ODU!$AO22&gt;0,"1","0") &amp; IF(ODU!$AN22&gt;0,"1","0") &amp; IF(ODU!$AM22&gt;0,"1","0")&amp; IF(ODU!$AL22&gt;0,"1","0")&amp; IF(ODU!$AK22&gt;0,"1","0")&amp; IF(ODU!$AJ22&gt;0,"1","0")&amp; IF(ODU!$AI22&gt;0,"1","0")&amp; IF(ODU!$AH22&gt;0,"1","0")&amp; IF(ODU!$AG22&gt;0,"1","0")&amp; IF(ODU!$AF22&gt;0,"1","0")&amp; IF(ODU!$AE22&gt;0,"1","0")&amp; IF(ODU!$AD22&gt;0,"1","0")&amp; IF(ODU!$AC22&gt;0,"1","0")&amp; IF(ODU!$AB22&gt;0,"1","0")&amp; IF(ODU!$AA22&gt;0,"1","0")))</f>
        <v/>
      </c>
      <c r="V22" s="351" t="str">
        <f>IF(ODU!$A22="","",IF(OR(T22&lt;&gt;R22+17,U22&lt;&gt;S22+17)," RangeMismatch",""))</f>
        <v/>
      </c>
      <c r="W22" s="344" t="str">
        <f ca="1">IF(ODU!$A22="","",IF(COUNTA(INDIRECT("odu!R"&amp;ROW()&amp;"C"&amp;R22&amp;":R"&amp;ROW()&amp;"C"&amp;S22,"false"))&lt;&gt;1+S22-R22," GapInRangeCooling",""))</f>
        <v/>
      </c>
      <c r="X22" s="344" t="str">
        <f ca="1">IF(ODU!$A22="","",IF(COUNTA(INDIRECT("odu!R"&amp;ROW()&amp;"C"&amp;T22&amp;":R"&amp;ROW()&amp;"C"&amp;U22,"false"))&lt;&gt;1+U22-T22," GapInRangeHeating",""))</f>
        <v/>
      </c>
      <c r="Y22" s="345" t="str">
        <f>IF(ODU!$A22="","",IF(OR(ODU!$F22=0,ODU!$B22=0),0,ODU!$F22/ODU!$B22))</f>
        <v/>
      </c>
      <c r="Z22" s="345" t="str">
        <f>IF(ODU!$A22="","",IF(OR(ODU!$G22=0,ODU!$B22=0),0, ODU!$G22/ODU!$B22))</f>
        <v/>
      </c>
      <c r="AA22" s="303" t="str">
        <f>IF(ODU!$A22="","",IF(Y22=0,0,IF(Y22&gt;=0.8,13,IF(Y22&gt;=0.7,12,IF(Y22&gt;=0.6,11,IF(Y22&gt;=0.5,10,0))))))</f>
        <v/>
      </c>
      <c r="AB22" s="351" t="str">
        <f>IF(ODU!$A22="","",IF(Z22&gt;2, 25,6+INT(10*(Z22-0.0001))))</f>
        <v/>
      </c>
      <c r="AC22" s="304" t="str">
        <f>IF(ODU!$A22="","",IF(AA22&lt;R22," CapacityMin",""))</f>
        <v/>
      </c>
      <c r="AD22" s="304" t="str">
        <f>IF(ODU!$A22="","",IF(AB22&gt;S22," CapacityMax",""))</f>
        <v/>
      </c>
      <c r="AE22" s="344" t="str">
        <f>IF(ODU!$A22="","",IF(ODU!H22&lt;Min_Units," UnitMin",""))</f>
        <v/>
      </c>
      <c r="AF22" s="344" t="str">
        <f>IF(ODU!$A22="","",IF(ODU!I22&lt;=ODU!H22," UnitMax",""))</f>
        <v/>
      </c>
      <c r="AG22" s="344" t="str">
        <f>IF(ODU!$A22="","",IF(COUNTIF(IDU!$E$3:$N$3,"="&amp;UPPER(ODU!BL22))=1,""," Invalid_IDU_List"))</f>
        <v/>
      </c>
      <c r="AH22" s="344" t="str">
        <f t="shared" ca="1" si="3"/>
        <v/>
      </c>
      <c r="AI22" s="344" t="str">
        <f t="shared" si="4"/>
        <v/>
      </c>
    </row>
    <row r="23" spans="1:35" x14ac:dyDescent="0.2">
      <c r="A23">
        <v>23</v>
      </c>
      <c r="B23" s="304" t="str">
        <f t="shared" ca="1" si="0"/>
        <v/>
      </c>
      <c r="C23" s="304">
        <f t="shared" ca="1" si="1"/>
        <v>0</v>
      </c>
      <c r="D23" s="304">
        <f t="shared" ca="1" si="5"/>
        <v>0</v>
      </c>
      <c r="E23" s="304" t="str">
        <f t="shared" ca="1" si="2"/>
        <v/>
      </c>
      <c r="F23">
        <v>17</v>
      </c>
      <c r="G23" s="304">
        <f t="shared" ca="1" si="9"/>
        <v>0</v>
      </c>
      <c r="H23" s="304" t="str">
        <f t="shared" ca="1" si="10"/>
        <v/>
      </c>
      <c r="J23" s="304" t="str">
        <f t="shared" ca="1" si="6"/>
        <v/>
      </c>
      <c r="K23">
        <v>27</v>
      </c>
      <c r="L23" s="304">
        <f t="shared" ca="1" si="7"/>
        <v>1</v>
      </c>
      <c r="M23" s="304">
        <f ca="1">IF(J23="",0,IF(COUNTIF(IDU!$A$4:$A$354,"="&amp;J23)&gt;1,-1,SUMIF(IDU!$A$4:$A$354,"="&amp;J23,$A$4:$A$353)))</f>
        <v>0</v>
      </c>
      <c r="O23" s="304">
        <f t="shared" ca="1" si="8"/>
        <v>0</v>
      </c>
      <c r="P23" s="344" t="str">
        <f>IF(ODU!$A23="","",IF(COUNTIF(ODU!$A$4:$A$504,"="&amp;ODU!$A23)&gt;1,"ODU_Duplicate",""))</f>
        <v/>
      </c>
      <c r="Q23" s="344" t="str">
        <f>IF(IDU!$A24="","",IF(COUNTIF(IDU!$A$4:$A$354,"="&amp;IDU!$A24)&gt;1,"IDU_Duplicate",""))</f>
        <v/>
      </c>
      <c r="R23" s="351" t="str">
        <f>IF(ODU!$A23="","",9 + FIND("1",IF(ODU!$J23&gt;0,"1","0") &amp; IF(ODU!$K23&gt;0,"1","0") &amp; IF(ODU!$L23&gt;0,"1","0") &amp; IF(ODU!$M23&gt;0,"1","0")&amp; IF(ODU!$N23&gt;0,"1","0")&amp; IF(ODU!$O23&gt;0,"1","0")&amp; IF(ODU!$P23&gt;0,"1","0")&amp; IF(ODU!$Q23&gt;0,"1","0")&amp; IF(ODU!$R23&gt;0,"1","0")&amp; IF(ODU!$S23&gt;0,"1","0")&amp; IF(ODU!$T23&gt;0,"1","0")&amp; IF(ODU!$U23&gt;0,"1","0")&amp; IF(ODU!$V23&gt;0,"1","0")&amp; IF(ODU!$W23&gt;0,"1","0")&amp; IF(ODU!$X23&gt;0,"1","0")&amp; IF(ODU!$Y23&gt;0,"1","0")))</f>
        <v/>
      </c>
      <c r="S23" s="351" t="str">
        <f>IF(ODU!$A23="","",26 - FIND("1",IF(ODU!$Y23&gt;0,"1","0") &amp; IF(ODU!$X23&gt;0,"1","0") &amp; IF(ODU!$W23&gt;0,"1","0") &amp; IF(ODU!$V23&gt;0,"1","0")&amp; IF(ODU!$U23&gt;0,"1","0")&amp; IF(ODU!$T23&gt;0,"1","0")&amp; IF(ODU!$S23&gt;0,"1","0")&amp; IF(ODU!$R23&gt;0,"1","0")&amp; IF(ODU!$Q23&gt;0,"1","0")&amp; IF(ODU!$P23&gt;0,"1","0")&amp; IF(ODU!$O23&gt;0,"1","0")&amp; IF(ODU!$N23&gt;0,"1","0")&amp; IF(ODU!$M23&gt;0,"1","0")&amp; IF(ODU!$L23&gt;0,"1","0")&amp; IF(ODU!$K23&gt;0,"1","0")&amp; IF(ODU!$J23&gt;0,"1","0")))</f>
        <v/>
      </c>
      <c r="T23" s="351" t="str">
        <f>IF(ODU!$A23="","",26 + FIND("1",IF(ODU!$AA23&gt;0,"1","0") &amp; IF(ODU!$AB23&gt;0,"1","0") &amp; IF(ODU!$AC23&gt;0,"1","0") &amp; IF(ODU!$AD23&gt;0,"1","0")&amp; IF(ODU!$AE23&gt;0,"1","0")&amp; IF(ODU!$AF23&gt;0,"1","0")&amp; IF(ODU!$AG23&gt;0,"1","0")&amp; IF(ODU!$AH23&gt;0,"1","0")&amp; IF(ODU!$AI23&gt;0,"1","0")&amp; IF(ODU!$AJ23&gt;0,"1","0")&amp; IF(ODU!$AK23&gt;0,"1","0")&amp; IF(ODU!$AL23&gt;0,"1","0")&amp; IF(ODU!$AM23&gt;0,"1","0")&amp; IF(ODU!$AN23&gt;0,"1","0")&amp; IF(ODU!$AO23&gt;0,"1","0")&amp; IF(ODU!$AP23&gt;0,"1","0")))</f>
        <v/>
      </c>
      <c r="U23" s="351" t="str">
        <f>IF(ODU!$A23="","",43 - FIND("1",IF(ODU!$AP23&gt;0,"1","0") &amp; IF(ODU!$AO23&gt;0,"1","0") &amp; IF(ODU!$AN23&gt;0,"1","0") &amp; IF(ODU!$AM23&gt;0,"1","0")&amp; IF(ODU!$AL23&gt;0,"1","0")&amp; IF(ODU!$AK23&gt;0,"1","0")&amp; IF(ODU!$AJ23&gt;0,"1","0")&amp; IF(ODU!$AI23&gt;0,"1","0")&amp; IF(ODU!$AH23&gt;0,"1","0")&amp; IF(ODU!$AG23&gt;0,"1","0")&amp; IF(ODU!$AF23&gt;0,"1","0")&amp; IF(ODU!$AE23&gt;0,"1","0")&amp; IF(ODU!$AD23&gt;0,"1","0")&amp; IF(ODU!$AC23&gt;0,"1","0")&amp; IF(ODU!$AB23&gt;0,"1","0")&amp; IF(ODU!$AA23&gt;0,"1","0")))</f>
        <v/>
      </c>
      <c r="V23" s="351" t="str">
        <f>IF(ODU!$A23="","",IF(OR(T23&lt;&gt;R23+17,U23&lt;&gt;S23+17)," RangeMismatch",""))</f>
        <v/>
      </c>
      <c r="W23" s="344" t="str">
        <f ca="1">IF(ODU!$A23="","",IF(COUNTA(INDIRECT("odu!R"&amp;ROW()&amp;"C"&amp;R23&amp;":R"&amp;ROW()&amp;"C"&amp;S23,"false"))&lt;&gt;1+S23-R23," GapInRangeCooling",""))</f>
        <v/>
      </c>
      <c r="X23" s="344" t="str">
        <f ca="1">IF(ODU!$A23="","",IF(COUNTA(INDIRECT("odu!R"&amp;ROW()&amp;"C"&amp;T23&amp;":R"&amp;ROW()&amp;"C"&amp;U23,"false"))&lt;&gt;1+U23-T23," GapInRangeHeating",""))</f>
        <v/>
      </c>
      <c r="Y23" s="345" t="str">
        <f>IF(ODU!$A23="","",IF(OR(ODU!$F23=0,ODU!$B23=0),0,ODU!$F23/ODU!$B23))</f>
        <v/>
      </c>
      <c r="Z23" s="345" t="str">
        <f>IF(ODU!$A23="","",IF(OR(ODU!$G23=0,ODU!$B23=0),0, ODU!$G23/ODU!$B23))</f>
        <v/>
      </c>
      <c r="AA23" s="303" t="str">
        <f>IF(ODU!$A23="","",IF(Y23=0,0,IF(Y23&gt;=0.8,13,IF(Y23&gt;=0.7,12,IF(Y23&gt;=0.6,11,IF(Y23&gt;=0.5,10,0))))))</f>
        <v/>
      </c>
      <c r="AB23" s="351" t="str">
        <f>IF(ODU!$A23="","",IF(Z23&gt;2, 25,6+INT(10*(Z23-0.0001))))</f>
        <v/>
      </c>
      <c r="AC23" s="304" t="str">
        <f>IF(ODU!$A23="","",IF(AA23&lt;R23," CapacityMin",""))</f>
        <v/>
      </c>
      <c r="AD23" s="304" t="str">
        <f>IF(ODU!$A23="","",IF(AB23&gt;S23," CapacityMax",""))</f>
        <v/>
      </c>
      <c r="AE23" s="344" t="str">
        <f>IF(ODU!$A23="","",IF(ODU!H23&lt;Min_Units," UnitMin",""))</f>
        <v/>
      </c>
      <c r="AF23" s="344" t="str">
        <f>IF(ODU!$A23="","",IF(ODU!I23&lt;=ODU!H23," UnitMax",""))</f>
        <v/>
      </c>
      <c r="AG23" s="344" t="str">
        <f>IF(ODU!$A23="","",IF(COUNTIF(IDU!$E$3:$N$3,"="&amp;UPPER(ODU!BL23))=1,""," Invalid_IDU_List"))</f>
        <v/>
      </c>
      <c r="AH23" s="344" t="str">
        <f t="shared" ca="1" si="3"/>
        <v/>
      </c>
      <c r="AI23" s="344" t="str">
        <f t="shared" si="4"/>
        <v/>
      </c>
    </row>
    <row r="24" spans="1:35" x14ac:dyDescent="0.2">
      <c r="A24">
        <v>24</v>
      </c>
      <c r="B24" s="304" t="str">
        <f t="shared" ca="1" si="0"/>
        <v/>
      </c>
      <c r="C24" s="304">
        <f t="shared" ca="1" si="1"/>
        <v>0</v>
      </c>
      <c r="D24" s="304">
        <f t="shared" ca="1" si="5"/>
        <v>0</v>
      </c>
      <c r="E24" s="304" t="str">
        <f t="shared" ca="1" si="2"/>
        <v/>
      </c>
      <c r="F24">
        <v>18</v>
      </c>
      <c r="G24" s="304">
        <f t="shared" ca="1" si="9"/>
        <v>0</v>
      </c>
      <c r="H24" s="304" t="str">
        <f t="shared" ca="1" si="10"/>
        <v/>
      </c>
      <c r="J24" s="304" t="str">
        <f t="shared" ca="1" si="6"/>
        <v/>
      </c>
      <c r="K24">
        <v>28</v>
      </c>
      <c r="L24" s="304">
        <f t="shared" ca="1" si="7"/>
        <v>1</v>
      </c>
      <c r="M24" s="304">
        <f ca="1">IF(J24="",0,IF(COUNTIF(IDU!$A$4:$A$354,"="&amp;J24)&gt;1,-1,SUMIF(IDU!$A$4:$A$354,"="&amp;J24,$A$4:$A$353)))</f>
        <v>0</v>
      </c>
      <c r="O24" s="304">
        <f t="shared" ca="1" si="8"/>
        <v>0</v>
      </c>
      <c r="P24" s="344" t="str">
        <f>IF(ODU!$A24="","",IF(COUNTIF(ODU!$A$4:$A$504,"="&amp;ODU!$A24)&gt;1,"ODU_Duplicate",""))</f>
        <v/>
      </c>
      <c r="Q24" s="344" t="str">
        <f>IF(IDU!$A25="","",IF(COUNTIF(IDU!$A$4:$A$354,"="&amp;IDU!$A25)&gt;1,"IDU_Duplicate",""))</f>
        <v/>
      </c>
      <c r="R24" s="351" t="str">
        <f>IF(ODU!$A24="","",9 + FIND("1",IF(ODU!$J24&gt;0,"1","0") &amp; IF(ODU!$K24&gt;0,"1","0") &amp; IF(ODU!$L24&gt;0,"1","0") &amp; IF(ODU!$M24&gt;0,"1","0")&amp; IF(ODU!$N24&gt;0,"1","0")&amp; IF(ODU!$O24&gt;0,"1","0")&amp; IF(ODU!$P24&gt;0,"1","0")&amp; IF(ODU!$Q24&gt;0,"1","0")&amp; IF(ODU!$R24&gt;0,"1","0")&amp; IF(ODU!$S24&gt;0,"1","0")&amp; IF(ODU!$T24&gt;0,"1","0")&amp; IF(ODU!$U24&gt;0,"1","0")&amp; IF(ODU!$V24&gt;0,"1","0")&amp; IF(ODU!$W24&gt;0,"1","0")&amp; IF(ODU!$X24&gt;0,"1","0")&amp; IF(ODU!$Y24&gt;0,"1","0")))</f>
        <v/>
      </c>
      <c r="S24" s="351" t="str">
        <f>IF(ODU!$A24="","",26 - FIND("1",IF(ODU!$Y24&gt;0,"1","0") &amp; IF(ODU!$X24&gt;0,"1","0") &amp; IF(ODU!$W24&gt;0,"1","0") &amp; IF(ODU!$V24&gt;0,"1","0")&amp; IF(ODU!$U24&gt;0,"1","0")&amp; IF(ODU!$T24&gt;0,"1","0")&amp; IF(ODU!$S24&gt;0,"1","0")&amp; IF(ODU!$R24&gt;0,"1","0")&amp; IF(ODU!$Q24&gt;0,"1","0")&amp; IF(ODU!$P24&gt;0,"1","0")&amp; IF(ODU!$O24&gt;0,"1","0")&amp; IF(ODU!$N24&gt;0,"1","0")&amp; IF(ODU!$M24&gt;0,"1","0")&amp; IF(ODU!$L24&gt;0,"1","0")&amp; IF(ODU!$K24&gt;0,"1","0")&amp; IF(ODU!$J24&gt;0,"1","0")))</f>
        <v/>
      </c>
      <c r="T24" s="351" t="str">
        <f>IF(ODU!$A24="","",26 + FIND("1",IF(ODU!$AA24&gt;0,"1","0") &amp; IF(ODU!$AB24&gt;0,"1","0") &amp; IF(ODU!$AC24&gt;0,"1","0") &amp; IF(ODU!$AD24&gt;0,"1","0")&amp; IF(ODU!$AE24&gt;0,"1","0")&amp; IF(ODU!$AF24&gt;0,"1","0")&amp; IF(ODU!$AG24&gt;0,"1","0")&amp; IF(ODU!$AH24&gt;0,"1","0")&amp; IF(ODU!$AI24&gt;0,"1","0")&amp; IF(ODU!$AJ24&gt;0,"1","0")&amp; IF(ODU!$AK24&gt;0,"1","0")&amp; IF(ODU!$AL24&gt;0,"1","0")&amp; IF(ODU!$AM24&gt;0,"1","0")&amp; IF(ODU!$AN24&gt;0,"1","0")&amp; IF(ODU!$AO24&gt;0,"1","0")&amp; IF(ODU!$AP24&gt;0,"1","0")))</f>
        <v/>
      </c>
      <c r="U24" s="351" t="str">
        <f>IF(ODU!$A24="","",43 - FIND("1",IF(ODU!$AP24&gt;0,"1","0") &amp; IF(ODU!$AO24&gt;0,"1","0") &amp; IF(ODU!$AN24&gt;0,"1","0") &amp; IF(ODU!$AM24&gt;0,"1","0")&amp; IF(ODU!$AL24&gt;0,"1","0")&amp; IF(ODU!$AK24&gt;0,"1","0")&amp; IF(ODU!$AJ24&gt;0,"1","0")&amp; IF(ODU!$AI24&gt;0,"1","0")&amp; IF(ODU!$AH24&gt;0,"1","0")&amp; IF(ODU!$AG24&gt;0,"1","0")&amp; IF(ODU!$AF24&gt;0,"1","0")&amp; IF(ODU!$AE24&gt;0,"1","0")&amp; IF(ODU!$AD24&gt;0,"1","0")&amp; IF(ODU!$AC24&gt;0,"1","0")&amp; IF(ODU!$AB24&gt;0,"1","0")&amp; IF(ODU!$AA24&gt;0,"1","0")))</f>
        <v/>
      </c>
      <c r="V24" s="351" t="str">
        <f>IF(ODU!$A24="","",IF(OR(T24&lt;&gt;R24+17,U24&lt;&gt;S24+17)," RangeMismatch",""))</f>
        <v/>
      </c>
      <c r="W24" s="344" t="str">
        <f ca="1">IF(ODU!$A24="","",IF(COUNTA(INDIRECT("odu!R"&amp;ROW()&amp;"C"&amp;R24&amp;":R"&amp;ROW()&amp;"C"&amp;S24,"false"))&lt;&gt;1+S24-R24," GapInRangeCooling",""))</f>
        <v/>
      </c>
      <c r="X24" s="344" t="str">
        <f ca="1">IF(ODU!$A24="","",IF(COUNTA(INDIRECT("odu!R"&amp;ROW()&amp;"C"&amp;T24&amp;":R"&amp;ROW()&amp;"C"&amp;U24,"false"))&lt;&gt;1+U24-T24," GapInRangeHeating",""))</f>
        <v/>
      </c>
      <c r="Y24" s="345" t="str">
        <f>IF(ODU!$A24="","",IF(OR(ODU!$F24=0,ODU!$B24=0),0,ODU!$F24/ODU!$B24))</f>
        <v/>
      </c>
      <c r="Z24" s="345" t="str">
        <f>IF(ODU!$A24="","",IF(OR(ODU!$G24=0,ODU!$B24=0),0, ODU!$G24/ODU!$B24))</f>
        <v/>
      </c>
      <c r="AA24" s="303" t="str">
        <f>IF(ODU!$A24="","",IF(Y24=0,0,IF(Y24&gt;=0.8,13,IF(Y24&gt;=0.7,12,IF(Y24&gt;=0.6,11,IF(Y24&gt;=0.5,10,0))))))</f>
        <v/>
      </c>
      <c r="AB24" s="351" t="str">
        <f>IF(ODU!$A24="","",IF(Z24&gt;2, 25,6+INT(10*(Z24-0.0001))))</f>
        <v/>
      </c>
      <c r="AC24" s="304" t="str">
        <f>IF(ODU!$A24="","",IF(AA24&lt;R24," CapacityMin",""))</f>
        <v/>
      </c>
      <c r="AD24" s="304" t="str">
        <f>IF(ODU!$A24="","",IF(AB24&gt;S24," CapacityMax",""))</f>
        <v/>
      </c>
      <c r="AE24" s="344" t="str">
        <f>IF(ODU!$A24="","",IF(ODU!H24&lt;Min_Units," UnitMin",""))</f>
        <v/>
      </c>
      <c r="AF24" s="344" t="str">
        <f>IF(ODU!$A24="","",IF(ODU!I24&lt;=ODU!H24," UnitMax",""))</f>
        <v/>
      </c>
      <c r="AG24" s="344" t="str">
        <f>IF(ODU!$A24="","",IF(COUNTIF(IDU!$E$3:$N$3,"="&amp;UPPER(ODU!BL24))=1,""," Invalid_IDU_List"))</f>
        <v/>
      </c>
      <c r="AH24" s="344" t="str">
        <f t="shared" ca="1" si="3"/>
        <v/>
      </c>
      <c r="AI24" s="344" t="str">
        <f t="shared" si="4"/>
        <v/>
      </c>
    </row>
    <row r="25" spans="1:35" x14ac:dyDescent="0.2">
      <c r="A25">
        <v>25</v>
      </c>
      <c r="B25" s="304" t="str">
        <f t="shared" ca="1" si="0"/>
        <v/>
      </c>
      <c r="C25" s="304">
        <f t="shared" ca="1" si="1"/>
        <v>0</v>
      </c>
      <c r="D25" s="304">
        <f t="shared" ca="1" si="5"/>
        <v>0</v>
      </c>
      <c r="E25" s="304" t="str">
        <f t="shared" ca="1" si="2"/>
        <v/>
      </c>
      <c r="F25">
        <v>19</v>
      </c>
      <c r="G25" s="304">
        <f t="shared" ca="1" si="9"/>
        <v>0</v>
      </c>
      <c r="H25" s="304" t="str">
        <f t="shared" ca="1" si="10"/>
        <v/>
      </c>
      <c r="J25" s="304" t="str">
        <f t="shared" ca="1" si="6"/>
        <v/>
      </c>
      <c r="K25">
        <v>29</v>
      </c>
      <c r="L25" s="304">
        <f t="shared" ca="1" si="7"/>
        <v>1</v>
      </c>
      <c r="M25" s="304">
        <f ca="1">IF(J25="",0,IF(COUNTIF(IDU!$A$4:$A$354,"="&amp;J25)&gt;1,-1,SUMIF(IDU!$A$4:$A$354,"="&amp;J25,$A$4:$A$353)))</f>
        <v>0</v>
      </c>
      <c r="O25" s="304">
        <f t="shared" ca="1" si="8"/>
        <v>0</v>
      </c>
      <c r="P25" s="344" t="str">
        <f>IF(ODU!$A25="","",IF(COUNTIF(ODU!$A$4:$A$504,"="&amp;ODU!$A25)&gt;1,"ODU_Duplicate",""))</f>
        <v/>
      </c>
      <c r="Q25" s="344" t="str">
        <f>IF(IDU!$A26="","",IF(COUNTIF(IDU!$A$4:$A$354,"="&amp;IDU!$A26)&gt;1,"IDU_Duplicate",""))</f>
        <v/>
      </c>
      <c r="R25" s="351" t="str">
        <f>IF(ODU!$A25="","",9 + FIND("1",IF(ODU!$J25&gt;0,"1","0") &amp; IF(ODU!$K25&gt;0,"1","0") &amp; IF(ODU!$L25&gt;0,"1","0") &amp; IF(ODU!$M25&gt;0,"1","0")&amp; IF(ODU!$N25&gt;0,"1","0")&amp; IF(ODU!$O25&gt;0,"1","0")&amp; IF(ODU!$P25&gt;0,"1","0")&amp; IF(ODU!$Q25&gt;0,"1","0")&amp; IF(ODU!$R25&gt;0,"1","0")&amp; IF(ODU!$S25&gt;0,"1","0")&amp; IF(ODU!$T25&gt;0,"1","0")&amp; IF(ODU!$U25&gt;0,"1","0")&amp; IF(ODU!$V25&gt;0,"1","0")&amp; IF(ODU!$W25&gt;0,"1","0")&amp; IF(ODU!$X25&gt;0,"1","0")&amp; IF(ODU!$Y25&gt;0,"1","0")))</f>
        <v/>
      </c>
      <c r="S25" s="351" t="str">
        <f>IF(ODU!$A25="","",26 - FIND("1",IF(ODU!$Y25&gt;0,"1","0") &amp; IF(ODU!$X25&gt;0,"1","0") &amp; IF(ODU!$W25&gt;0,"1","0") &amp; IF(ODU!$V25&gt;0,"1","0")&amp; IF(ODU!$U25&gt;0,"1","0")&amp; IF(ODU!$T25&gt;0,"1","0")&amp; IF(ODU!$S25&gt;0,"1","0")&amp; IF(ODU!$R25&gt;0,"1","0")&amp; IF(ODU!$Q25&gt;0,"1","0")&amp; IF(ODU!$P25&gt;0,"1","0")&amp; IF(ODU!$O25&gt;0,"1","0")&amp; IF(ODU!$N25&gt;0,"1","0")&amp; IF(ODU!$M25&gt;0,"1","0")&amp; IF(ODU!$L25&gt;0,"1","0")&amp; IF(ODU!$K25&gt;0,"1","0")&amp; IF(ODU!$J25&gt;0,"1","0")))</f>
        <v/>
      </c>
      <c r="T25" s="351" t="str">
        <f>IF(ODU!$A25="","",26 + FIND("1",IF(ODU!$AA25&gt;0,"1","0") &amp; IF(ODU!$AB25&gt;0,"1","0") &amp; IF(ODU!$AC25&gt;0,"1","0") &amp; IF(ODU!$AD25&gt;0,"1","0")&amp; IF(ODU!$AE25&gt;0,"1","0")&amp; IF(ODU!$AF25&gt;0,"1","0")&amp; IF(ODU!$AG25&gt;0,"1","0")&amp; IF(ODU!$AH25&gt;0,"1","0")&amp; IF(ODU!$AI25&gt;0,"1","0")&amp; IF(ODU!$AJ25&gt;0,"1","0")&amp; IF(ODU!$AK25&gt;0,"1","0")&amp; IF(ODU!$AL25&gt;0,"1","0")&amp; IF(ODU!$AM25&gt;0,"1","0")&amp; IF(ODU!$AN25&gt;0,"1","0")&amp; IF(ODU!$AO25&gt;0,"1","0")&amp; IF(ODU!$AP25&gt;0,"1","0")))</f>
        <v/>
      </c>
      <c r="U25" s="351" t="str">
        <f>IF(ODU!$A25="","",43 - FIND("1",IF(ODU!$AP25&gt;0,"1","0") &amp; IF(ODU!$AO25&gt;0,"1","0") &amp; IF(ODU!$AN25&gt;0,"1","0") &amp; IF(ODU!$AM25&gt;0,"1","0")&amp; IF(ODU!$AL25&gt;0,"1","0")&amp; IF(ODU!$AK25&gt;0,"1","0")&amp; IF(ODU!$AJ25&gt;0,"1","0")&amp; IF(ODU!$AI25&gt;0,"1","0")&amp; IF(ODU!$AH25&gt;0,"1","0")&amp; IF(ODU!$AG25&gt;0,"1","0")&amp; IF(ODU!$AF25&gt;0,"1","0")&amp; IF(ODU!$AE25&gt;0,"1","0")&amp; IF(ODU!$AD25&gt;0,"1","0")&amp; IF(ODU!$AC25&gt;0,"1","0")&amp; IF(ODU!$AB25&gt;0,"1","0")&amp; IF(ODU!$AA25&gt;0,"1","0")))</f>
        <v/>
      </c>
      <c r="V25" s="351" t="str">
        <f>IF(ODU!$A25="","",IF(OR(T25&lt;&gt;R25+17,U25&lt;&gt;S25+17)," RangeMismatch",""))</f>
        <v/>
      </c>
      <c r="W25" s="344" t="str">
        <f ca="1">IF(ODU!$A25="","",IF(COUNTA(INDIRECT("odu!R"&amp;ROW()&amp;"C"&amp;R25&amp;":R"&amp;ROW()&amp;"C"&amp;S25,"false"))&lt;&gt;1+S25-R25," GapInRangeCooling",""))</f>
        <v/>
      </c>
      <c r="X25" s="344" t="str">
        <f ca="1">IF(ODU!$A25="","",IF(COUNTA(INDIRECT("odu!R"&amp;ROW()&amp;"C"&amp;T25&amp;":R"&amp;ROW()&amp;"C"&amp;U25,"false"))&lt;&gt;1+U25-T25," GapInRangeHeating",""))</f>
        <v/>
      </c>
      <c r="Y25" s="345" t="str">
        <f>IF(ODU!$A25="","",IF(OR(ODU!$F25=0,ODU!$B25=0),0,ODU!$F25/ODU!$B25))</f>
        <v/>
      </c>
      <c r="Z25" s="345" t="str">
        <f>IF(ODU!$A25="","",IF(OR(ODU!$G25=0,ODU!$B25=0),0, ODU!$G25/ODU!$B25))</f>
        <v/>
      </c>
      <c r="AA25" s="303" t="str">
        <f>IF(ODU!$A25="","",IF(Y25=0,0,IF(Y25&gt;=0.8,13,IF(Y25&gt;=0.7,12,IF(Y25&gt;=0.6,11,IF(Y25&gt;=0.5,10,0))))))</f>
        <v/>
      </c>
      <c r="AB25" s="351" t="str">
        <f>IF(ODU!$A25="","",IF(Z25&gt;2, 25,6+INT(10*(Z25-0.0001))))</f>
        <v/>
      </c>
      <c r="AC25" s="304" t="str">
        <f>IF(ODU!$A25="","",IF(AA25&lt;R25," CapacityMin",""))</f>
        <v/>
      </c>
      <c r="AD25" s="304" t="str">
        <f>IF(ODU!$A25="","",IF(AB25&gt;S25," CapacityMax",""))</f>
        <v/>
      </c>
      <c r="AE25" s="344" t="str">
        <f>IF(ODU!$A25="","",IF(ODU!H25&lt;Min_Units," UnitMin",""))</f>
        <v/>
      </c>
      <c r="AF25" s="344" t="str">
        <f>IF(ODU!$A25="","",IF(ODU!I25&lt;=ODU!H25," UnitMax",""))</f>
        <v/>
      </c>
      <c r="AG25" s="344" t="str">
        <f>IF(ODU!$A25="","",IF(COUNTIF(IDU!$E$3:$N$3,"="&amp;UPPER(ODU!BL25))=1,""," Invalid_IDU_List"))</f>
        <v/>
      </c>
      <c r="AH25" s="344" t="str">
        <f t="shared" ca="1" si="3"/>
        <v/>
      </c>
      <c r="AI25" s="344" t="str">
        <f t="shared" si="4"/>
        <v/>
      </c>
    </row>
    <row r="26" spans="1:35" x14ac:dyDescent="0.2">
      <c r="A26">
        <v>26</v>
      </c>
      <c r="B26" s="304" t="str">
        <f t="shared" ca="1" si="0"/>
        <v/>
      </c>
      <c r="C26" s="304">
        <f t="shared" ca="1" si="1"/>
        <v>0</v>
      </c>
      <c r="D26" s="304">
        <f t="shared" ca="1" si="5"/>
        <v>0</v>
      </c>
      <c r="E26" s="304" t="str">
        <f t="shared" ca="1" si="2"/>
        <v/>
      </c>
      <c r="F26">
        <v>20</v>
      </c>
      <c r="G26" s="304">
        <f t="shared" ca="1" si="9"/>
        <v>0</v>
      </c>
      <c r="H26" s="304" t="str">
        <f t="shared" ca="1" si="10"/>
        <v/>
      </c>
      <c r="P26" s="344" t="str">
        <f>IF(ODU!$A26="","",IF(COUNTIF(ODU!$A$4:$A$504,"="&amp;ODU!$A26)&gt;1,"ODU_Duplicate",""))</f>
        <v/>
      </c>
      <c r="Q26" s="344" t="str">
        <f>IF(IDU!$A27="","",IF(COUNTIF(IDU!$A$4:$A$354,"="&amp;IDU!$A27)&gt;1,"IDU_Duplicate",""))</f>
        <v/>
      </c>
      <c r="R26" s="351" t="str">
        <f>IF(ODU!$A26="","",9 + FIND("1",IF(ODU!$J26&gt;0,"1","0") &amp; IF(ODU!$K26&gt;0,"1","0") &amp; IF(ODU!$L26&gt;0,"1","0") &amp; IF(ODU!$M26&gt;0,"1","0")&amp; IF(ODU!$N26&gt;0,"1","0")&amp; IF(ODU!$O26&gt;0,"1","0")&amp; IF(ODU!$P26&gt;0,"1","0")&amp; IF(ODU!$Q26&gt;0,"1","0")&amp; IF(ODU!$R26&gt;0,"1","0")&amp; IF(ODU!$S26&gt;0,"1","0")&amp; IF(ODU!$T26&gt;0,"1","0")&amp; IF(ODU!$U26&gt;0,"1","0")&amp; IF(ODU!$V26&gt;0,"1","0")&amp; IF(ODU!$W26&gt;0,"1","0")&amp; IF(ODU!$X26&gt;0,"1","0")&amp; IF(ODU!$Y26&gt;0,"1","0")))</f>
        <v/>
      </c>
      <c r="S26" s="351" t="str">
        <f>IF(ODU!$A26="","",26 - FIND("1",IF(ODU!$Y26&gt;0,"1","0") &amp; IF(ODU!$X26&gt;0,"1","0") &amp; IF(ODU!$W26&gt;0,"1","0") &amp; IF(ODU!$V26&gt;0,"1","0")&amp; IF(ODU!$U26&gt;0,"1","0")&amp; IF(ODU!$T26&gt;0,"1","0")&amp; IF(ODU!$S26&gt;0,"1","0")&amp; IF(ODU!$R26&gt;0,"1","0")&amp; IF(ODU!$Q26&gt;0,"1","0")&amp; IF(ODU!$P26&gt;0,"1","0")&amp; IF(ODU!$O26&gt;0,"1","0")&amp; IF(ODU!$N26&gt;0,"1","0")&amp; IF(ODU!$M26&gt;0,"1","0")&amp; IF(ODU!$L26&gt;0,"1","0")&amp; IF(ODU!$K26&gt;0,"1","0")&amp; IF(ODU!$J26&gt;0,"1","0")))</f>
        <v/>
      </c>
      <c r="T26" s="351" t="str">
        <f>IF(ODU!$A26="","",26 + FIND("1",IF(ODU!$AA26&gt;0,"1","0") &amp; IF(ODU!$AB26&gt;0,"1","0") &amp; IF(ODU!$AC26&gt;0,"1","0") &amp; IF(ODU!$AD26&gt;0,"1","0")&amp; IF(ODU!$AE26&gt;0,"1","0")&amp; IF(ODU!$AF26&gt;0,"1","0")&amp; IF(ODU!$AG26&gt;0,"1","0")&amp; IF(ODU!$AH26&gt;0,"1","0")&amp; IF(ODU!$AI26&gt;0,"1","0")&amp; IF(ODU!$AJ26&gt;0,"1","0")&amp; IF(ODU!$AK26&gt;0,"1","0")&amp; IF(ODU!$AL26&gt;0,"1","0")&amp; IF(ODU!$AM26&gt;0,"1","0")&amp; IF(ODU!$AN26&gt;0,"1","0")&amp; IF(ODU!$AO26&gt;0,"1","0")&amp; IF(ODU!$AP26&gt;0,"1","0")))</f>
        <v/>
      </c>
      <c r="U26" s="351" t="str">
        <f>IF(ODU!$A26="","",43 - FIND("1",IF(ODU!$AP26&gt;0,"1","0") &amp; IF(ODU!$AO26&gt;0,"1","0") &amp; IF(ODU!$AN26&gt;0,"1","0") &amp; IF(ODU!$AM26&gt;0,"1","0")&amp; IF(ODU!$AL26&gt;0,"1","0")&amp; IF(ODU!$AK26&gt;0,"1","0")&amp; IF(ODU!$AJ26&gt;0,"1","0")&amp; IF(ODU!$AI26&gt;0,"1","0")&amp; IF(ODU!$AH26&gt;0,"1","0")&amp; IF(ODU!$AG26&gt;0,"1","0")&amp; IF(ODU!$AF26&gt;0,"1","0")&amp; IF(ODU!$AE26&gt;0,"1","0")&amp; IF(ODU!$AD26&gt;0,"1","0")&amp; IF(ODU!$AC26&gt;0,"1","0")&amp; IF(ODU!$AB26&gt;0,"1","0")&amp; IF(ODU!$AA26&gt;0,"1","0")))</f>
        <v/>
      </c>
      <c r="V26" s="351" t="str">
        <f>IF(ODU!$A26="","",IF(OR(T26&lt;&gt;R26+17,U26&lt;&gt;S26+17)," RangeMismatch",""))</f>
        <v/>
      </c>
      <c r="W26" s="344" t="str">
        <f ca="1">IF(ODU!$A26="","",IF(COUNTA(INDIRECT("odu!R"&amp;ROW()&amp;"C"&amp;R26&amp;":R"&amp;ROW()&amp;"C"&amp;S26,"false"))&lt;&gt;1+S26-R26," GapInRangeCooling",""))</f>
        <v/>
      </c>
      <c r="X26" s="344" t="str">
        <f ca="1">IF(ODU!$A26="","",IF(COUNTA(INDIRECT("odu!R"&amp;ROW()&amp;"C"&amp;T26&amp;":R"&amp;ROW()&amp;"C"&amp;U26,"false"))&lt;&gt;1+U26-T26," GapInRangeHeating",""))</f>
        <v/>
      </c>
      <c r="Y26" s="345" t="str">
        <f>IF(ODU!$A26="","",IF(OR(ODU!$F26=0,ODU!$B26=0),0,ODU!$F26/ODU!$B26))</f>
        <v/>
      </c>
      <c r="Z26" s="345" t="str">
        <f>IF(ODU!$A26="","",IF(OR(ODU!$G26=0,ODU!$B26=0),0, ODU!$G26/ODU!$B26))</f>
        <v/>
      </c>
      <c r="AA26" s="303" t="str">
        <f>IF(ODU!$A26="","",IF(Y26=0,0,IF(Y26&gt;=0.8,13,IF(Y26&gt;=0.7,12,IF(Y26&gt;=0.6,11,IF(Y26&gt;=0.5,10,0))))))</f>
        <v/>
      </c>
      <c r="AB26" s="351" t="str">
        <f>IF(ODU!$A26="","",IF(Z26&gt;2, 25,6+INT(10*(Z26-0.0001))))</f>
        <v/>
      </c>
      <c r="AC26" s="304" t="str">
        <f>IF(ODU!$A26="","",IF(AA26&lt;R26," CapacityMin",""))</f>
        <v/>
      </c>
      <c r="AD26" s="304" t="str">
        <f>IF(ODU!$A26="","",IF(AB26&gt;S26," CapacityMax",""))</f>
        <v/>
      </c>
      <c r="AE26" s="344" t="str">
        <f>IF(ODU!$A26="","",IF(ODU!H26&lt;Min_Units," UnitMin",""))</f>
        <v/>
      </c>
      <c r="AF26" s="344" t="str">
        <f>IF(ODU!$A26="","",IF(ODU!I26&lt;=ODU!H26," UnitMax",""))</f>
        <v/>
      </c>
      <c r="AG26" s="344" t="str">
        <f>IF(ODU!$A26="","",IF(COUNTIF(IDU!$E$3:$N$3,"="&amp;UPPER(ODU!BL26))=1,""," Invalid_IDU_List"))</f>
        <v/>
      </c>
      <c r="AH26" s="344" t="str">
        <f t="shared" ca="1" si="3"/>
        <v/>
      </c>
      <c r="AI26" s="344" t="str">
        <f t="shared" si="4"/>
        <v/>
      </c>
    </row>
    <row r="27" spans="1:35" x14ac:dyDescent="0.2">
      <c r="A27">
        <v>27</v>
      </c>
      <c r="B27" s="304" t="str">
        <f t="shared" ca="1" si="0"/>
        <v/>
      </c>
      <c r="C27" s="304">
        <f t="shared" ca="1" si="1"/>
        <v>0</v>
      </c>
      <c r="D27" s="304">
        <f t="shared" ca="1" si="5"/>
        <v>0</v>
      </c>
      <c r="E27" s="304" t="str">
        <f t="shared" ca="1" si="2"/>
        <v/>
      </c>
      <c r="F27">
        <v>21</v>
      </c>
      <c r="G27" s="304">
        <f t="shared" ca="1" si="9"/>
        <v>0</v>
      </c>
      <c r="H27" s="304" t="str">
        <f t="shared" ca="1" si="10"/>
        <v/>
      </c>
      <c r="P27" s="344" t="str">
        <f>IF(ODU!$A27="","",IF(COUNTIF(ODU!$A$4:$A$504,"="&amp;ODU!$A27)&gt;1,"ODU_Duplicate",""))</f>
        <v/>
      </c>
      <c r="Q27" s="344" t="str">
        <f>IF(IDU!$A28="","",IF(COUNTIF(IDU!$A$4:$A$354,"="&amp;IDU!$A28)&gt;1,"IDU_Duplicate",""))</f>
        <v/>
      </c>
      <c r="R27" s="351" t="str">
        <f>IF(ODU!$A27="","",9 + FIND("1",IF(ODU!$J27&gt;0,"1","0") &amp; IF(ODU!$K27&gt;0,"1","0") &amp; IF(ODU!$L27&gt;0,"1","0") &amp; IF(ODU!$M27&gt;0,"1","0")&amp; IF(ODU!$N27&gt;0,"1","0")&amp; IF(ODU!$O27&gt;0,"1","0")&amp; IF(ODU!$P27&gt;0,"1","0")&amp; IF(ODU!$Q27&gt;0,"1","0")&amp; IF(ODU!$R27&gt;0,"1","0")&amp; IF(ODU!$S27&gt;0,"1","0")&amp; IF(ODU!$T27&gt;0,"1","0")&amp; IF(ODU!$U27&gt;0,"1","0")&amp; IF(ODU!$V27&gt;0,"1","0")&amp; IF(ODU!$W27&gt;0,"1","0")&amp; IF(ODU!$X27&gt;0,"1","0")&amp; IF(ODU!$Y27&gt;0,"1","0")))</f>
        <v/>
      </c>
      <c r="S27" s="351" t="str">
        <f>IF(ODU!$A27="","",26 - FIND("1",IF(ODU!$Y27&gt;0,"1","0") &amp; IF(ODU!$X27&gt;0,"1","0") &amp; IF(ODU!$W27&gt;0,"1","0") &amp; IF(ODU!$V27&gt;0,"1","0")&amp; IF(ODU!$U27&gt;0,"1","0")&amp; IF(ODU!$T27&gt;0,"1","0")&amp; IF(ODU!$S27&gt;0,"1","0")&amp; IF(ODU!$R27&gt;0,"1","0")&amp; IF(ODU!$Q27&gt;0,"1","0")&amp; IF(ODU!$P27&gt;0,"1","0")&amp; IF(ODU!$O27&gt;0,"1","0")&amp; IF(ODU!$N27&gt;0,"1","0")&amp; IF(ODU!$M27&gt;0,"1","0")&amp; IF(ODU!$L27&gt;0,"1","0")&amp; IF(ODU!$K27&gt;0,"1","0")&amp; IF(ODU!$J27&gt;0,"1","0")))</f>
        <v/>
      </c>
      <c r="T27" s="351" t="str">
        <f>IF(ODU!$A27="","",26 + FIND("1",IF(ODU!$AA27&gt;0,"1","0") &amp; IF(ODU!$AB27&gt;0,"1","0") &amp; IF(ODU!$AC27&gt;0,"1","0") &amp; IF(ODU!$AD27&gt;0,"1","0")&amp; IF(ODU!$AE27&gt;0,"1","0")&amp; IF(ODU!$AF27&gt;0,"1","0")&amp; IF(ODU!$AG27&gt;0,"1","0")&amp; IF(ODU!$AH27&gt;0,"1","0")&amp; IF(ODU!$AI27&gt;0,"1","0")&amp; IF(ODU!$AJ27&gt;0,"1","0")&amp; IF(ODU!$AK27&gt;0,"1","0")&amp; IF(ODU!$AL27&gt;0,"1","0")&amp; IF(ODU!$AM27&gt;0,"1","0")&amp; IF(ODU!$AN27&gt;0,"1","0")&amp; IF(ODU!$AO27&gt;0,"1","0")&amp; IF(ODU!$AP27&gt;0,"1","0")))</f>
        <v/>
      </c>
      <c r="U27" s="351" t="str">
        <f>IF(ODU!$A27="","",43 - FIND("1",IF(ODU!$AP27&gt;0,"1","0") &amp; IF(ODU!$AO27&gt;0,"1","0") &amp; IF(ODU!$AN27&gt;0,"1","0") &amp; IF(ODU!$AM27&gt;0,"1","0")&amp; IF(ODU!$AL27&gt;0,"1","0")&amp; IF(ODU!$AK27&gt;0,"1","0")&amp; IF(ODU!$AJ27&gt;0,"1","0")&amp; IF(ODU!$AI27&gt;0,"1","0")&amp; IF(ODU!$AH27&gt;0,"1","0")&amp; IF(ODU!$AG27&gt;0,"1","0")&amp; IF(ODU!$AF27&gt;0,"1","0")&amp; IF(ODU!$AE27&gt;0,"1","0")&amp; IF(ODU!$AD27&gt;0,"1","0")&amp; IF(ODU!$AC27&gt;0,"1","0")&amp; IF(ODU!$AB27&gt;0,"1","0")&amp; IF(ODU!$AA27&gt;0,"1","0")))</f>
        <v/>
      </c>
      <c r="V27" s="351" t="str">
        <f>IF(ODU!$A27="","",IF(OR(T27&lt;&gt;R27+17,U27&lt;&gt;S27+17)," RangeMismatch",""))</f>
        <v/>
      </c>
      <c r="W27" s="344" t="str">
        <f ca="1">IF(ODU!$A27="","",IF(COUNTA(INDIRECT("odu!R"&amp;ROW()&amp;"C"&amp;R27&amp;":R"&amp;ROW()&amp;"C"&amp;S27,"false"))&lt;&gt;1+S27-R27," GapInRangeCooling",""))</f>
        <v/>
      </c>
      <c r="X27" s="344" t="str">
        <f ca="1">IF(ODU!$A27="","",IF(COUNTA(INDIRECT("odu!R"&amp;ROW()&amp;"C"&amp;T27&amp;":R"&amp;ROW()&amp;"C"&amp;U27,"false"))&lt;&gt;1+U27-T27," GapInRangeHeating",""))</f>
        <v/>
      </c>
      <c r="Y27" s="345" t="str">
        <f>IF(ODU!$A27="","",IF(OR(ODU!$F27=0,ODU!$B27=0),0,ODU!$F27/ODU!$B27))</f>
        <v/>
      </c>
      <c r="Z27" s="345" t="str">
        <f>IF(ODU!$A27="","",IF(OR(ODU!$G27=0,ODU!$B27=0),0, ODU!$G27/ODU!$B27))</f>
        <v/>
      </c>
      <c r="AA27" s="303" t="str">
        <f>IF(ODU!$A27="","",IF(Y27=0,0,IF(Y27&gt;=0.8,13,IF(Y27&gt;=0.7,12,IF(Y27&gt;=0.6,11,IF(Y27&gt;=0.5,10,0))))))</f>
        <v/>
      </c>
      <c r="AB27" s="351" t="str">
        <f>IF(ODU!$A27="","",IF(Z27&gt;2, 25,6+INT(10*(Z27-0.0001))))</f>
        <v/>
      </c>
      <c r="AC27" s="304" t="str">
        <f>IF(ODU!$A27="","",IF(AA27&lt;R27," CapacityMin",""))</f>
        <v/>
      </c>
      <c r="AD27" s="304" t="str">
        <f>IF(ODU!$A27="","",IF(AB27&gt;S27," CapacityMax",""))</f>
        <v/>
      </c>
      <c r="AE27" s="344" t="str">
        <f>IF(ODU!$A27="","",IF(ODU!H27&lt;Min_Units," UnitMin",""))</f>
        <v/>
      </c>
      <c r="AF27" s="344" t="str">
        <f>IF(ODU!$A27="","",IF(ODU!I27&lt;=ODU!H27," UnitMax",""))</f>
        <v/>
      </c>
      <c r="AG27" s="344" t="str">
        <f>IF(ODU!$A27="","",IF(COUNTIF(IDU!$E$3:$N$3,"="&amp;UPPER(ODU!BL27))=1,""," Invalid_IDU_List"))</f>
        <v/>
      </c>
      <c r="AH27" s="344" t="str">
        <f t="shared" ca="1" si="3"/>
        <v/>
      </c>
      <c r="AI27" s="344" t="str">
        <f t="shared" si="4"/>
        <v/>
      </c>
    </row>
    <row r="28" spans="1:35" x14ac:dyDescent="0.2">
      <c r="A28">
        <v>28</v>
      </c>
      <c r="B28" s="304" t="str">
        <f t="shared" ca="1" si="0"/>
        <v/>
      </c>
      <c r="C28" s="304">
        <f t="shared" ca="1" si="1"/>
        <v>0</v>
      </c>
      <c r="D28" s="304">
        <f t="shared" ca="1" si="5"/>
        <v>0</v>
      </c>
      <c r="E28" s="304" t="str">
        <f t="shared" ca="1" si="2"/>
        <v/>
      </c>
      <c r="F28">
        <v>22</v>
      </c>
      <c r="G28" s="304">
        <f t="shared" ca="1" si="9"/>
        <v>0</v>
      </c>
      <c r="H28" s="304" t="str">
        <f t="shared" ca="1" si="10"/>
        <v/>
      </c>
      <c r="P28" s="344" t="str">
        <f>IF(ODU!$A28="","",IF(COUNTIF(ODU!$A$4:$A$504,"="&amp;ODU!$A28)&gt;1,"ODU_Duplicate",""))</f>
        <v/>
      </c>
      <c r="Q28" s="344" t="str">
        <f>IF(IDU!$A29="","",IF(COUNTIF(IDU!$A$4:$A$354,"="&amp;IDU!$A29)&gt;1,"IDU_Duplicate",""))</f>
        <v/>
      </c>
      <c r="R28" s="351" t="str">
        <f>IF(ODU!$A28="","",9 + FIND("1",IF(ODU!$J28&gt;0,"1","0") &amp; IF(ODU!$K28&gt;0,"1","0") &amp; IF(ODU!$L28&gt;0,"1","0") &amp; IF(ODU!$M28&gt;0,"1","0")&amp; IF(ODU!$N28&gt;0,"1","0")&amp; IF(ODU!$O28&gt;0,"1","0")&amp; IF(ODU!$P28&gt;0,"1","0")&amp; IF(ODU!$Q28&gt;0,"1","0")&amp; IF(ODU!$R28&gt;0,"1","0")&amp; IF(ODU!$S28&gt;0,"1","0")&amp; IF(ODU!$T28&gt;0,"1","0")&amp; IF(ODU!$U28&gt;0,"1","0")&amp; IF(ODU!$V28&gt;0,"1","0")&amp; IF(ODU!$W28&gt;0,"1","0")&amp; IF(ODU!$X28&gt;0,"1","0")&amp; IF(ODU!$Y28&gt;0,"1","0")))</f>
        <v/>
      </c>
      <c r="S28" s="351" t="str">
        <f>IF(ODU!$A28="","",26 - FIND("1",IF(ODU!$Y28&gt;0,"1","0") &amp; IF(ODU!$X28&gt;0,"1","0") &amp; IF(ODU!$W28&gt;0,"1","0") &amp; IF(ODU!$V28&gt;0,"1","0")&amp; IF(ODU!$U28&gt;0,"1","0")&amp; IF(ODU!$T28&gt;0,"1","0")&amp; IF(ODU!$S28&gt;0,"1","0")&amp; IF(ODU!$R28&gt;0,"1","0")&amp; IF(ODU!$Q28&gt;0,"1","0")&amp; IF(ODU!$P28&gt;0,"1","0")&amp; IF(ODU!$O28&gt;0,"1","0")&amp; IF(ODU!$N28&gt;0,"1","0")&amp; IF(ODU!$M28&gt;0,"1","0")&amp; IF(ODU!$L28&gt;0,"1","0")&amp; IF(ODU!$K28&gt;0,"1","0")&amp; IF(ODU!$J28&gt;0,"1","0")))</f>
        <v/>
      </c>
      <c r="T28" s="351" t="str">
        <f>IF(ODU!$A28="","",26 + FIND("1",IF(ODU!$AA28&gt;0,"1","0") &amp; IF(ODU!$AB28&gt;0,"1","0") &amp; IF(ODU!$AC28&gt;0,"1","0") &amp; IF(ODU!$AD28&gt;0,"1","0")&amp; IF(ODU!$AE28&gt;0,"1","0")&amp; IF(ODU!$AF28&gt;0,"1","0")&amp; IF(ODU!$AG28&gt;0,"1","0")&amp; IF(ODU!$AH28&gt;0,"1","0")&amp; IF(ODU!$AI28&gt;0,"1","0")&amp; IF(ODU!$AJ28&gt;0,"1","0")&amp; IF(ODU!$AK28&gt;0,"1","0")&amp; IF(ODU!$AL28&gt;0,"1","0")&amp; IF(ODU!$AM28&gt;0,"1","0")&amp; IF(ODU!$AN28&gt;0,"1","0")&amp; IF(ODU!$AO28&gt;0,"1","0")&amp; IF(ODU!$AP28&gt;0,"1","0")))</f>
        <v/>
      </c>
      <c r="U28" s="351" t="str">
        <f>IF(ODU!$A28="","",43 - FIND("1",IF(ODU!$AP28&gt;0,"1","0") &amp; IF(ODU!$AO28&gt;0,"1","0") &amp; IF(ODU!$AN28&gt;0,"1","0") &amp; IF(ODU!$AM28&gt;0,"1","0")&amp; IF(ODU!$AL28&gt;0,"1","0")&amp; IF(ODU!$AK28&gt;0,"1","0")&amp; IF(ODU!$AJ28&gt;0,"1","0")&amp; IF(ODU!$AI28&gt;0,"1","0")&amp; IF(ODU!$AH28&gt;0,"1","0")&amp; IF(ODU!$AG28&gt;0,"1","0")&amp; IF(ODU!$AF28&gt;0,"1","0")&amp; IF(ODU!$AE28&gt;0,"1","0")&amp; IF(ODU!$AD28&gt;0,"1","0")&amp; IF(ODU!$AC28&gt;0,"1","0")&amp; IF(ODU!$AB28&gt;0,"1","0")&amp; IF(ODU!$AA28&gt;0,"1","0")))</f>
        <v/>
      </c>
      <c r="V28" s="351" t="str">
        <f>IF(ODU!$A28="","",IF(OR(T28&lt;&gt;R28+17,U28&lt;&gt;S28+17)," RangeMismatch",""))</f>
        <v/>
      </c>
      <c r="W28" s="344" t="str">
        <f ca="1">IF(ODU!$A28="","",IF(COUNTA(INDIRECT("odu!R"&amp;ROW()&amp;"C"&amp;R28&amp;":R"&amp;ROW()&amp;"C"&amp;S28,"false"))&lt;&gt;1+S28-R28," GapInRangeCooling",""))</f>
        <v/>
      </c>
      <c r="X28" s="344" t="str">
        <f ca="1">IF(ODU!$A28="","",IF(COUNTA(INDIRECT("odu!R"&amp;ROW()&amp;"C"&amp;T28&amp;":R"&amp;ROW()&amp;"C"&amp;U28,"false"))&lt;&gt;1+U28-T28," GapInRangeHeating",""))</f>
        <v/>
      </c>
      <c r="Y28" s="345" t="str">
        <f>IF(ODU!$A28="","",IF(OR(ODU!$F28=0,ODU!$B28=0),0,ODU!$F28/ODU!$B28))</f>
        <v/>
      </c>
      <c r="Z28" s="345" t="str">
        <f>IF(ODU!$A28="","",IF(OR(ODU!$G28=0,ODU!$B28=0),0, ODU!$G28/ODU!$B28))</f>
        <v/>
      </c>
      <c r="AA28" s="303" t="str">
        <f>IF(ODU!$A28="","",IF(Y28=0,0,IF(Y28&gt;=0.8,13,IF(Y28&gt;=0.7,12,IF(Y28&gt;=0.6,11,IF(Y28&gt;=0.5,10,0))))))</f>
        <v/>
      </c>
      <c r="AB28" s="351" t="str">
        <f>IF(ODU!$A28="","",IF(Z28&gt;2, 25,6+INT(10*(Z28-0.0001))))</f>
        <v/>
      </c>
      <c r="AC28" s="304" t="str">
        <f>IF(ODU!$A28="","",IF(AA28&lt;R28," CapacityMin",""))</f>
        <v/>
      </c>
      <c r="AD28" s="304" t="str">
        <f>IF(ODU!$A28="","",IF(AB28&gt;S28," CapacityMax",""))</f>
        <v/>
      </c>
      <c r="AE28" s="344" t="str">
        <f>IF(ODU!$A28="","",IF(ODU!H28&lt;Min_Units," UnitMin",""))</f>
        <v/>
      </c>
      <c r="AF28" s="344" t="str">
        <f>IF(ODU!$A28="","",IF(ODU!I28&lt;=ODU!H28," UnitMax",""))</f>
        <v/>
      </c>
      <c r="AG28" s="344" t="str">
        <f>IF(ODU!$A28="","",IF(COUNTIF(IDU!$E$3:$N$3,"="&amp;UPPER(ODU!BL28))=1,""," Invalid_IDU_List"))</f>
        <v/>
      </c>
      <c r="AH28" s="344" t="str">
        <f t="shared" ca="1" si="3"/>
        <v/>
      </c>
      <c r="AI28" s="344" t="str">
        <f t="shared" si="4"/>
        <v/>
      </c>
    </row>
    <row r="29" spans="1:35" x14ac:dyDescent="0.2">
      <c r="A29">
        <v>29</v>
      </c>
      <c r="B29" s="304" t="str">
        <f t="shared" ca="1" si="0"/>
        <v/>
      </c>
      <c r="C29" s="304">
        <f t="shared" ca="1" si="1"/>
        <v>0</v>
      </c>
      <c r="D29" s="304">
        <f t="shared" ca="1" si="5"/>
        <v>0</v>
      </c>
      <c r="E29" s="304" t="str">
        <f t="shared" ca="1" si="2"/>
        <v/>
      </c>
      <c r="F29">
        <v>23</v>
      </c>
      <c r="G29" s="304">
        <f t="shared" ca="1" si="9"/>
        <v>0</v>
      </c>
      <c r="H29" s="304" t="str">
        <f t="shared" ca="1" si="10"/>
        <v/>
      </c>
      <c r="P29" s="344" t="str">
        <f>IF(ODU!$A29="","",IF(COUNTIF(ODU!$A$4:$A$504,"="&amp;ODU!$A29)&gt;1,"ODU_Duplicate",""))</f>
        <v/>
      </c>
      <c r="Q29" s="344" t="str">
        <f>IF(IDU!$A30="","",IF(COUNTIF(IDU!$A$4:$A$354,"="&amp;IDU!$A30)&gt;1,"IDU_Duplicate",""))</f>
        <v/>
      </c>
      <c r="R29" s="351" t="str">
        <f>IF(ODU!$A29="","",9 + FIND("1",IF(ODU!$J29&gt;0,"1","0") &amp; IF(ODU!$K29&gt;0,"1","0") &amp; IF(ODU!$L29&gt;0,"1","0") &amp; IF(ODU!$M29&gt;0,"1","0")&amp; IF(ODU!$N29&gt;0,"1","0")&amp; IF(ODU!$O29&gt;0,"1","0")&amp; IF(ODU!$P29&gt;0,"1","0")&amp; IF(ODU!$Q29&gt;0,"1","0")&amp; IF(ODU!$R29&gt;0,"1","0")&amp; IF(ODU!$S29&gt;0,"1","0")&amp; IF(ODU!$T29&gt;0,"1","0")&amp; IF(ODU!$U29&gt;0,"1","0")&amp; IF(ODU!$V29&gt;0,"1","0")&amp; IF(ODU!$W29&gt;0,"1","0")&amp; IF(ODU!$X29&gt;0,"1","0")&amp; IF(ODU!$Y29&gt;0,"1","0")))</f>
        <v/>
      </c>
      <c r="S29" s="351" t="str">
        <f>IF(ODU!$A29="","",26 - FIND("1",IF(ODU!$Y29&gt;0,"1","0") &amp; IF(ODU!$X29&gt;0,"1","0") &amp; IF(ODU!$W29&gt;0,"1","0") &amp; IF(ODU!$V29&gt;0,"1","0")&amp; IF(ODU!$U29&gt;0,"1","0")&amp; IF(ODU!$T29&gt;0,"1","0")&amp; IF(ODU!$S29&gt;0,"1","0")&amp; IF(ODU!$R29&gt;0,"1","0")&amp; IF(ODU!$Q29&gt;0,"1","0")&amp; IF(ODU!$P29&gt;0,"1","0")&amp; IF(ODU!$O29&gt;0,"1","0")&amp; IF(ODU!$N29&gt;0,"1","0")&amp; IF(ODU!$M29&gt;0,"1","0")&amp; IF(ODU!$L29&gt;0,"1","0")&amp; IF(ODU!$K29&gt;0,"1","0")&amp; IF(ODU!$J29&gt;0,"1","0")))</f>
        <v/>
      </c>
      <c r="T29" s="351" t="str">
        <f>IF(ODU!$A29="","",26 + FIND("1",IF(ODU!$AA29&gt;0,"1","0") &amp; IF(ODU!$AB29&gt;0,"1","0") &amp; IF(ODU!$AC29&gt;0,"1","0") &amp; IF(ODU!$AD29&gt;0,"1","0")&amp; IF(ODU!$AE29&gt;0,"1","0")&amp; IF(ODU!$AF29&gt;0,"1","0")&amp; IF(ODU!$AG29&gt;0,"1","0")&amp; IF(ODU!$AH29&gt;0,"1","0")&amp; IF(ODU!$AI29&gt;0,"1","0")&amp; IF(ODU!$AJ29&gt;0,"1","0")&amp; IF(ODU!$AK29&gt;0,"1","0")&amp; IF(ODU!$AL29&gt;0,"1","0")&amp; IF(ODU!$AM29&gt;0,"1","0")&amp; IF(ODU!$AN29&gt;0,"1","0")&amp; IF(ODU!$AO29&gt;0,"1","0")&amp; IF(ODU!$AP29&gt;0,"1","0")))</f>
        <v/>
      </c>
      <c r="U29" s="351" t="str">
        <f>IF(ODU!$A29="","",43 - FIND("1",IF(ODU!$AP29&gt;0,"1","0") &amp; IF(ODU!$AO29&gt;0,"1","0") &amp; IF(ODU!$AN29&gt;0,"1","0") &amp; IF(ODU!$AM29&gt;0,"1","0")&amp; IF(ODU!$AL29&gt;0,"1","0")&amp; IF(ODU!$AK29&gt;0,"1","0")&amp; IF(ODU!$AJ29&gt;0,"1","0")&amp; IF(ODU!$AI29&gt;0,"1","0")&amp; IF(ODU!$AH29&gt;0,"1","0")&amp; IF(ODU!$AG29&gt;0,"1","0")&amp; IF(ODU!$AF29&gt;0,"1","0")&amp; IF(ODU!$AE29&gt;0,"1","0")&amp; IF(ODU!$AD29&gt;0,"1","0")&amp; IF(ODU!$AC29&gt;0,"1","0")&amp; IF(ODU!$AB29&gt;0,"1","0")&amp; IF(ODU!$AA29&gt;0,"1","0")))</f>
        <v/>
      </c>
      <c r="V29" s="351" t="str">
        <f>IF(ODU!$A29="","",IF(OR(T29&lt;&gt;R29+17,U29&lt;&gt;S29+17)," RangeMismatch",""))</f>
        <v/>
      </c>
      <c r="W29" s="344" t="str">
        <f ca="1">IF(ODU!$A29="","",IF(COUNTA(INDIRECT("odu!R"&amp;ROW()&amp;"C"&amp;R29&amp;":R"&amp;ROW()&amp;"C"&amp;S29,"false"))&lt;&gt;1+S29-R29," GapInRangeCooling",""))</f>
        <v/>
      </c>
      <c r="X29" s="344" t="str">
        <f ca="1">IF(ODU!$A29="","",IF(COUNTA(INDIRECT("odu!R"&amp;ROW()&amp;"C"&amp;T29&amp;":R"&amp;ROW()&amp;"C"&amp;U29,"false"))&lt;&gt;1+U29-T29," GapInRangeHeating",""))</f>
        <v/>
      </c>
      <c r="Y29" s="345" t="str">
        <f>IF(ODU!$A29="","",IF(OR(ODU!$F29=0,ODU!$B29=0),0,ODU!$F29/ODU!$B29))</f>
        <v/>
      </c>
      <c r="Z29" s="345" t="str">
        <f>IF(ODU!$A29="","",IF(OR(ODU!$G29=0,ODU!$B29=0),0, ODU!$G29/ODU!$B29))</f>
        <v/>
      </c>
      <c r="AA29" s="303" t="str">
        <f>IF(ODU!$A29="","",IF(Y29=0,0,IF(Y29&gt;=0.8,13,IF(Y29&gt;=0.7,12,IF(Y29&gt;=0.6,11,IF(Y29&gt;=0.5,10,0))))))</f>
        <v/>
      </c>
      <c r="AB29" s="351" t="str">
        <f>IF(ODU!$A29="","",IF(Z29&gt;2, 25,6+INT(10*(Z29-0.0001))))</f>
        <v/>
      </c>
      <c r="AC29" s="304" t="str">
        <f>IF(ODU!$A29="","",IF(AA29&lt;R29," CapacityMin",""))</f>
        <v/>
      </c>
      <c r="AD29" s="304" t="str">
        <f>IF(ODU!$A29="","",IF(AB29&gt;S29," CapacityMax",""))</f>
        <v/>
      </c>
      <c r="AE29" s="344" t="str">
        <f>IF(ODU!$A29="","",IF(ODU!H29&lt;Min_Units," UnitMin",""))</f>
        <v/>
      </c>
      <c r="AF29" s="344" t="str">
        <f>IF(ODU!$A29="","",IF(ODU!I29&lt;=ODU!H29," UnitMax",""))</f>
        <v/>
      </c>
      <c r="AG29" s="344" t="str">
        <f>IF(ODU!$A29="","",IF(COUNTIF(IDU!$E$3:$N$3,"="&amp;UPPER(ODU!BL29))=1,""," Invalid_IDU_List"))</f>
        <v/>
      </c>
      <c r="AH29" s="344" t="str">
        <f t="shared" ca="1" si="3"/>
        <v/>
      </c>
      <c r="AI29" s="344" t="str">
        <f t="shared" si="4"/>
        <v/>
      </c>
    </row>
    <row r="30" spans="1:35" x14ac:dyDescent="0.2">
      <c r="A30">
        <v>30</v>
      </c>
      <c r="B30" s="304" t="str">
        <f t="shared" ca="1" si="0"/>
        <v/>
      </c>
      <c r="C30" s="304">
        <f t="shared" ca="1" si="1"/>
        <v>0</v>
      </c>
      <c r="D30" s="304">
        <f t="shared" ca="1" si="5"/>
        <v>0</v>
      </c>
      <c r="E30" s="304" t="str">
        <f t="shared" ca="1" si="2"/>
        <v/>
      </c>
      <c r="F30">
        <v>24</v>
      </c>
      <c r="G30" s="304">
        <f t="shared" ca="1" si="9"/>
        <v>0</v>
      </c>
      <c r="H30" s="304" t="str">
        <f t="shared" ca="1" si="10"/>
        <v/>
      </c>
      <c r="P30" s="344" t="str">
        <f>IF(ODU!$A30="","",IF(COUNTIF(ODU!$A$4:$A$504,"="&amp;ODU!$A30)&gt;1,"ODU_Duplicate",""))</f>
        <v/>
      </c>
      <c r="Q30" s="344" t="str">
        <f>IF(IDU!$A31="","",IF(COUNTIF(IDU!$A$4:$A$354,"="&amp;IDU!$A31)&gt;1,"IDU_Duplicate",""))</f>
        <v/>
      </c>
      <c r="R30" s="351" t="str">
        <f>IF(ODU!$A30="","",9 + FIND("1",IF(ODU!$J30&gt;0,"1","0") &amp; IF(ODU!$K30&gt;0,"1","0") &amp; IF(ODU!$L30&gt;0,"1","0") &amp; IF(ODU!$M30&gt;0,"1","0")&amp; IF(ODU!$N30&gt;0,"1","0")&amp; IF(ODU!$O30&gt;0,"1","0")&amp; IF(ODU!$P30&gt;0,"1","0")&amp; IF(ODU!$Q30&gt;0,"1","0")&amp; IF(ODU!$R30&gt;0,"1","0")&amp; IF(ODU!$S30&gt;0,"1","0")&amp; IF(ODU!$T30&gt;0,"1","0")&amp; IF(ODU!$U30&gt;0,"1","0")&amp; IF(ODU!$V30&gt;0,"1","0")&amp; IF(ODU!$W30&gt;0,"1","0")&amp; IF(ODU!$X30&gt;0,"1","0")&amp; IF(ODU!$Y30&gt;0,"1","0")))</f>
        <v/>
      </c>
      <c r="S30" s="351" t="str">
        <f>IF(ODU!$A30="","",26 - FIND("1",IF(ODU!$Y30&gt;0,"1","0") &amp; IF(ODU!$X30&gt;0,"1","0") &amp; IF(ODU!$W30&gt;0,"1","0") &amp; IF(ODU!$V30&gt;0,"1","0")&amp; IF(ODU!$U30&gt;0,"1","0")&amp; IF(ODU!$T30&gt;0,"1","0")&amp; IF(ODU!$S30&gt;0,"1","0")&amp; IF(ODU!$R30&gt;0,"1","0")&amp; IF(ODU!$Q30&gt;0,"1","0")&amp; IF(ODU!$P30&gt;0,"1","0")&amp; IF(ODU!$O30&gt;0,"1","0")&amp; IF(ODU!$N30&gt;0,"1","0")&amp; IF(ODU!$M30&gt;0,"1","0")&amp; IF(ODU!$L30&gt;0,"1","0")&amp; IF(ODU!$K30&gt;0,"1","0")&amp; IF(ODU!$J30&gt;0,"1","0")))</f>
        <v/>
      </c>
      <c r="T30" s="351" t="str">
        <f>IF(ODU!$A30="","",26 + FIND("1",IF(ODU!$AA30&gt;0,"1","0") &amp; IF(ODU!$AB30&gt;0,"1","0") &amp; IF(ODU!$AC30&gt;0,"1","0") &amp; IF(ODU!$AD30&gt;0,"1","0")&amp; IF(ODU!$AE30&gt;0,"1","0")&amp; IF(ODU!$AF30&gt;0,"1","0")&amp; IF(ODU!$AG30&gt;0,"1","0")&amp; IF(ODU!$AH30&gt;0,"1","0")&amp; IF(ODU!$AI30&gt;0,"1","0")&amp; IF(ODU!$AJ30&gt;0,"1","0")&amp; IF(ODU!$AK30&gt;0,"1","0")&amp; IF(ODU!$AL30&gt;0,"1","0")&amp; IF(ODU!$AM30&gt;0,"1","0")&amp; IF(ODU!$AN30&gt;0,"1","0")&amp; IF(ODU!$AO30&gt;0,"1","0")&amp; IF(ODU!$AP30&gt;0,"1","0")))</f>
        <v/>
      </c>
      <c r="U30" s="351" t="str">
        <f>IF(ODU!$A30="","",43 - FIND("1",IF(ODU!$AP30&gt;0,"1","0") &amp; IF(ODU!$AO30&gt;0,"1","0") &amp; IF(ODU!$AN30&gt;0,"1","0") &amp; IF(ODU!$AM30&gt;0,"1","0")&amp; IF(ODU!$AL30&gt;0,"1","0")&amp; IF(ODU!$AK30&gt;0,"1","0")&amp; IF(ODU!$AJ30&gt;0,"1","0")&amp; IF(ODU!$AI30&gt;0,"1","0")&amp; IF(ODU!$AH30&gt;0,"1","0")&amp; IF(ODU!$AG30&gt;0,"1","0")&amp; IF(ODU!$AF30&gt;0,"1","0")&amp; IF(ODU!$AE30&gt;0,"1","0")&amp; IF(ODU!$AD30&gt;0,"1","0")&amp; IF(ODU!$AC30&gt;0,"1","0")&amp; IF(ODU!$AB30&gt;0,"1","0")&amp; IF(ODU!$AA30&gt;0,"1","0")))</f>
        <v/>
      </c>
      <c r="V30" s="351" t="str">
        <f>IF(ODU!$A30="","",IF(OR(T30&lt;&gt;R30+17,U30&lt;&gt;S30+17)," RangeMismatch",""))</f>
        <v/>
      </c>
      <c r="W30" s="344" t="str">
        <f ca="1">IF(ODU!$A30="","",IF(COUNTA(INDIRECT("odu!R"&amp;ROW()&amp;"C"&amp;R30&amp;":R"&amp;ROW()&amp;"C"&amp;S30,"false"))&lt;&gt;1+S30-R30," GapInRangeCooling",""))</f>
        <v/>
      </c>
      <c r="X30" s="344" t="str">
        <f ca="1">IF(ODU!$A30="","",IF(COUNTA(INDIRECT("odu!R"&amp;ROW()&amp;"C"&amp;T30&amp;":R"&amp;ROW()&amp;"C"&amp;U30,"false"))&lt;&gt;1+U30-T30," GapInRangeHeating",""))</f>
        <v/>
      </c>
      <c r="Y30" s="345" t="str">
        <f>IF(ODU!$A30="","",IF(OR(ODU!$F30=0,ODU!$B30=0),0,ODU!$F30/ODU!$B30))</f>
        <v/>
      </c>
      <c r="Z30" s="345" t="str">
        <f>IF(ODU!$A30="","",IF(OR(ODU!$G30=0,ODU!$B30=0),0, ODU!$G30/ODU!$B30))</f>
        <v/>
      </c>
      <c r="AA30" s="303" t="str">
        <f>IF(ODU!$A30="","",IF(Y30=0,0,IF(Y30&gt;=0.8,13,IF(Y30&gt;=0.7,12,IF(Y30&gt;=0.6,11,IF(Y30&gt;=0.5,10,0))))))</f>
        <v/>
      </c>
      <c r="AB30" s="351" t="str">
        <f>IF(ODU!$A30="","",IF(Z30&gt;2, 25,6+INT(10*(Z30-0.0001))))</f>
        <v/>
      </c>
      <c r="AC30" s="304" t="str">
        <f>IF(ODU!$A30="","",IF(AA30&lt;R30," CapacityMin",""))</f>
        <v/>
      </c>
      <c r="AD30" s="304" t="str">
        <f>IF(ODU!$A30="","",IF(AB30&gt;S30," CapacityMax",""))</f>
        <v/>
      </c>
      <c r="AE30" s="344" t="str">
        <f>IF(ODU!$A30="","",IF(ODU!H30&lt;Min_Units," UnitMin",""))</f>
        <v/>
      </c>
      <c r="AF30" s="344" t="str">
        <f>IF(ODU!$A30="","",IF(ODU!I30&lt;=ODU!H30," UnitMax",""))</f>
        <v/>
      </c>
      <c r="AG30" s="344" t="str">
        <f>IF(ODU!$A30="","",IF(COUNTIF(IDU!$E$3:$N$3,"="&amp;UPPER(ODU!BL30))=1,""," Invalid_IDU_List"))</f>
        <v/>
      </c>
      <c r="AH30" s="344" t="str">
        <f t="shared" ca="1" si="3"/>
        <v/>
      </c>
      <c r="AI30" s="344" t="str">
        <f t="shared" si="4"/>
        <v/>
      </c>
    </row>
    <row r="31" spans="1:35" x14ac:dyDescent="0.2">
      <c r="A31">
        <v>31</v>
      </c>
      <c r="B31" s="304" t="str">
        <f t="shared" ca="1" si="0"/>
        <v/>
      </c>
      <c r="C31" s="304">
        <f t="shared" ca="1" si="1"/>
        <v>0</v>
      </c>
      <c r="D31" s="304">
        <f t="shared" ca="1" si="5"/>
        <v>0</v>
      </c>
      <c r="E31" s="304" t="str">
        <f t="shared" ca="1" si="2"/>
        <v/>
      </c>
      <c r="F31">
        <v>25</v>
      </c>
      <c r="G31" s="304">
        <f t="shared" ca="1" si="9"/>
        <v>0</v>
      </c>
      <c r="H31" s="304" t="str">
        <f t="shared" ca="1" si="10"/>
        <v/>
      </c>
      <c r="P31" s="344" t="str">
        <f>IF(ODU!$A31="","",IF(COUNTIF(ODU!$A$4:$A$504,"="&amp;ODU!$A31)&gt;1,"ODU_Duplicate",""))</f>
        <v/>
      </c>
      <c r="Q31" s="344" t="str">
        <f>IF(IDU!$A32="","",IF(COUNTIF(IDU!$A$4:$A$354,"="&amp;IDU!$A32)&gt;1,"IDU_Duplicate",""))</f>
        <v/>
      </c>
      <c r="R31" s="351" t="str">
        <f>IF(ODU!$A31="","",9 + FIND("1",IF(ODU!$J31&gt;0,"1","0") &amp; IF(ODU!$K31&gt;0,"1","0") &amp; IF(ODU!$L31&gt;0,"1","0") &amp; IF(ODU!$M31&gt;0,"1","0")&amp; IF(ODU!$N31&gt;0,"1","0")&amp; IF(ODU!$O31&gt;0,"1","0")&amp; IF(ODU!$P31&gt;0,"1","0")&amp; IF(ODU!$Q31&gt;0,"1","0")&amp; IF(ODU!$R31&gt;0,"1","0")&amp; IF(ODU!$S31&gt;0,"1","0")&amp; IF(ODU!$T31&gt;0,"1","0")&amp; IF(ODU!$U31&gt;0,"1","0")&amp; IF(ODU!$V31&gt;0,"1","0")&amp; IF(ODU!$W31&gt;0,"1","0")&amp; IF(ODU!$X31&gt;0,"1","0")&amp; IF(ODU!$Y31&gt;0,"1","0")))</f>
        <v/>
      </c>
      <c r="S31" s="351" t="str">
        <f>IF(ODU!$A31="","",26 - FIND("1",IF(ODU!$Y31&gt;0,"1","0") &amp; IF(ODU!$X31&gt;0,"1","0") &amp; IF(ODU!$W31&gt;0,"1","0") &amp; IF(ODU!$V31&gt;0,"1","0")&amp; IF(ODU!$U31&gt;0,"1","0")&amp; IF(ODU!$T31&gt;0,"1","0")&amp; IF(ODU!$S31&gt;0,"1","0")&amp; IF(ODU!$R31&gt;0,"1","0")&amp; IF(ODU!$Q31&gt;0,"1","0")&amp; IF(ODU!$P31&gt;0,"1","0")&amp; IF(ODU!$O31&gt;0,"1","0")&amp; IF(ODU!$N31&gt;0,"1","0")&amp; IF(ODU!$M31&gt;0,"1","0")&amp; IF(ODU!$L31&gt;0,"1","0")&amp; IF(ODU!$K31&gt;0,"1","0")&amp; IF(ODU!$J31&gt;0,"1","0")))</f>
        <v/>
      </c>
      <c r="T31" s="351" t="str">
        <f>IF(ODU!$A31="","",26 + FIND("1",IF(ODU!$AA31&gt;0,"1","0") &amp; IF(ODU!$AB31&gt;0,"1","0") &amp; IF(ODU!$AC31&gt;0,"1","0") &amp; IF(ODU!$AD31&gt;0,"1","0")&amp; IF(ODU!$AE31&gt;0,"1","0")&amp; IF(ODU!$AF31&gt;0,"1","0")&amp; IF(ODU!$AG31&gt;0,"1","0")&amp; IF(ODU!$AH31&gt;0,"1","0")&amp; IF(ODU!$AI31&gt;0,"1","0")&amp; IF(ODU!$AJ31&gt;0,"1","0")&amp; IF(ODU!$AK31&gt;0,"1","0")&amp; IF(ODU!$AL31&gt;0,"1","0")&amp; IF(ODU!$AM31&gt;0,"1","0")&amp; IF(ODU!$AN31&gt;0,"1","0")&amp; IF(ODU!$AO31&gt;0,"1","0")&amp; IF(ODU!$AP31&gt;0,"1","0")))</f>
        <v/>
      </c>
      <c r="U31" s="351" t="str">
        <f>IF(ODU!$A31="","",43 - FIND("1",IF(ODU!$AP31&gt;0,"1","0") &amp; IF(ODU!$AO31&gt;0,"1","0") &amp; IF(ODU!$AN31&gt;0,"1","0") &amp; IF(ODU!$AM31&gt;0,"1","0")&amp; IF(ODU!$AL31&gt;0,"1","0")&amp; IF(ODU!$AK31&gt;0,"1","0")&amp; IF(ODU!$AJ31&gt;0,"1","0")&amp; IF(ODU!$AI31&gt;0,"1","0")&amp; IF(ODU!$AH31&gt;0,"1","0")&amp; IF(ODU!$AG31&gt;0,"1","0")&amp; IF(ODU!$AF31&gt;0,"1","0")&amp; IF(ODU!$AE31&gt;0,"1","0")&amp; IF(ODU!$AD31&gt;0,"1","0")&amp; IF(ODU!$AC31&gt;0,"1","0")&amp; IF(ODU!$AB31&gt;0,"1","0")&amp; IF(ODU!$AA31&gt;0,"1","0")))</f>
        <v/>
      </c>
      <c r="V31" s="351" t="str">
        <f>IF(ODU!$A31="","",IF(OR(T31&lt;&gt;R31+17,U31&lt;&gt;S31+17)," RangeMismatch",""))</f>
        <v/>
      </c>
      <c r="W31" s="344" t="str">
        <f ca="1">IF(ODU!$A31="","",IF(COUNTA(INDIRECT("odu!R"&amp;ROW()&amp;"C"&amp;R31&amp;":R"&amp;ROW()&amp;"C"&amp;S31,"false"))&lt;&gt;1+S31-R31," GapInRangeCooling",""))</f>
        <v/>
      </c>
      <c r="X31" s="344" t="str">
        <f ca="1">IF(ODU!$A31="","",IF(COUNTA(INDIRECT("odu!R"&amp;ROW()&amp;"C"&amp;T31&amp;":R"&amp;ROW()&amp;"C"&amp;U31,"false"))&lt;&gt;1+U31-T31," GapInRangeHeating",""))</f>
        <v/>
      </c>
      <c r="Y31" s="345" t="str">
        <f>IF(ODU!$A31="","",IF(OR(ODU!$F31=0,ODU!$B31=0),0,ODU!$F31/ODU!$B31))</f>
        <v/>
      </c>
      <c r="Z31" s="345" t="str">
        <f>IF(ODU!$A31="","",IF(OR(ODU!$G31=0,ODU!$B31=0),0, ODU!$G31/ODU!$B31))</f>
        <v/>
      </c>
      <c r="AA31" s="303" t="str">
        <f>IF(ODU!$A31="","",IF(Y31=0,0,IF(Y31&gt;=0.8,13,IF(Y31&gt;=0.7,12,IF(Y31&gt;=0.6,11,IF(Y31&gt;=0.5,10,0))))))</f>
        <v/>
      </c>
      <c r="AB31" s="351" t="str">
        <f>IF(ODU!$A31="","",IF(Z31&gt;2, 25,6+INT(10*(Z31-0.0001))))</f>
        <v/>
      </c>
      <c r="AC31" s="304" t="str">
        <f>IF(ODU!$A31="","",IF(AA31&lt;R31," CapacityMin",""))</f>
        <v/>
      </c>
      <c r="AD31" s="304" t="str">
        <f>IF(ODU!$A31="","",IF(AB31&gt;S31," CapacityMax",""))</f>
        <v/>
      </c>
      <c r="AE31" s="344" t="str">
        <f>IF(ODU!$A31="","",IF(ODU!H31&lt;Min_Units," UnitMin",""))</f>
        <v/>
      </c>
      <c r="AF31" s="344" t="str">
        <f>IF(ODU!$A31="","",IF(ODU!I31&lt;=ODU!H31," UnitMax",""))</f>
        <v/>
      </c>
      <c r="AG31" s="344" t="str">
        <f>IF(ODU!$A31="","",IF(COUNTIF(IDU!$E$3:$N$3,"="&amp;UPPER(ODU!BL31))=1,""," Invalid_IDU_List"))</f>
        <v/>
      </c>
      <c r="AH31" s="344" t="str">
        <f t="shared" ca="1" si="3"/>
        <v/>
      </c>
      <c r="AI31" s="344" t="str">
        <f t="shared" si="4"/>
        <v/>
      </c>
    </row>
    <row r="32" spans="1:35" x14ac:dyDescent="0.2">
      <c r="A32">
        <v>32</v>
      </c>
      <c r="B32" s="304" t="str">
        <f t="shared" ca="1" si="0"/>
        <v/>
      </c>
      <c r="C32" s="304">
        <f t="shared" ca="1" si="1"/>
        <v>0</v>
      </c>
      <c r="D32" s="304">
        <f t="shared" ca="1" si="5"/>
        <v>0</v>
      </c>
      <c r="E32" s="304" t="str">
        <f t="shared" ca="1" si="2"/>
        <v/>
      </c>
      <c r="F32">
        <v>26</v>
      </c>
      <c r="G32" s="304">
        <f t="shared" ca="1" si="9"/>
        <v>0</v>
      </c>
      <c r="H32" s="304" t="str">
        <f t="shared" ca="1" si="10"/>
        <v/>
      </c>
      <c r="P32" s="344" t="str">
        <f>IF(ODU!$A32="","",IF(COUNTIF(ODU!$A$4:$A$504,"="&amp;ODU!$A32)&gt;1,"ODU_Duplicate",""))</f>
        <v/>
      </c>
      <c r="Q32" s="344" t="str">
        <f>IF(IDU!$A33="","",IF(COUNTIF(IDU!$A$4:$A$354,"="&amp;IDU!$A33)&gt;1,"IDU_Duplicate",""))</f>
        <v/>
      </c>
      <c r="R32" s="351" t="str">
        <f>IF(ODU!$A32="","",9 + FIND("1",IF(ODU!$J32&gt;0,"1","0") &amp; IF(ODU!$K32&gt;0,"1","0") &amp; IF(ODU!$L32&gt;0,"1","0") &amp; IF(ODU!$M32&gt;0,"1","0")&amp; IF(ODU!$N32&gt;0,"1","0")&amp; IF(ODU!$O32&gt;0,"1","0")&amp; IF(ODU!$P32&gt;0,"1","0")&amp; IF(ODU!$Q32&gt;0,"1","0")&amp; IF(ODU!$R32&gt;0,"1","0")&amp; IF(ODU!$S32&gt;0,"1","0")&amp; IF(ODU!$T32&gt;0,"1","0")&amp; IF(ODU!$U32&gt;0,"1","0")&amp; IF(ODU!$V32&gt;0,"1","0")&amp; IF(ODU!$W32&gt;0,"1","0")&amp; IF(ODU!$X32&gt;0,"1","0")&amp; IF(ODU!$Y32&gt;0,"1","0")))</f>
        <v/>
      </c>
      <c r="S32" s="351" t="str">
        <f>IF(ODU!$A32="","",26 - FIND("1",IF(ODU!$Y32&gt;0,"1","0") &amp; IF(ODU!$X32&gt;0,"1","0") &amp; IF(ODU!$W32&gt;0,"1","0") &amp; IF(ODU!$V32&gt;0,"1","0")&amp; IF(ODU!$U32&gt;0,"1","0")&amp; IF(ODU!$T32&gt;0,"1","0")&amp; IF(ODU!$S32&gt;0,"1","0")&amp; IF(ODU!$R32&gt;0,"1","0")&amp; IF(ODU!$Q32&gt;0,"1","0")&amp; IF(ODU!$P32&gt;0,"1","0")&amp; IF(ODU!$O32&gt;0,"1","0")&amp; IF(ODU!$N32&gt;0,"1","0")&amp; IF(ODU!$M32&gt;0,"1","0")&amp; IF(ODU!$L32&gt;0,"1","0")&amp; IF(ODU!$K32&gt;0,"1","0")&amp; IF(ODU!$J32&gt;0,"1","0")))</f>
        <v/>
      </c>
      <c r="T32" s="351" t="str">
        <f>IF(ODU!$A32="","",26 + FIND("1",IF(ODU!$AA32&gt;0,"1","0") &amp; IF(ODU!$AB32&gt;0,"1","0") &amp; IF(ODU!$AC32&gt;0,"1","0") &amp; IF(ODU!$AD32&gt;0,"1","0")&amp; IF(ODU!$AE32&gt;0,"1","0")&amp; IF(ODU!$AF32&gt;0,"1","0")&amp; IF(ODU!$AG32&gt;0,"1","0")&amp; IF(ODU!$AH32&gt;0,"1","0")&amp; IF(ODU!$AI32&gt;0,"1","0")&amp; IF(ODU!$AJ32&gt;0,"1","0")&amp; IF(ODU!$AK32&gt;0,"1","0")&amp; IF(ODU!$AL32&gt;0,"1","0")&amp; IF(ODU!$AM32&gt;0,"1","0")&amp; IF(ODU!$AN32&gt;0,"1","0")&amp; IF(ODU!$AO32&gt;0,"1","0")&amp; IF(ODU!$AP32&gt;0,"1","0")))</f>
        <v/>
      </c>
      <c r="U32" s="351" t="str">
        <f>IF(ODU!$A32="","",43 - FIND("1",IF(ODU!$AP32&gt;0,"1","0") &amp; IF(ODU!$AO32&gt;0,"1","0") &amp; IF(ODU!$AN32&gt;0,"1","0") &amp; IF(ODU!$AM32&gt;0,"1","0")&amp; IF(ODU!$AL32&gt;0,"1","0")&amp; IF(ODU!$AK32&gt;0,"1","0")&amp; IF(ODU!$AJ32&gt;0,"1","0")&amp; IF(ODU!$AI32&gt;0,"1","0")&amp; IF(ODU!$AH32&gt;0,"1","0")&amp; IF(ODU!$AG32&gt;0,"1","0")&amp; IF(ODU!$AF32&gt;0,"1","0")&amp; IF(ODU!$AE32&gt;0,"1","0")&amp; IF(ODU!$AD32&gt;0,"1","0")&amp; IF(ODU!$AC32&gt;0,"1","0")&amp; IF(ODU!$AB32&gt;0,"1","0")&amp; IF(ODU!$AA32&gt;0,"1","0")))</f>
        <v/>
      </c>
      <c r="V32" s="351" t="str">
        <f>IF(ODU!$A32="","",IF(OR(T32&lt;&gt;R32+17,U32&lt;&gt;S32+17)," RangeMismatch",""))</f>
        <v/>
      </c>
      <c r="W32" s="344" t="str">
        <f ca="1">IF(ODU!$A32="","",IF(COUNTA(INDIRECT("odu!R"&amp;ROW()&amp;"C"&amp;R32&amp;":R"&amp;ROW()&amp;"C"&amp;S32,"false"))&lt;&gt;1+S32-R32," GapInRangeCooling",""))</f>
        <v/>
      </c>
      <c r="X32" s="344" t="str">
        <f ca="1">IF(ODU!$A32="","",IF(COUNTA(INDIRECT("odu!R"&amp;ROW()&amp;"C"&amp;T32&amp;":R"&amp;ROW()&amp;"C"&amp;U32,"false"))&lt;&gt;1+U32-T32," GapInRangeHeating",""))</f>
        <v/>
      </c>
      <c r="Y32" s="345" t="str">
        <f>IF(ODU!$A32="","",IF(OR(ODU!$F32=0,ODU!$B32=0),0,ODU!$F32/ODU!$B32))</f>
        <v/>
      </c>
      <c r="Z32" s="345" t="str">
        <f>IF(ODU!$A32="","",IF(OR(ODU!$G32=0,ODU!$B32=0),0, ODU!$G32/ODU!$B32))</f>
        <v/>
      </c>
      <c r="AA32" s="303" t="str">
        <f>IF(ODU!$A32="","",IF(Y32=0,0,IF(Y32&gt;=0.8,13,IF(Y32&gt;=0.7,12,IF(Y32&gt;=0.6,11,IF(Y32&gt;=0.5,10,0))))))</f>
        <v/>
      </c>
      <c r="AB32" s="351" t="str">
        <f>IF(ODU!$A32="","",IF(Z32&gt;2, 25,6+INT(10*(Z32-0.0001))))</f>
        <v/>
      </c>
      <c r="AC32" s="304" t="str">
        <f>IF(ODU!$A32="","",IF(AA32&lt;R32," CapacityMin",""))</f>
        <v/>
      </c>
      <c r="AD32" s="304" t="str">
        <f>IF(ODU!$A32="","",IF(AB32&gt;S32," CapacityMax",""))</f>
        <v/>
      </c>
      <c r="AE32" s="344" t="str">
        <f>IF(ODU!$A32="","",IF(ODU!H32&lt;Min_Units," UnitMin",""))</f>
        <v/>
      </c>
      <c r="AF32" s="344" t="str">
        <f>IF(ODU!$A32="","",IF(ODU!I32&lt;=ODU!H32," UnitMax",""))</f>
        <v/>
      </c>
      <c r="AG32" s="344" t="str">
        <f>IF(ODU!$A32="","",IF(COUNTIF(IDU!$E$3:$N$3,"="&amp;UPPER(ODU!BL32))=1,""," Invalid_IDU_List"))</f>
        <v/>
      </c>
      <c r="AH32" s="344" t="str">
        <f t="shared" ca="1" si="3"/>
        <v/>
      </c>
      <c r="AI32" s="344" t="str">
        <f t="shared" si="4"/>
        <v/>
      </c>
    </row>
    <row r="33" spans="1:35" x14ac:dyDescent="0.2">
      <c r="A33">
        <v>33</v>
      </c>
      <c r="B33" s="304" t="str">
        <f t="shared" ca="1" si="0"/>
        <v/>
      </c>
      <c r="C33" s="304">
        <f t="shared" ca="1" si="1"/>
        <v>0</v>
      </c>
      <c r="D33" s="304">
        <f t="shared" ca="1" si="5"/>
        <v>0</v>
      </c>
      <c r="E33" s="304" t="str">
        <f t="shared" ca="1" si="2"/>
        <v/>
      </c>
      <c r="F33">
        <v>27</v>
      </c>
      <c r="G33" s="304">
        <f t="shared" ca="1" si="9"/>
        <v>0</v>
      </c>
      <c r="H33" s="304" t="str">
        <f t="shared" ca="1" si="10"/>
        <v/>
      </c>
      <c r="P33" s="344" t="str">
        <f>IF(ODU!$A33="","",IF(COUNTIF(ODU!$A$4:$A$504,"="&amp;ODU!$A33)&gt;1,"ODU_Duplicate",""))</f>
        <v/>
      </c>
      <c r="Q33" s="344" t="str">
        <f>IF(IDU!$A34="","",IF(COUNTIF(IDU!$A$4:$A$354,"="&amp;IDU!$A34)&gt;1,"IDU_Duplicate",""))</f>
        <v/>
      </c>
      <c r="R33" s="351" t="str">
        <f>IF(ODU!$A33="","",9 + FIND("1",IF(ODU!$J33&gt;0,"1","0") &amp; IF(ODU!$K33&gt;0,"1","0") &amp; IF(ODU!$L33&gt;0,"1","0") &amp; IF(ODU!$M33&gt;0,"1","0")&amp; IF(ODU!$N33&gt;0,"1","0")&amp; IF(ODU!$O33&gt;0,"1","0")&amp; IF(ODU!$P33&gt;0,"1","0")&amp; IF(ODU!$Q33&gt;0,"1","0")&amp; IF(ODU!$R33&gt;0,"1","0")&amp; IF(ODU!$S33&gt;0,"1","0")&amp; IF(ODU!$T33&gt;0,"1","0")&amp; IF(ODU!$U33&gt;0,"1","0")&amp; IF(ODU!$V33&gt;0,"1","0")&amp; IF(ODU!$W33&gt;0,"1","0")&amp; IF(ODU!$X33&gt;0,"1","0")&amp; IF(ODU!$Y33&gt;0,"1","0")))</f>
        <v/>
      </c>
      <c r="S33" s="351" t="str">
        <f>IF(ODU!$A33="","",26 - FIND("1",IF(ODU!$Y33&gt;0,"1","0") &amp; IF(ODU!$X33&gt;0,"1","0") &amp; IF(ODU!$W33&gt;0,"1","0") &amp; IF(ODU!$V33&gt;0,"1","0")&amp; IF(ODU!$U33&gt;0,"1","0")&amp; IF(ODU!$T33&gt;0,"1","0")&amp; IF(ODU!$S33&gt;0,"1","0")&amp; IF(ODU!$R33&gt;0,"1","0")&amp; IF(ODU!$Q33&gt;0,"1","0")&amp; IF(ODU!$P33&gt;0,"1","0")&amp; IF(ODU!$O33&gt;0,"1","0")&amp; IF(ODU!$N33&gt;0,"1","0")&amp; IF(ODU!$M33&gt;0,"1","0")&amp; IF(ODU!$L33&gt;0,"1","0")&amp; IF(ODU!$K33&gt;0,"1","0")&amp; IF(ODU!$J33&gt;0,"1","0")))</f>
        <v/>
      </c>
      <c r="T33" s="351" t="str">
        <f>IF(ODU!$A33="","",26 + FIND("1",IF(ODU!$AA33&gt;0,"1","0") &amp; IF(ODU!$AB33&gt;0,"1","0") &amp; IF(ODU!$AC33&gt;0,"1","0") &amp; IF(ODU!$AD33&gt;0,"1","0")&amp; IF(ODU!$AE33&gt;0,"1","0")&amp; IF(ODU!$AF33&gt;0,"1","0")&amp; IF(ODU!$AG33&gt;0,"1","0")&amp; IF(ODU!$AH33&gt;0,"1","0")&amp; IF(ODU!$AI33&gt;0,"1","0")&amp; IF(ODU!$AJ33&gt;0,"1","0")&amp; IF(ODU!$AK33&gt;0,"1","0")&amp; IF(ODU!$AL33&gt;0,"1","0")&amp; IF(ODU!$AM33&gt;0,"1","0")&amp; IF(ODU!$AN33&gt;0,"1","0")&amp; IF(ODU!$AO33&gt;0,"1","0")&amp; IF(ODU!$AP33&gt;0,"1","0")))</f>
        <v/>
      </c>
      <c r="U33" s="351" t="str">
        <f>IF(ODU!$A33="","",43 - FIND("1",IF(ODU!$AP33&gt;0,"1","0") &amp; IF(ODU!$AO33&gt;0,"1","0") &amp; IF(ODU!$AN33&gt;0,"1","0") &amp; IF(ODU!$AM33&gt;0,"1","0")&amp; IF(ODU!$AL33&gt;0,"1","0")&amp; IF(ODU!$AK33&gt;0,"1","0")&amp; IF(ODU!$AJ33&gt;0,"1","0")&amp; IF(ODU!$AI33&gt;0,"1","0")&amp; IF(ODU!$AH33&gt;0,"1","0")&amp; IF(ODU!$AG33&gt;0,"1","0")&amp; IF(ODU!$AF33&gt;0,"1","0")&amp; IF(ODU!$AE33&gt;0,"1","0")&amp; IF(ODU!$AD33&gt;0,"1","0")&amp; IF(ODU!$AC33&gt;0,"1","0")&amp; IF(ODU!$AB33&gt;0,"1","0")&amp; IF(ODU!$AA33&gt;0,"1","0")))</f>
        <v/>
      </c>
      <c r="V33" s="351" t="str">
        <f>IF(ODU!$A33="","",IF(OR(T33&lt;&gt;R33+17,U33&lt;&gt;S33+17)," RangeMismatch",""))</f>
        <v/>
      </c>
      <c r="W33" s="344" t="str">
        <f ca="1">IF(ODU!$A33="","",IF(COUNTA(INDIRECT("odu!R"&amp;ROW()&amp;"C"&amp;R33&amp;":R"&amp;ROW()&amp;"C"&amp;S33,"false"))&lt;&gt;1+S33-R33," GapInRangeCooling",""))</f>
        <v/>
      </c>
      <c r="X33" s="344" t="str">
        <f ca="1">IF(ODU!$A33="","",IF(COUNTA(INDIRECT("odu!R"&amp;ROW()&amp;"C"&amp;T33&amp;":R"&amp;ROW()&amp;"C"&amp;U33,"false"))&lt;&gt;1+U33-T33," GapInRangeHeating",""))</f>
        <v/>
      </c>
      <c r="Y33" s="345" t="str">
        <f>IF(ODU!$A33="","",IF(OR(ODU!$F33=0,ODU!$B33=0),0,ODU!$F33/ODU!$B33))</f>
        <v/>
      </c>
      <c r="Z33" s="345" t="str">
        <f>IF(ODU!$A33="","",IF(OR(ODU!$G33=0,ODU!$B33=0),0, ODU!$G33/ODU!$B33))</f>
        <v/>
      </c>
      <c r="AA33" s="303" t="str">
        <f>IF(ODU!$A33="","",IF(Y33=0,0,IF(Y33&gt;=0.8,13,IF(Y33&gt;=0.7,12,IF(Y33&gt;=0.6,11,IF(Y33&gt;=0.5,10,0))))))</f>
        <v/>
      </c>
      <c r="AB33" s="351" t="str">
        <f>IF(ODU!$A33="","",IF(Z33&gt;2, 25,6+INT(10*(Z33-0.0001))))</f>
        <v/>
      </c>
      <c r="AC33" s="304" t="str">
        <f>IF(ODU!$A33="","",IF(AA33&lt;R33," CapacityMin",""))</f>
        <v/>
      </c>
      <c r="AD33" s="304" t="str">
        <f>IF(ODU!$A33="","",IF(AB33&gt;S33," CapacityMax",""))</f>
        <v/>
      </c>
      <c r="AE33" s="344" t="str">
        <f>IF(ODU!$A33="","",IF(ODU!H33&lt;Min_Units," UnitMin",""))</f>
        <v/>
      </c>
      <c r="AF33" s="344" t="str">
        <f>IF(ODU!$A33="","",IF(ODU!I33&lt;=ODU!H33," UnitMax",""))</f>
        <v/>
      </c>
      <c r="AG33" s="344" t="str">
        <f>IF(ODU!$A33="","",IF(COUNTIF(IDU!$E$3:$N$3,"="&amp;UPPER(ODU!BL33))=1,""," Invalid_IDU_List"))</f>
        <v/>
      </c>
      <c r="AH33" s="344" t="str">
        <f t="shared" ca="1" si="3"/>
        <v/>
      </c>
      <c r="AI33" s="344" t="str">
        <f t="shared" si="4"/>
        <v/>
      </c>
    </row>
    <row r="34" spans="1:35" x14ac:dyDescent="0.2">
      <c r="A34">
        <v>34</v>
      </c>
      <c r="B34" s="304" t="str">
        <f t="shared" ca="1" si="0"/>
        <v/>
      </c>
      <c r="C34" s="304">
        <f t="shared" ca="1" si="1"/>
        <v>0</v>
      </c>
      <c r="D34" s="304">
        <f t="shared" ca="1" si="5"/>
        <v>0</v>
      </c>
      <c r="E34" s="304" t="str">
        <f t="shared" ca="1" si="2"/>
        <v/>
      </c>
      <c r="F34">
        <v>28</v>
      </c>
      <c r="G34" s="304">
        <f t="shared" ca="1" si="9"/>
        <v>0</v>
      </c>
      <c r="H34" s="304" t="str">
        <f t="shared" ca="1" si="10"/>
        <v/>
      </c>
      <c r="P34" s="344" t="str">
        <f>IF(ODU!$A34="","",IF(COUNTIF(ODU!$A$4:$A$504,"="&amp;ODU!$A34)&gt;1,"ODU_Duplicate",""))</f>
        <v/>
      </c>
      <c r="Q34" s="344" t="str">
        <f>IF(IDU!$A35="","",IF(COUNTIF(IDU!$A$4:$A$354,"="&amp;IDU!$A35)&gt;1,"IDU_Duplicate",""))</f>
        <v/>
      </c>
      <c r="R34" s="351" t="str">
        <f>IF(ODU!$A34="","",9 + FIND("1",IF(ODU!$J34&gt;0,"1","0") &amp; IF(ODU!$K34&gt;0,"1","0") &amp; IF(ODU!$L34&gt;0,"1","0") &amp; IF(ODU!$M34&gt;0,"1","0")&amp; IF(ODU!$N34&gt;0,"1","0")&amp; IF(ODU!$O34&gt;0,"1","0")&amp; IF(ODU!$P34&gt;0,"1","0")&amp; IF(ODU!$Q34&gt;0,"1","0")&amp; IF(ODU!$R34&gt;0,"1","0")&amp; IF(ODU!$S34&gt;0,"1","0")&amp; IF(ODU!$T34&gt;0,"1","0")&amp; IF(ODU!$U34&gt;0,"1","0")&amp; IF(ODU!$V34&gt;0,"1","0")&amp; IF(ODU!$W34&gt;0,"1","0")&amp; IF(ODU!$X34&gt;0,"1","0")&amp; IF(ODU!$Y34&gt;0,"1","0")))</f>
        <v/>
      </c>
      <c r="S34" s="351" t="str">
        <f>IF(ODU!$A34="","",26 - FIND("1",IF(ODU!$Y34&gt;0,"1","0") &amp; IF(ODU!$X34&gt;0,"1","0") &amp; IF(ODU!$W34&gt;0,"1","0") &amp; IF(ODU!$V34&gt;0,"1","0")&amp; IF(ODU!$U34&gt;0,"1","0")&amp; IF(ODU!$T34&gt;0,"1","0")&amp; IF(ODU!$S34&gt;0,"1","0")&amp; IF(ODU!$R34&gt;0,"1","0")&amp; IF(ODU!$Q34&gt;0,"1","0")&amp; IF(ODU!$P34&gt;0,"1","0")&amp; IF(ODU!$O34&gt;0,"1","0")&amp; IF(ODU!$N34&gt;0,"1","0")&amp; IF(ODU!$M34&gt;0,"1","0")&amp; IF(ODU!$L34&gt;0,"1","0")&amp; IF(ODU!$K34&gt;0,"1","0")&amp; IF(ODU!$J34&gt;0,"1","0")))</f>
        <v/>
      </c>
      <c r="T34" s="351" t="str">
        <f>IF(ODU!$A34="","",26 + FIND("1",IF(ODU!$AA34&gt;0,"1","0") &amp; IF(ODU!$AB34&gt;0,"1","0") &amp; IF(ODU!$AC34&gt;0,"1","0") &amp; IF(ODU!$AD34&gt;0,"1","0")&amp; IF(ODU!$AE34&gt;0,"1","0")&amp; IF(ODU!$AF34&gt;0,"1","0")&amp; IF(ODU!$AG34&gt;0,"1","0")&amp; IF(ODU!$AH34&gt;0,"1","0")&amp; IF(ODU!$AI34&gt;0,"1","0")&amp; IF(ODU!$AJ34&gt;0,"1","0")&amp; IF(ODU!$AK34&gt;0,"1","0")&amp; IF(ODU!$AL34&gt;0,"1","0")&amp; IF(ODU!$AM34&gt;0,"1","0")&amp; IF(ODU!$AN34&gt;0,"1","0")&amp; IF(ODU!$AO34&gt;0,"1","0")&amp; IF(ODU!$AP34&gt;0,"1","0")))</f>
        <v/>
      </c>
      <c r="U34" s="351" t="str">
        <f>IF(ODU!$A34="","",43 - FIND("1",IF(ODU!$AP34&gt;0,"1","0") &amp; IF(ODU!$AO34&gt;0,"1","0") &amp; IF(ODU!$AN34&gt;0,"1","0") &amp; IF(ODU!$AM34&gt;0,"1","0")&amp; IF(ODU!$AL34&gt;0,"1","0")&amp; IF(ODU!$AK34&gt;0,"1","0")&amp; IF(ODU!$AJ34&gt;0,"1","0")&amp; IF(ODU!$AI34&gt;0,"1","0")&amp; IF(ODU!$AH34&gt;0,"1","0")&amp; IF(ODU!$AG34&gt;0,"1","0")&amp; IF(ODU!$AF34&gt;0,"1","0")&amp; IF(ODU!$AE34&gt;0,"1","0")&amp; IF(ODU!$AD34&gt;0,"1","0")&amp; IF(ODU!$AC34&gt;0,"1","0")&amp; IF(ODU!$AB34&gt;0,"1","0")&amp; IF(ODU!$AA34&gt;0,"1","0")))</f>
        <v/>
      </c>
      <c r="V34" s="351" t="str">
        <f>IF(ODU!$A34="","",IF(OR(T34&lt;&gt;R34+17,U34&lt;&gt;S34+17)," RangeMismatch",""))</f>
        <v/>
      </c>
      <c r="W34" s="344" t="str">
        <f ca="1">IF(ODU!$A34="","",IF(COUNTA(INDIRECT("odu!R"&amp;ROW()&amp;"C"&amp;R34&amp;":R"&amp;ROW()&amp;"C"&amp;S34,"false"))&lt;&gt;1+S34-R34," GapInRangeCooling",""))</f>
        <v/>
      </c>
      <c r="X34" s="344" t="str">
        <f ca="1">IF(ODU!$A34="","",IF(COUNTA(INDIRECT("odu!R"&amp;ROW()&amp;"C"&amp;T34&amp;":R"&amp;ROW()&amp;"C"&amp;U34,"false"))&lt;&gt;1+U34-T34," GapInRangeHeating",""))</f>
        <v/>
      </c>
      <c r="Y34" s="345" t="str">
        <f>IF(ODU!$A34="","",IF(OR(ODU!$F34=0,ODU!$B34=0),0,ODU!$F34/ODU!$B34))</f>
        <v/>
      </c>
      <c r="Z34" s="345" t="str">
        <f>IF(ODU!$A34="","",IF(OR(ODU!$G34=0,ODU!$B34=0),0, ODU!$G34/ODU!$B34))</f>
        <v/>
      </c>
      <c r="AA34" s="303" t="str">
        <f>IF(ODU!$A34="","",IF(Y34=0,0,IF(Y34&gt;=0.8,13,IF(Y34&gt;=0.7,12,IF(Y34&gt;=0.6,11,IF(Y34&gt;=0.5,10,0))))))</f>
        <v/>
      </c>
      <c r="AB34" s="351" t="str">
        <f>IF(ODU!$A34="","",IF(Z34&gt;2, 25,6+INT(10*(Z34-0.0001))))</f>
        <v/>
      </c>
      <c r="AC34" s="304" t="str">
        <f>IF(ODU!$A34="","",IF(AA34&lt;R34," CapacityMin",""))</f>
        <v/>
      </c>
      <c r="AD34" s="304" t="str">
        <f>IF(ODU!$A34="","",IF(AB34&gt;S34," CapacityMax",""))</f>
        <v/>
      </c>
      <c r="AE34" s="344" t="str">
        <f>IF(ODU!$A34="","",IF(ODU!H34&lt;Min_Units," UnitMin",""))</f>
        <v/>
      </c>
      <c r="AF34" s="344" t="str">
        <f>IF(ODU!$A34="","",IF(ODU!I34&lt;=ODU!H34," UnitMax",""))</f>
        <v/>
      </c>
      <c r="AG34" s="344" t="str">
        <f>IF(ODU!$A34="","",IF(COUNTIF(IDU!$E$3:$N$3,"="&amp;UPPER(ODU!BL34))=1,""," Invalid_IDU_List"))</f>
        <v/>
      </c>
      <c r="AH34" s="344" t="str">
        <f t="shared" ca="1" si="3"/>
        <v/>
      </c>
      <c r="AI34" s="344" t="str">
        <f t="shared" si="4"/>
        <v/>
      </c>
    </row>
    <row r="35" spans="1:35" x14ac:dyDescent="0.2">
      <c r="A35">
        <v>35</v>
      </c>
      <c r="B35" s="304" t="str">
        <f t="shared" ca="1" si="0"/>
        <v/>
      </c>
      <c r="C35" s="304">
        <f t="shared" ca="1" si="1"/>
        <v>0</v>
      </c>
      <c r="D35" s="304">
        <f t="shared" ca="1" si="5"/>
        <v>0</v>
      </c>
      <c r="E35" s="304" t="str">
        <f t="shared" ca="1" si="2"/>
        <v/>
      </c>
      <c r="F35">
        <v>29</v>
      </c>
      <c r="G35" s="304">
        <f t="shared" ca="1" si="9"/>
        <v>0</v>
      </c>
      <c r="H35" s="304" t="str">
        <f t="shared" ca="1" si="10"/>
        <v/>
      </c>
      <c r="P35" s="344" t="str">
        <f>IF(ODU!$A35="","",IF(COUNTIF(ODU!$A$4:$A$504,"="&amp;ODU!$A35)&gt;1,"ODU_Duplicate",""))</f>
        <v/>
      </c>
      <c r="Q35" s="344" t="str">
        <f>IF(IDU!$A36="","",IF(COUNTIF(IDU!$A$4:$A$354,"="&amp;IDU!$A36)&gt;1,"IDU_Duplicate",""))</f>
        <v/>
      </c>
      <c r="R35" s="351" t="str">
        <f>IF(ODU!$A35="","",9 + FIND("1",IF(ODU!$J35&gt;0,"1","0") &amp; IF(ODU!$K35&gt;0,"1","0") &amp; IF(ODU!$L35&gt;0,"1","0") &amp; IF(ODU!$M35&gt;0,"1","0")&amp; IF(ODU!$N35&gt;0,"1","0")&amp; IF(ODU!$O35&gt;0,"1","0")&amp; IF(ODU!$P35&gt;0,"1","0")&amp; IF(ODU!$Q35&gt;0,"1","0")&amp; IF(ODU!$R35&gt;0,"1","0")&amp; IF(ODU!$S35&gt;0,"1","0")&amp; IF(ODU!$T35&gt;0,"1","0")&amp; IF(ODU!$U35&gt;0,"1","0")&amp; IF(ODU!$V35&gt;0,"1","0")&amp; IF(ODU!$W35&gt;0,"1","0")&amp; IF(ODU!$X35&gt;0,"1","0")&amp; IF(ODU!$Y35&gt;0,"1","0")))</f>
        <v/>
      </c>
      <c r="S35" s="351" t="str">
        <f>IF(ODU!$A35="","",26 - FIND("1",IF(ODU!$Y35&gt;0,"1","0") &amp; IF(ODU!$X35&gt;0,"1","0") &amp; IF(ODU!$W35&gt;0,"1","0") &amp; IF(ODU!$V35&gt;0,"1","0")&amp; IF(ODU!$U35&gt;0,"1","0")&amp; IF(ODU!$T35&gt;0,"1","0")&amp; IF(ODU!$S35&gt;0,"1","0")&amp; IF(ODU!$R35&gt;0,"1","0")&amp; IF(ODU!$Q35&gt;0,"1","0")&amp; IF(ODU!$P35&gt;0,"1","0")&amp; IF(ODU!$O35&gt;0,"1","0")&amp; IF(ODU!$N35&gt;0,"1","0")&amp; IF(ODU!$M35&gt;0,"1","0")&amp; IF(ODU!$L35&gt;0,"1","0")&amp; IF(ODU!$K35&gt;0,"1","0")&amp; IF(ODU!$J35&gt;0,"1","0")))</f>
        <v/>
      </c>
      <c r="T35" s="351" t="str">
        <f>IF(ODU!$A35="","",26 + FIND("1",IF(ODU!$AA35&gt;0,"1","0") &amp; IF(ODU!$AB35&gt;0,"1","0") &amp; IF(ODU!$AC35&gt;0,"1","0") &amp; IF(ODU!$AD35&gt;0,"1","0")&amp; IF(ODU!$AE35&gt;0,"1","0")&amp; IF(ODU!$AF35&gt;0,"1","0")&amp; IF(ODU!$AG35&gt;0,"1","0")&amp; IF(ODU!$AH35&gt;0,"1","0")&amp; IF(ODU!$AI35&gt;0,"1","0")&amp; IF(ODU!$AJ35&gt;0,"1","0")&amp; IF(ODU!$AK35&gt;0,"1","0")&amp; IF(ODU!$AL35&gt;0,"1","0")&amp; IF(ODU!$AM35&gt;0,"1","0")&amp; IF(ODU!$AN35&gt;0,"1","0")&amp; IF(ODU!$AO35&gt;0,"1","0")&amp; IF(ODU!$AP35&gt;0,"1","0")))</f>
        <v/>
      </c>
      <c r="U35" s="351" t="str">
        <f>IF(ODU!$A35="","",43 - FIND("1",IF(ODU!$AP35&gt;0,"1","0") &amp; IF(ODU!$AO35&gt;0,"1","0") &amp; IF(ODU!$AN35&gt;0,"1","0") &amp; IF(ODU!$AM35&gt;0,"1","0")&amp; IF(ODU!$AL35&gt;0,"1","0")&amp; IF(ODU!$AK35&gt;0,"1","0")&amp; IF(ODU!$AJ35&gt;0,"1","0")&amp; IF(ODU!$AI35&gt;0,"1","0")&amp; IF(ODU!$AH35&gt;0,"1","0")&amp; IF(ODU!$AG35&gt;0,"1","0")&amp; IF(ODU!$AF35&gt;0,"1","0")&amp; IF(ODU!$AE35&gt;0,"1","0")&amp; IF(ODU!$AD35&gt;0,"1","0")&amp; IF(ODU!$AC35&gt;0,"1","0")&amp; IF(ODU!$AB35&gt;0,"1","0")&amp; IF(ODU!$AA35&gt;0,"1","0")))</f>
        <v/>
      </c>
      <c r="V35" s="351" t="str">
        <f>IF(ODU!$A35="","",IF(OR(T35&lt;&gt;R35+17,U35&lt;&gt;S35+17)," RangeMismatch",""))</f>
        <v/>
      </c>
      <c r="W35" s="344" t="str">
        <f ca="1">IF(ODU!$A35="","",IF(COUNTA(INDIRECT("odu!R"&amp;ROW()&amp;"C"&amp;R35&amp;":R"&amp;ROW()&amp;"C"&amp;S35,"false"))&lt;&gt;1+S35-R35," GapInRangeCooling",""))</f>
        <v/>
      </c>
      <c r="X35" s="344" t="str">
        <f ca="1">IF(ODU!$A35="","",IF(COUNTA(INDIRECT("odu!R"&amp;ROW()&amp;"C"&amp;T35&amp;":R"&amp;ROW()&amp;"C"&amp;U35,"false"))&lt;&gt;1+U35-T35," GapInRangeHeating",""))</f>
        <v/>
      </c>
      <c r="Y35" s="345" t="str">
        <f>IF(ODU!$A35="","",IF(OR(ODU!$F35=0,ODU!$B35=0),0,ODU!$F35/ODU!$B35))</f>
        <v/>
      </c>
      <c r="Z35" s="345" t="str">
        <f>IF(ODU!$A35="","",IF(OR(ODU!$G35=0,ODU!$B35=0),0, ODU!$G35/ODU!$B35))</f>
        <v/>
      </c>
      <c r="AA35" s="303" t="str">
        <f>IF(ODU!$A35="","",IF(Y35=0,0,IF(Y35&gt;=0.8,13,IF(Y35&gt;=0.7,12,IF(Y35&gt;=0.6,11,IF(Y35&gt;=0.5,10,0))))))</f>
        <v/>
      </c>
      <c r="AB35" s="351" t="str">
        <f>IF(ODU!$A35="","",IF(Z35&gt;2, 25,6+INT(10*(Z35-0.0001))))</f>
        <v/>
      </c>
      <c r="AC35" s="304" t="str">
        <f>IF(ODU!$A35="","",IF(AA35&lt;R35," CapacityMin",""))</f>
        <v/>
      </c>
      <c r="AD35" s="304" t="str">
        <f>IF(ODU!$A35="","",IF(AB35&gt;S35," CapacityMax",""))</f>
        <v/>
      </c>
      <c r="AE35" s="344" t="str">
        <f>IF(ODU!$A35="","",IF(ODU!H35&lt;Min_Units," UnitMin",""))</f>
        <v/>
      </c>
      <c r="AF35" s="344" t="str">
        <f>IF(ODU!$A35="","",IF(ODU!I35&lt;=ODU!H35," UnitMax",""))</f>
        <v/>
      </c>
      <c r="AG35" s="344" t="str">
        <f>IF(ODU!$A35="","",IF(COUNTIF(IDU!$E$3:$N$3,"="&amp;UPPER(ODU!BL35))=1,""," Invalid_IDU_List"))</f>
        <v/>
      </c>
      <c r="AH35" s="344" t="str">
        <f t="shared" ca="1" si="3"/>
        <v/>
      </c>
      <c r="AI35" s="344" t="str">
        <f t="shared" si="4"/>
        <v/>
      </c>
    </row>
    <row r="36" spans="1:35" x14ac:dyDescent="0.2">
      <c r="A36">
        <v>36</v>
      </c>
      <c r="B36" s="304" t="str">
        <f t="shared" ca="1" si="0"/>
        <v/>
      </c>
      <c r="C36" s="304">
        <f t="shared" ca="1" si="1"/>
        <v>0</v>
      </c>
      <c r="D36" s="304">
        <f t="shared" ca="1" si="5"/>
        <v>0</v>
      </c>
      <c r="E36" s="304" t="str">
        <f t="shared" ca="1" si="2"/>
        <v/>
      </c>
      <c r="F36">
        <v>30</v>
      </c>
      <c r="G36" s="304">
        <f t="shared" ca="1" si="9"/>
        <v>0</v>
      </c>
      <c r="H36" s="304" t="str">
        <f t="shared" ca="1" si="10"/>
        <v/>
      </c>
      <c r="P36" s="344" t="str">
        <f>IF(ODU!$A36="","",IF(COUNTIF(ODU!$A$4:$A$504,"="&amp;ODU!$A36)&gt;1,"ODU_Duplicate",""))</f>
        <v/>
      </c>
      <c r="Q36" s="344" t="str">
        <f>IF(IDU!$A37="","",IF(COUNTIF(IDU!$A$4:$A$354,"="&amp;IDU!$A37)&gt;1,"IDU_Duplicate",""))</f>
        <v/>
      </c>
      <c r="R36" s="351" t="str">
        <f>IF(ODU!$A36="","",9 + FIND("1",IF(ODU!$J36&gt;0,"1","0") &amp; IF(ODU!$K36&gt;0,"1","0") &amp; IF(ODU!$L36&gt;0,"1","0") &amp; IF(ODU!$M36&gt;0,"1","0")&amp; IF(ODU!$N36&gt;0,"1","0")&amp; IF(ODU!$O36&gt;0,"1","0")&amp; IF(ODU!$P36&gt;0,"1","0")&amp; IF(ODU!$Q36&gt;0,"1","0")&amp; IF(ODU!$R36&gt;0,"1","0")&amp; IF(ODU!$S36&gt;0,"1","0")&amp; IF(ODU!$T36&gt;0,"1","0")&amp; IF(ODU!$U36&gt;0,"1","0")&amp; IF(ODU!$V36&gt;0,"1","0")&amp; IF(ODU!$W36&gt;0,"1","0")&amp; IF(ODU!$X36&gt;0,"1","0")&amp; IF(ODU!$Y36&gt;0,"1","0")))</f>
        <v/>
      </c>
      <c r="S36" s="351" t="str">
        <f>IF(ODU!$A36="","",26 - FIND("1",IF(ODU!$Y36&gt;0,"1","0") &amp; IF(ODU!$X36&gt;0,"1","0") &amp; IF(ODU!$W36&gt;0,"1","0") &amp; IF(ODU!$V36&gt;0,"1","0")&amp; IF(ODU!$U36&gt;0,"1","0")&amp; IF(ODU!$T36&gt;0,"1","0")&amp; IF(ODU!$S36&gt;0,"1","0")&amp; IF(ODU!$R36&gt;0,"1","0")&amp; IF(ODU!$Q36&gt;0,"1","0")&amp; IF(ODU!$P36&gt;0,"1","0")&amp; IF(ODU!$O36&gt;0,"1","0")&amp; IF(ODU!$N36&gt;0,"1","0")&amp; IF(ODU!$M36&gt;0,"1","0")&amp; IF(ODU!$L36&gt;0,"1","0")&amp; IF(ODU!$K36&gt;0,"1","0")&amp; IF(ODU!$J36&gt;0,"1","0")))</f>
        <v/>
      </c>
      <c r="T36" s="351" t="str">
        <f>IF(ODU!$A36="","",26 + FIND("1",IF(ODU!$AA36&gt;0,"1","0") &amp; IF(ODU!$AB36&gt;0,"1","0") &amp; IF(ODU!$AC36&gt;0,"1","0") &amp; IF(ODU!$AD36&gt;0,"1","0")&amp; IF(ODU!$AE36&gt;0,"1","0")&amp; IF(ODU!$AF36&gt;0,"1","0")&amp; IF(ODU!$AG36&gt;0,"1","0")&amp; IF(ODU!$AH36&gt;0,"1","0")&amp; IF(ODU!$AI36&gt;0,"1","0")&amp; IF(ODU!$AJ36&gt;0,"1","0")&amp; IF(ODU!$AK36&gt;0,"1","0")&amp; IF(ODU!$AL36&gt;0,"1","0")&amp; IF(ODU!$AM36&gt;0,"1","0")&amp; IF(ODU!$AN36&gt;0,"1","0")&amp; IF(ODU!$AO36&gt;0,"1","0")&amp; IF(ODU!$AP36&gt;0,"1","0")))</f>
        <v/>
      </c>
      <c r="U36" s="351" t="str">
        <f>IF(ODU!$A36="","",43 - FIND("1",IF(ODU!$AP36&gt;0,"1","0") &amp; IF(ODU!$AO36&gt;0,"1","0") &amp; IF(ODU!$AN36&gt;0,"1","0") &amp; IF(ODU!$AM36&gt;0,"1","0")&amp; IF(ODU!$AL36&gt;0,"1","0")&amp; IF(ODU!$AK36&gt;0,"1","0")&amp; IF(ODU!$AJ36&gt;0,"1","0")&amp; IF(ODU!$AI36&gt;0,"1","0")&amp; IF(ODU!$AH36&gt;0,"1","0")&amp; IF(ODU!$AG36&gt;0,"1","0")&amp; IF(ODU!$AF36&gt;0,"1","0")&amp; IF(ODU!$AE36&gt;0,"1","0")&amp; IF(ODU!$AD36&gt;0,"1","0")&amp; IF(ODU!$AC36&gt;0,"1","0")&amp; IF(ODU!$AB36&gt;0,"1","0")&amp; IF(ODU!$AA36&gt;0,"1","0")))</f>
        <v/>
      </c>
      <c r="V36" s="351" t="str">
        <f>IF(ODU!$A36="","",IF(OR(T36&lt;&gt;R36+17,U36&lt;&gt;S36+17)," RangeMismatch",""))</f>
        <v/>
      </c>
      <c r="W36" s="344" t="str">
        <f ca="1">IF(ODU!$A36="","",IF(COUNTA(INDIRECT("odu!R"&amp;ROW()&amp;"C"&amp;R36&amp;":R"&amp;ROW()&amp;"C"&amp;S36,"false"))&lt;&gt;1+S36-R36," GapInRangeCooling",""))</f>
        <v/>
      </c>
      <c r="X36" s="344" t="str">
        <f ca="1">IF(ODU!$A36="","",IF(COUNTA(INDIRECT("odu!R"&amp;ROW()&amp;"C"&amp;T36&amp;":R"&amp;ROW()&amp;"C"&amp;U36,"false"))&lt;&gt;1+U36-T36," GapInRangeHeating",""))</f>
        <v/>
      </c>
      <c r="Y36" s="345" t="str">
        <f>IF(ODU!$A36="","",IF(OR(ODU!$F36=0,ODU!$B36=0),0,ODU!$F36/ODU!$B36))</f>
        <v/>
      </c>
      <c r="Z36" s="345" t="str">
        <f>IF(ODU!$A36="","",IF(OR(ODU!$G36=0,ODU!$B36=0),0, ODU!$G36/ODU!$B36))</f>
        <v/>
      </c>
      <c r="AA36" s="303" t="str">
        <f>IF(ODU!$A36="","",IF(Y36=0,0,IF(Y36&gt;=0.8,13,IF(Y36&gt;=0.7,12,IF(Y36&gt;=0.6,11,IF(Y36&gt;=0.5,10,0))))))</f>
        <v/>
      </c>
      <c r="AB36" s="351" t="str">
        <f>IF(ODU!$A36="","",IF(Z36&gt;2, 25,6+INT(10*(Z36-0.0001))))</f>
        <v/>
      </c>
      <c r="AC36" s="304" t="str">
        <f>IF(ODU!$A36="","",IF(AA36&lt;R36," CapacityMin",""))</f>
        <v/>
      </c>
      <c r="AD36" s="304" t="str">
        <f>IF(ODU!$A36="","",IF(AB36&gt;S36," CapacityMax",""))</f>
        <v/>
      </c>
      <c r="AE36" s="344" t="str">
        <f>IF(ODU!$A36="","",IF(ODU!H36&lt;Min_Units," UnitMin",""))</f>
        <v/>
      </c>
      <c r="AF36" s="344" t="str">
        <f>IF(ODU!$A36="","",IF(ODU!I36&lt;=ODU!H36," UnitMax",""))</f>
        <v/>
      </c>
      <c r="AG36" s="344" t="str">
        <f>IF(ODU!$A36="","",IF(COUNTIF(IDU!$E$3:$N$3,"="&amp;UPPER(ODU!BL36))=1,""," Invalid_IDU_List"))</f>
        <v/>
      </c>
      <c r="AH36" s="344" t="str">
        <f t="shared" ca="1" si="3"/>
        <v/>
      </c>
      <c r="AI36" s="344" t="str">
        <f t="shared" si="4"/>
        <v/>
      </c>
    </row>
    <row r="37" spans="1:35" x14ac:dyDescent="0.2">
      <c r="A37">
        <v>37</v>
      </c>
      <c r="B37" s="304" t="str">
        <f t="shared" ca="1" si="0"/>
        <v/>
      </c>
      <c r="C37" s="304">
        <f t="shared" ca="1" si="1"/>
        <v>0</v>
      </c>
      <c r="D37" s="304">
        <f t="shared" ca="1" si="5"/>
        <v>0</v>
      </c>
      <c r="E37" s="304" t="str">
        <f t="shared" ca="1" si="2"/>
        <v/>
      </c>
      <c r="F37">
        <v>31</v>
      </c>
      <c r="G37" s="304">
        <f t="shared" ca="1" si="9"/>
        <v>0</v>
      </c>
      <c r="H37" s="304" t="str">
        <f t="shared" ca="1" si="10"/>
        <v/>
      </c>
      <c r="P37" s="344" t="str">
        <f>IF(ODU!$A37="","",IF(COUNTIF(ODU!$A$4:$A$504,"="&amp;ODU!$A37)&gt;1,"ODU_Duplicate",""))</f>
        <v/>
      </c>
      <c r="Q37" s="344" t="str">
        <f>IF(IDU!$A38="","",IF(COUNTIF(IDU!$A$4:$A$354,"="&amp;IDU!$A38)&gt;1,"IDU_Duplicate",""))</f>
        <v/>
      </c>
      <c r="R37" s="351" t="str">
        <f>IF(ODU!$A37="","",9 + FIND("1",IF(ODU!$J37&gt;0,"1","0") &amp; IF(ODU!$K37&gt;0,"1","0") &amp; IF(ODU!$L37&gt;0,"1","0") &amp; IF(ODU!$M37&gt;0,"1","0")&amp; IF(ODU!$N37&gt;0,"1","0")&amp; IF(ODU!$O37&gt;0,"1","0")&amp; IF(ODU!$P37&gt;0,"1","0")&amp; IF(ODU!$Q37&gt;0,"1","0")&amp; IF(ODU!$R37&gt;0,"1","0")&amp; IF(ODU!$S37&gt;0,"1","0")&amp; IF(ODU!$T37&gt;0,"1","0")&amp; IF(ODU!$U37&gt;0,"1","0")&amp; IF(ODU!$V37&gt;0,"1","0")&amp; IF(ODU!$W37&gt;0,"1","0")&amp; IF(ODU!$X37&gt;0,"1","0")&amp; IF(ODU!$Y37&gt;0,"1","0")))</f>
        <v/>
      </c>
      <c r="S37" s="351" t="str">
        <f>IF(ODU!$A37="","",26 - FIND("1",IF(ODU!$Y37&gt;0,"1","0") &amp; IF(ODU!$X37&gt;0,"1","0") &amp; IF(ODU!$W37&gt;0,"1","0") &amp; IF(ODU!$V37&gt;0,"1","0")&amp; IF(ODU!$U37&gt;0,"1","0")&amp; IF(ODU!$T37&gt;0,"1","0")&amp; IF(ODU!$S37&gt;0,"1","0")&amp; IF(ODU!$R37&gt;0,"1","0")&amp; IF(ODU!$Q37&gt;0,"1","0")&amp; IF(ODU!$P37&gt;0,"1","0")&amp; IF(ODU!$O37&gt;0,"1","0")&amp; IF(ODU!$N37&gt;0,"1","0")&amp; IF(ODU!$M37&gt;0,"1","0")&amp; IF(ODU!$L37&gt;0,"1","0")&amp; IF(ODU!$K37&gt;0,"1","0")&amp; IF(ODU!$J37&gt;0,"1","0")))</f>
        <v/>
      </c>
      <c r="T37" s="351" t="str">
        <f>IF(ODU!$A37="","",26 + FIND("1",IF(ODU!$AA37&gt;0,"1","0") &amp; IF(ODU!$AB37&gt;0,"1","0") &amp; IF(ODU!$AC37&gt;0,"1","0") &amp; IF(ODU!$AD37&gt;0,"1","0")&amp; IF(ODU!$AE37&gt;0,"1","0")&amp; IF(ODU!$AF37&gt;0,"1","0")&amp; IF(ODU!$AG37&gt;0,"1","0")&amp; IF(ODU!$AH37&gt;0,"1","0")&amp; IF(ODU!$AI37&gt;0,"1","0")&amp; IF(ODU!$AJ37&gt;0,"1","0")&amp; IF(ODU!$AK37&gt;0,"1","0")&amp; IF(ODU!$AL37&gt;0,"1","0")&amp; IF(ODU!$AM37&gt;0,"1","0")&amp; IF(ODU!$AN37&gt;0,"1","0")&amp; IF(ODU!$AO37&gt;0,"1","0")&amp; IF(ODU!$AP37&gt;0,"1","0")))</f>
        <v/>
      </c>
      <c r="U37" s="351" t="str">
        <f>IF(ODU!$A37="","",43 - FIND("1",IF(ODU!$AP37&gt;0,"1","0") &amp; IF(ODU!$AO37&gt;0,"1","0") &amp; IF(ODU!$AN37&gt;0,"1","0") &amp; IF(ODU!$AM37&gt;0,"1","0")&amp; IF(ODU!$AL37&gt;0,"1","0")&amp; IF(ODU!$AK37&gt;0,"1","0")&amp; IF(ODU!$AJ37&gt;0,"1","0")&amp; IF(ODU!$AI37&gt;0,"1","0")&amp; IF(ODU!$AH37&gt;0,"1","0")&amp; IF(ODU!$AG37&gt;0,"1","0")&amp; IF(ODU!$AF37&gt;0,"1","0")&amp; IF(ODU!$AE37&gt;0,"1","0")&amp; IF(ODU!$AD37&gt;0,"1","0")&amp; IF(ODU!$AC37&gt;0,"1","0")&amp; IF(ODU!$AB37&gt;0,"1","0")&amp; IF(ODU!$AA37&gt;0,"1","0")))</f>
        <v/>
      </c>
      <c r="V37" s="351" t="str">
        <f>IF(ODU!$A37="","",IF(OR(T37&lt;&gt;R37+17,U37&lt;&gt;S37+17)," RangeMismatch",""))</f>
        <v/>
      </c>
      <c r="W37" s="344" t="str">
        <f ca="1">IF(ODU!$A37="","",IF(COUNTA(INDIRECT("odu!R"&amp;ROW()&amp;"C"&amp;R37&amp;":R"&amp;ROW()&amp;"C"&amp;S37,"false"))&lt;&gt;1+S37-R37," GapInRangeCooling",""))</f>
        <v/>
      </c>
      <c r="X37" s="344" t="str">
        <f ca="1">IF(ODU!$A37="","",IF(COUNTA(INDIRECT("odu!R"&amp;ROW()&amp;"C"&amp;T37&amp;":R"&amp;ROW()&amp;"C"&amp;U37,"false"))&lt;&gt;1+U37-T37," GapInRangeHeating",""))</f>
        <v/>
      </c>
      <c r="Y37" s="345" t="str">
        <f>IF(ODU!$A37="","",IF(OR(ODU!$F37=0,ODU!$B37=0),0,ODU!$F37/ODU!$B37))</f>
        <v/>
      </c>
      <c r="Z37" s="345" t="str">
        <f>IF(ODU!$A37="","",IF(OR(ODU!$G37=0,ODU!$B37=0),0, ODU!$G37/ODU!$B37))</f>
        <v/>
      </c>
      <c r="AA37" s="303" t="str">
        <f>IF(ODU!$A37="","",IF(Y37=0,0,IF(Y37&gt;=0.8,13,IF(Y37&gt;=0.7,12,IF(Y37&gt;=0.6,11,IF(Y37&gt;=0.5,10,0))))))</f>
        <v/>
      </c>
      <c r="AB37" s="351" t="str">
        <f>IF(ODU!$A37="","",IF(Z37&gt;2, 25,6+INT(10*(Z37-0.0001))))</f>
        <v/>
      </c>
      <c r="AC37" s="304" t="str">
        <f>IF(ODU!$A37="","",IF(AA37&lt;R37," CapacityMin",""))</f>
        <v/>
      </c>
      <c r="AD37" s="304" t="str">
        <f>IF(ODU!$A37="","",IF(AB37&gt;S37," CapacityMax",""))</f>
        <v/>
      </c>
      <c r="AE37" s="344" t="str">
        <f>IF(ODU!$A37="","",IF(ODU!H37&lt;Min_Units," UnitMin",""))</f>
        <v/>
      </c>
      <c r="AF37" s="344" t="str">
        <f>IF(ODU!$A37="","",IF(ODU!I37&lt;=ODU!H37," UnitMax",""))</f>
        <v/>
      </c>
      <c r="AG37" s="344" t="str">
        <f>IF(ODU!$A37="","",IF(COUNTIF(IDU!$E$3:$N$3,"="&amp;UPPER(ODU!BL37))=1,""," Invalid_IDU_List"))</f>
        <v/>
      </c>
      <c r="AH37" s="344" t="str">
        <f t="shared" ca="1" si="3"/>
        <v/>
      </c>
      <c r="AI37" s="344" t="str">
        <f t="shared" si="4"/>
        <v/>
      </c>
    </row>
    <row r="38" spans="1:35" x14ac:dyDescent="0.2">
      <c r="A38">
        <v>38</v>
      </c>
      <c r="B38" s="304" t="str">
        <f t="shared" ca="1" si="0"/>
        <v/>
      </c>
      <c r="C38" s="304">
        <f t="shared" ca="1" si="1"/>
        <v>0</v>
      </c>
      <c r="D38" s="304">
        <f t="shared" ca="1" si="5"/>
        <v>0</v>
      </c>
      <c r="E38" s="304" t="str">
        <f t="shared" ca="1" si="2"/>
        <v/>
      </c>
      <c r="F38">
        <v>32</v>
      </c>
      <c r="G38" s="304">
        <f t="shared" ca="1" si="9"/>
        <v>0</v>
      </c>
      <c r="H38" s="304" t="str">
        <f t="shared" ca="1" si="10"/>
        <v/>
      </c>
      <c r="P38" s="344" t="str">
        <f>IF(ODU!$A38="","",IF(COUNTIF(ODU!$A$4:$A$504,"="&amp;ODU!$A38)&gt;1,"ODU_Duplicate",""))</f>
        <v/>
      </c>
      <c r="Q38" s="344" t="str">
        <f>IF(IDU!$A39="","",IF(COUNTIF(IDU!$A$4:$A$354,"="&amp;IDU!$A39)&gt;1,"IDU_Duplicate",""))</f>
        <v/>
      </c>
      <c r="R38" s="351" t="str">
        <f>IF(ODU!$A38="","",9 + FIND("1",IF(ODU!$J38&gt;0,"1","0") &amp; IF(ODU!$K38&gt;0,"1","0") &amp; IF(ODU!$L38&gt;0,"1","0") &amp; IF(ODU!$M38&gt;0,"1","0")&amp; IF(ODU!$N38&gt;0,"1","0")&amp; IF(ODU!$O38&gt;0,"1","0")&amp; IF(ODU!$P38&gt;0,"1","0")&amp; IF(ODU!$Q38&gt;0,"1","0")&amp; IF(ODU!$R38&gt;0,"1","0")&amp; IF(ODU!$S38&gt;0,"1","0")&amp; IF(ODU!$T38&gt;0,"1","0")&amp; IF(ODU!$U38&gt;0,"1","0")&amp; IF(ODU!$V38&gt;0,"1","0")&amp; IF(ODU!$W38&gt;0,"1","0")&amp; IF(ODU!$X38&gt;0,"1","0")&amp; IF(ODU!$Y38&gt;0,"1","0")))</f>
        <v/>
      </c>
      <c r="S38" s="351" t="str">
        <f>IF(ODU!$A38="","",26 - FIND("1",IF(ODU!$Y38&gt;0,"1","0") &amp; IF(ODU!$X38&gt;0,"1","0") &amp; IF(ODU!$W38&gt;0,"1","0") &amp; IF(ODU!$V38&gt;0,"1","0")&amp; IF(ODU!$U38&gt;0,"1","0")&amp; IF(ODU!$T38&gt;0,"1","0")&amp; IF(ODU!$S38&gt;0,"1","0")&amp; IF(ODU!$R38&gt;0,"1","0")&amp; IF(ODU!$Q38&gt;0,"1","0")&amp; IF(ODU!$P38&gt;0,"1","0")&amp; IF(ODU!$O38&gt;0,"1","0")&amp; IF(ODU!$N38&gt;0,"1","0")&amp; IF(ODU!$M38&gt;0,"1","0")&amp; IF(ODU!$L38&gt;0,"1","0")&amp; IF(ODU!$K38&gt;0,"1","0")&amp; IF(ODU!$J38&gt;0,"1","0")))</f>
        <v/>
      </c>
      <c r="T38" s="351" t="str">
        <f>IF(ODU!$A38="","",26 + FIND("1",IF(ODU!$AA38&gt;0,"1","0") &amp; IF(ODU!$AB38&gt;0,"1","0") &amp; IF(ODU!$AC38&gt;0,"1","0") &amp; IF(ODU!$AD38&gt;0,"1","0")&amp; IF(ODU!$AE38&gt;0,"1","0")&amp; IF(ODU!$AF38&gt;0,"1","0")&amp; IF(ODU!$AG38&gt;0,"1","0")&amp; IF(ODU!$AH38&gt;0,"1","0")&amp; IF(ODU!$AI38&gt;0,"1","0")&amp; IF(ODU!$AJ38&gt;0,"1","0")&amp; IF(ODU!$AK38&gt;0,"1","0")&amp; IF(ODU!$AL38&gt;0,"1","0")&amp; IF(ODU!$AM38&gt;0,"1","0")&amp; IF(ODU!$AN38&gt;0,"1","0")&amp; IF(ODU!$AO38&gt;0,"1","0")&amp; IF(ODU!$AP38&gt;0,"1","0")))</f>
        <v/>
      </c>
      <c r="U38" s="351" t="str">
        <f>IF(ODU!$A38="","",43 - FIND("1",IF(ODU!$AP38&gt;0,"1","0") &amp; IF(ODU!$AO38&gt;0,"1","0") &amp; IF(ODU!$AN38&gt;0,"1","0") &amp; IF(ODU!$AM38&gt;0,"1","0")&amp; IF(ODU!$AL38&gt;0,"1","0")&amp; IF(ODU!$AK38&gt;0,"1","0")&amp; IF(ODU!$AJ38&gt;0,"1","0")&amp; IF(ODU!$AI38&gt;0,"1","0")&amp; IF(ODU!$AH38&gt;0,"1","0")&amp; IF(ODU!$AG38&gt;0,"1","0")&amp; IF(ODU!$AF38&gt;0,"1","0")&amp; IF(ODU!$AE38&gt;0,"1","0")&amp; IF(ODU!$AD38&gt;0,"1","0")&amp; IF(ODU!$AC38&gt;0,"1","0")&amp; IF(ODU!$AB38&gt;0,"1","0")&amp; IF(ODU!$AA38&gt;0,"1","0")))</f>
        <v/>
      </c>
      <c r="V38" s="351" t="str">
        <f>IF(ODU!$A38="","",IF(OR(T38&lt;&gt;R38+17,U38&lt;&gt;S38+17)," RangeMismatch",""))</f>
        <v/>
      </c>
      <c r="W38" s="344" t="str">
        <f ca="1">IF(ODU!$A38="","",IF(COUNTA(INDIRECT("odu!R"&amp;ROW()&amp;"C"&amp;R38&amp;":R"&amp;ROW()&amp;"C"&amp;S38,"false"))&lt;&gt;1+S38-R38," GapInRangeCooling",""))</f>
        <v/>
      </c>
      <c r="X38" s="344" t="str">
        <f ca="1">IF(ODU!$A38="","",IF(COUNTA(INDIRECT("odu!R"&amp;ROW()&amp;"C"&amp;T38&amp;":R"&amp;ROW()&amp;"C"&amp;U38,"false"))&lt;&gt;1+U38-T38," GapInRangeHeating",""))</f>
        <v/>
      </c>
      <c r="Y38" s="345" t="str">
        <f>IF(ODU!$A38="","",IF(OR(ODU!$F38=0,ODU!$B38=0),0,ODU!$F38/ODU!$B38))</f>
        <v/>
      </c>
      <c r="Z38" s="345" t="str">
        <f>IF(ODU!$A38="","",IF(OR(ODU!$G38=0,ODU!$B38=0),0, ODU!$G38/ODU!$B38))</f>
        <v/>
      </c>
      <c r="AA38" s="303" t="str">
        <f>IF(ODU!$A38="","",IF(Y38=0,0,IF(Y38&gt;=0.8,13,IF(Y38&gt;=0.7,12,IF(Y38&gt;=0.6,11,IF(Y38&gt;=0.5,10,0))))))</f>
        <v/>
      </c>
      <c r="AB38" s="351" t="str">
        <f>IF(ODU!$A38="","",IF(Z38&gt;2, 25,6+INT(10*(Z38-0.0001))))</f>
        <v/>
      </c>
      <c r="AC38" s="304" t="str">
        <f>IF(ODU!$A38="","",IF(AA38&lt;R38," CapacityMin",""))</f>
        <v/>
      </c>
      <c r="AD38" s="304" t="str">
        <f>IF(ODU!$A38="","",IF(AB38&gt;S38," CapacityMax",""))</f>
        <v/>
      </c>
      <c r="AE38" s="344" t="str">
        <f>IF(ODU!$A38="","",IF(ODU!H38&lt;Min_Units," UnitMin",""))</f>
        <v/>
      </c>
      <c r="AF38" s="344" t="str">
        <f>IF(ODU!$A38="","",IF(ODU!I38&lt;=ODU!H38," UnitMax",""))</f>
        <v/>
      </c>
      <c r="AG38" s="344" t="str">
        <f>IF(ODU!$A38="","",IF(COUNTIF(IDU!$E$3:$N$3,"="&amp;UPPER(ODU!BL38))=1,""," Invalid_IDU_List"))</f>
        <v/>
      </c>
      <c r="AH38" s="344" t="str">
        <f t="shared" ca="1" si="3"/>
        <v/>
      </c>
      <c r="AI38" s="344" t="str">
        <f t="shared" si="4"/>
        <v/>
      </c>
    </row>
    <row r="39" spans="1:35" x14ac:dyDescent="0.2">
      <c r="A39">
        <v>39</v>
      </c>
      <c r="B39" s="304" t="str">
        <f t="shared" ca="1" si="0"/>
        <v/>
      </c>
      <c r="C39" s="304">
        <f t="shared" ca="1" si="1"/>
        <v>0</v>
      </c>
      <c r="D39" s="304">
        <f t="shared" ca="1" si="5"/>
        <v>0</v>
      </c>
      <c r="E39" s="304" t="str">
        <f t="shared" ca="1" si="2"/>
        <v/>
      </c>
      <c r="F39">
        <v>33</v>
      </c>
      <c r="G39" s="304">
        <f t="shared" ca="1" si="9"/>
        <v>0</v>
      </c>
      <c r="H39" s="304" t="str">
        <f t="shared" ca="1" si="10"/>
        <v/>
      </c>
      <c r="P39" s="344" t="str">
        <f>IF(ODU!$A39="","",IF(COUNTIF(ODU!$A$4:$A$504,"="&amp;ODU!$A39)&gt;1,"ODU_Duplicate",""))</f>
        <v/>
      </c>
      <c r="Q39" s="344" t="str">
        <f>IF(IDU!$A40="","",IF(COUNTIF(IDU!$A$4:$A$354,"="&amp;IDU!$A40)&gt;1,"IDU_Duplicate",""))</f>
        <v/>
      </c>
      <c r="R39" s="351" t="str">
        <f>IF(ODU!$A39="","",9 + FIND("1",IF(ODU!$J39&gt;0,"1","0") &amp; IF(ODU!$K39&gt;0,"1","0") &amp; IF(ODU!$L39&gt;0,"1","0") &amp; IF(ODU!$M39&gt;0,"1","0")&amp; IF(ODU!$N39&gt;0,"1","0")&amp; IF(ODU!$O39&gt;0,"1","0")&amp; IF(ODU!$P39&gt;0,"1","0")&amp; IF(ODU!$Q39&gt;0,"1","0")&amp; IF(ODU!$R39&gt;0,"1","0")&amp; IF(ODU!$S39&gt;0,"1","0")&amp; IF(ODU!$T39&gt;0,"1","0")&amp; IF(ODU!$U39&gt;0,"1","0")&amp; IF(ODU!$V39&gt;0,"1","0")&amp; IF(ODU!$W39&gt;0,"1","0")&amp; IF(ODU!$X39&gt;0,"1","0")&amp; IF(ODU!$Y39&gt;0,"1","0")))</f>
        <v/>
      </c>
      <c r="S39" s="351" t="str">
        <f>IF(ODU!$A39="","",26 - FIND("1",IF(ODU!$Y39&gt;0,"1","0") &amp; IF(ODU!$X39&gt;0,"1","0") &amp; IF(ODU!$W39&gt;0,"1","0") &amp; IF(ODU!$V39&gt;0,"1","0")&amp; IF(ODU!$U39&gt;0,"1","0")&amp; IF(ODU!$T39&gt;0,"1","0")&amp; IF(ODU!$S39&gt;0,"1","0")&amp; IF(ODU!$R39&gt;0,"1","0")&amp; IF(ODU!$Q39&gt;0,"1","0")&amp; IF(ODU!$P39&gt;0,"1","0")&amp; IF(ODU!$O39&gt;0,"1","0")&amp; IF(ODU!$N39&gt;0,"1","0")&amp; IF(ODU!$M39&gt;0,"1","0")&amp; IF(ODU!$L39&gt;0,"1","0")&amp; IF(ODU!$K39&gt;0,"1","0")&amp; IF(ODU!$J39&gt;0,"1","0")))</f>
        <v/>
      </c>
      <c r="T39" s="351" t="str">
        <f>IF(ODU!$A39="","",26 + FIND("1",IF(ODU!$AA39&gt;0,"1","0") &amp; IF(ODU!$AB39&gt;0,"1","0") &amp; IF(ODU!$AC39&gt;0,"1","0") &amp; IF(ODU!$AD39&gt;0,"1","0")&amp; IF(ODU!$AE39&gt;0,"1","0")&amp; IF(ODU!$AF39&gt;0,"1","0")&amp; IF(ODU!$AG39&gt;0,"1","0")&amp; IF(ODU!$AH39&gt;0,"1","0")&amp; IF(ODU!$AI39&gt;0,"1","0")&amp; IF(ODU!$AJ39&gt;0,"1","0")&amp; IF(ODU!$AK39&gt;0,"1","0")&amp; IF(ODU!$AL39&gt;0,"1","0")&amp; IF(ODU!$AM39&gt;0,"1","0")&amp; IF(ODU!$AN39&gt;0,"1","0")&amp; IF(ODU!$AO39&gt;0,"1","0")&amp; IF(ODU!$AP39&gt;0,"1","0")))</f>
        <v/>
      </c>
      <c r="U39" s="351" t="str">
        <f>IF(ODU!$A39="","",43 - FIND("1",IF(ODU!$AP39&gt;0,"1","0") &amp; IF(ODU!$AO39&gt;0,"1","0") &amp; IF(ODU!$AN39&gt;0,"1","0") &amp; IF(ODU!$AM39&gt;0,"1","0")&amp; IF(ODU!$AL39&gt;0,"1","0")&amp; IF(ODU!$AK39&gt;0,"1","0")&amp; IF(ODU!$AJ39&gt;0,"1","0")&amp; IF(ODU!$AI39&gt;0,"1","0")&amp; IF(ODU!$AH39&gt;0,"1","0")&amp; IF(ODU!$AG39&gt;0,"1","0")&amp; IF(ODU!$AF39&gt;0,"1","0")&amp; IF(ODU!$AE39&gt;0,"1","0")&amp; IF(ODU!$AD39&gt;0,"1","0")&amp; IF(ODU!$AC39&gt;0,"1","0")&amp; IF(ODU!$AB39&gt;0,"1","0")&amp; IF(ODU!$AA39&gt;0,"1","0")))</f>
        <v/>
      </c>
      <c r="V39" s="351" t="str">
        <f>IF(ODU!$A39="","",IF(OR(T39&lt;&gt;R39+17,U39&lt;&gt;S39+17)," RangeMismatch",""))</f>
        <v/>
      </c>
      <c r="W39" s="344" t="str">
        <f ca="1">IF(ODU!$A39="","",IF(COUNTA(INDIRECT("odu!R"&amp;ROW()&amp;"C"&amp;R39&amp;":R"&amp;ROW()&amp;"C"&amp;S39,"false"))&lt;&gt;1+S39-R39," GapInRangeCooling",""))</f>
        <v/>
      </c>
      <c r="X39" s="344" t="str">
        <f ca="1">IF(ODU!$A39="","",IF(COUNTA(INDIRECT("odu!R"&amp;ROW()&amp;"C"&amp;T39&amp;":R"&amp;ROW()&amp;"C"&amp;U39,"false"))&lt;&gt;1+U39-T39," GapInRangeHeating",""))</f>
        <v/>
      </c>
      <c r="Y39" s="345" t="str">
        <f>IF(ODU!$A39="","",IF(OR(ODU!$F39=0,ODU!$B39=0),0,ODU!$F39/ODU!$B39))</f>
        <v/>
      </c>
      <c r="Z39" s="345" t="str">
        <f>IF(ODU!$A39="","",IF(OR(ODU!$G39=0,ODU!$B39=0),0, ODU!$G39/ODU!$B39))</f>
        <v/>
      </c>
      <c r="AA39" s="303" t="str">
        <f>IF(ODU!$A39="","",IF(Y39=0,0,IF(Y39&gt;=0.8,13,IF(Y39&gt;=0.7,12,IF(Y39&gt;=0.6,11,IF(Y39&gt;=0.5,10,0))))))</f>
        <v/>
      </c>
      <c r="AB39" s="351" t="str">
        <f>IF(ODU!$A39="","",IF(Z39&gt;2, 25,6+INT(10*(Z39-0.0001))))</f>
        <v/>
      </c>
      <c r="AC39" s="304" t="str">
        <f>IF(ODU!$A39="","",IF(AA39&lt;R39," CapacityMin",""))</f>
        <v/>
      </c>
      <c r="AD39" s="304" t="str">
        <f>IF(ODU!$A39="","",IF(AB39&gt;S39," CapacityMax",""))</f>
        <v/>
      </c>
      <c r="AE39" s="344" t="str">
        <f>IF(ODU!$A39="","",IF(ODU!H39&lt;Min_Units," UnitMin",""))</f>
        <v/>
      </c>
      <c r="AF39" s="344" t="str">
        <f>IF(ODU!$A39="","",IF(ODU!I39&lt;=ODU!H39," UnitMax",""))</f>
        <v/>
      </c>
      <c r="AG39" s="344" t="str">
        <f>IF(ODU!$A39="","",IF(COUNTIF(IDU!$E$3:$N$3,"="&amp;UPPER(ODU!BL39))=1,""," Invalid_IDU_List"))</f>
        <v/>
      </c>
      <c r="AH39" s="344" t="str">
        <f t="shared" ca="1" si="3"/>
        <v/>
      </c>
      <c r="AI39" s="344" t="str">
        <f t="shared" si="4"/>
        <v/>
      </c>
    </row>
    <row r="40" spans="1:35" x14ac:dyDescent="0.2">
      <c r="A40">
        <v>40</v>
      </c>
      <c r="B40" s="304" t="str">
        <f t="shared" ca="1" si="0"/>
        <v/>
      </c>
      <c r="C40" s="304">
        <f t="shared" ca="1" si="1"/>
        <v>0</v>
      </c>
      <c r="D40" s="304">
        <f t="shared" ca="1" si="5"/>
        <v>0</v>
      </c>
      <c r="E40" s="304" t="str">
        <f t="shared" ca="1" si="2"/>
        <v/>
      </c>
      <c r="F40">
        <v>34</v>
      </c>
      <c r="G40" s="304">
        <f t="shared" ca="1" si="9"/>
        <v>0</v>
      </c>
      <c r="H40" s="304" t="str">
        <f t="shared" ca="1" si="10"/>
        <v/>
      </c>
      <c r="P40" s="344" t="str">
        <f>IF(ODU!$A40="","",IF(COUNTIF(ODU!$A$4:$A$504,"="&amp;ODU!$A40)&gt;1,"ODU_Duplicate",""))</f>
        <v/>
      </c>
      <c r="Q40" s="344" t="str">
        <f>IF(IDU!$A41="","",IF(COUNTIF(IDU!$A$4:$A$354,"="&amp;IDU!$A41)&gt;1,"IDU_Duplicate",""))</f>
        <v/>
      </c>
      <c r="R40" s="351" t="str">
        <f>IF(ODU!$A40="","",9 + FIND("1",IF(ODU!$J40&gt;0,"1","0") &amp; IF(ODU!$K40&gt;0,"1","0") &amp; IF(ODU!$L40&gt;0,"1","0") &amp; IF(ODU!$M40&gt;0,"1","0")&amp; IF(ODU!$N40&gt;0,"1","0")&amp; IF(ODU!$O40&gt;0,"1","0")&amp; IF(ODU!$P40&gt;0,"1","0")&amp; IF(ODU!$Q40&gt;0,"1","0")&amp; IF(ODU!$R40&gt;0,"1","0")&amp; IF(ODU!$S40&gt;0,"1","0")&amp; IF(ODU!$T40&gt;0,"1","0")&amp; IF(ODU!$U40&gt;0,"1","0")&amp; IF(ODU!$V40&gt;0,"1","0")&amp; IF(ODU!$W40&gt;0,"1","0")&amp; IF(ODU!$X40&gt;0,"1","0")&amp; IF(ODU!$Y40&gt;0,"1","0")))</f>
        <v/>
      </c>
      <c r="S40" s="351" t="str">
        <f>IF(ODU!$A40="","",26 - FIND("1",IF(ODU!$Y40&gt;0,"1","0") &amp; IF(ODU!$X40&gt;0,"1","0") &amp; IF(ODU!$W40&gt;0,"1","0") &amp; IF(ODU!$V40&gt;0,"1","0")&amp; IF(ODU!$U40&gt;0,"1","0")&amp; IF(ODU!$T40&gt;0,"1","0")&amp; IF(ODU!$S40&gt;0,"1","0")&amp; IF(ODU!$R40&gt;0,"1","0")&amp; IF(ODU!$Q40&gt;0,"1","0")&amp; IF(ODU!$P40&gt;0,"1","0")&amp; IF(ODU!$O40&gt;0,"1","0")&amp; IF(ODU!$N40&gt;0,"1","0")&amp; IF(ODU!$M40&gt;0,"1","0")&amp; IF(ODU!$L40&gt;0,"1","0")&amp; IF(ODU!$K40&gt;0,"1","0")&amp; IF(ODU!$J40&gt;0,"1","0")))</f>
        <v/>
      </c>
      <c r="T40" s="351" t="str">
        <f>IF(ODU!$A40="","",26 + FIND("1",IF(ODU!$AA40&gt;0,"1","0") &amp; IF(ODU!$AB40&gt;0,"1","0") &amp; IF(ODU!$AC40&gt;0,"1","0") &amp; IF(ODU!$AD40&gt;0,"1","0")&amp; IF(ODU!$AE40&gt;0,"1","0")&amp; IF(ODU!$AF40&gt;0,"1","0")&amp; IF(ODU!$AG40&gt;0,"1","0")&amp; IF(ODU!$AH40&gt;0,"1","0")&amp; IF(ODU!$AI40&gt;0,"1","0")&amp; IF(ODU!$AJ40&gt;0,"1","0")&amp; IF(ODU!$AK40&gt;0,"1","0")&amp; IF(ODU!$AL40&gt;0,"1","0")&amp; IF(ODU!$AM40&gt;0,"1","0")&amp; IF(ODU!$AN40&gt;0,"1","0")&amp; IF(ODU!$AO40&gt;0,"1","0")&amp; IF(ODU!$AP40&gt;0,"1","0")))</f>
        <v/>
      </c>
      <c r="U40" s="351" t="str">
        <f>IF(ODU!$A40="","",43 - FIND("1",IF(ODU!$AP40&gt;0,"1","0") &amp; IF(ODU!$AO40&gt;0,"1","0") &amp; IF(ODU!$AN40&gt;0,"1","0") &amp; IF(ODU!$AM40&gt;0,"1","0")&amp; IF(ODU!$AL40&gt;0,"1","0")&amp; IF(ODU!$AK40&gt;0,"1","0")&amp; IF(ODU!$AJ40&gt;0,"1","0")&amp; IF(ODU!$AI40&gt;0,"1","0")&amp; IF(ODU!$AH40&gt;0,"1","0")&amp; IF(ODU!$AG40&gt;0,"1","0")&amp; IF(ODU!$AF40&gt;0,"1","0")&amp; IF(ODU!$AE40&gt;0,"1","0")&amp; IF(ODU!$AD40&gt;0,"1","0")&amp; IF(ODU!$AC40&gt;0,"1","0")&amp; IF(ODU!$AB40&gt;0,"1","0")&amp; IF(ODU!$AA40&gt;0,"1","0")))</f>
        <v/>
      </c>
      <c r="V40" s="351" t="str">
        <f>IF(ODU!$A40="","",IF(OR(T40&lt;&gt;R40+17,U40&lt;&gt;S40+17)," RangeMismatch",""))</f>
        <v/>
      </c>
      <c r="W40" s="344" t="str">
        <f ca="1">IF(ODU!$A40="","",IF(COUNTA(INDIRECT("odu!R"&amp;ROW()&amp;"C"&amp;R40&amp;":R"&amp;ROW()&amp;"C"&amp;S40,"false"))&lt;&gt;1+S40-R40," GapInRangeCooling",""))</f>
        <v/>
      </c>
      <c r="X40" s="344" t="str">
        <f ca="1">IF(ODU!$A40="","",IF(COUNTA(INDIRECT("odu!R"&amp;ROW()&amp;"C"&amp;T40&amp;":R"&amp;ROW()&amp;"C"&amp;U40,"false"))&lt;&gt;1+U40-T40," GapInRangeHeating",""))</f>
        <v/>
      </c>
      <c r="Y40" s="345" t="str">
        <f>IF(ODU!$A40="","",IF(OR(ODU!$F40=0,ODU!$B40=0),0,ODU!$F40/ODU!$B40))</f>
        <v/>
      </c>
      <c r="Z40" s="345" t="str">
        <f>IF(ODU!$A40="","",IF(OR(ODU!$G40=0,ODU!$B40=0),0, ODU!$G40/ODU!$B40))</f>
        <v/>
      </c>
      <c r="AA40" s="303" t="str">
        <f>IF(ODU!$A40="","",IF(Y40=0,0,IF(Y40&gt;=0.8,13,IF(Y40&gt;=0.7,12,IF(Y40&gt;=0.6,11,IF(Y40&gt;=0.5,10,0))))))</f>
        <v/>
      </c>
      <c r="AB40" s="351" t="str">
        <f>IF(ODU!$A40="","",IF(Z40&gt;2, 25,6+INT(10*(Z40-0.0001))))</f>
        <v/>
      </c>
      <c r="AC40" s="304" t="str">
        <f>IF(ODU!$A40="","",IF(AA40&lt;R40," CapacityMin",""))</f>
        <v/>
      </c>
      <c r="AD40" s="304" t="str">
        <f>IF(ODU!$A40="","",IF(AB40&gt;S40," CapacityMax",""))</f>
        <v/>
      </c>
      <c r="AE40" s="344" t="str">
        <f>IF(ODU!$A40="","",IF(ODU!H40&lt;Min_Units," UnitMin",""))</f>
        <v/>
      </c>
      <c r="AF40" s="344" t="str">
        <f>IF(ODU!$A40="","",IF(ODU!I40&lt;=ODU!H40," UnitMax",""))</f>
        <v/>
      </c>
      <c r="AG40" s="344" t="str">
        <f>IF(ODU!$A40="","",IF(COUNTIF(IDU!$E$3:$N$3,"="&amp;UPPER(ODU!BL40))=1,""," Invalid_IDU_List"))</f>
        <v/>
      </c>
      <c r="AH40" s="344" t="str">
        <f t="shared" ca="1" si="3"/>
        <v/>
      </c>
      <c r="AI40" s="344" t="str">
        <f t="shared" si="4"/>
        <v/>
      </c>
    </row>
    <row r="41" spans="1:35" x14ac:dyDescent="0.2">
      <c r="A41">
        <v>41</v>
      </c>
      <c r="B41" s="304" t="str">
        <f t="shared" ca="1" si="0"/>
        <v/>
      </c>
      <c r="C41" s="304">
        <f t="shared" ca="1" si="1"/>
        <v>0</v>
      </c>
      <c r="D41" s="304">
        <f t="shared" ca="1" si="5"/>
        <v>0</v>
      </c>
      <c r="E41" s="304" t="str">
        <f t="shared" ca="1" si="2"/>
        <v/>
      </c>
      <c r="F41">
        <v>35</v>
      </c>
      <c r="G41" s="304">
        <f t="shared" ca="1" si="9"/>
        <v>0</v>
      </c>
      <c r="H41" s="304" t="str">
        <f t="shared" ca="1" si="10"/>
        <v/>
      </c>
      <c r="P41" s="344" t="str">
        <f>IF(ODU!$A41="","",IF(COUNTIF(ODU!$A$4:$A$504,"="&amp;ODU!$A41)&gt;1,"ODU_Duplicate",""))</f>
        <v/>
      </c>
      <c r="Q41" s="344" t="str">
        <f>IF(IDU!$A42="","",IF(COUNTIF(IDU!$A$4:$A$354,"="&amp;IDU!$A42)&gt;1,"IDU_Duplicate",""))</f>
        <v/>
      </c>
      <c r="R41" s="351" t="str">
        <f>IF(ODU!$A41="","",9 + FIND("1",IF(ODU!$J41&gt;0,"1","0") &amp; IF(ODU!$K41&gt;0,"1","0") &amp; IF(ODU!$L41&gt;0,"1","0") &amp; IF(ODU!$M41&gt;0,"1","0")&amp; IF(ODU!$N41&gt;0,"1","0")&amp; IF(ODU!$O41&gt;0,"1","0")&amp; IF(ODU!$P41&gt;0,"1","0")&amp; IF(ODU!$Q41&gt;0,"1","0")&amp; IF(ODU!$R41&gt;0,"1","0")&amp; IF(ODU!$S41&gt;0,"1","0")&amp; IF(ODU!$T41&gt;0,"1","0")&amp; IF(ODU!$U41&gt;0,"1","0")&amp; IF(ODU!$V41&gt;0,"1","0")&amp; IF(ODU!$W41&gt;0,"1","0")&amp; IF(ODU!$X41&gt;0,"1","0")&amp; IF(ODU!$Y41&gt;0,"1","0")))</f>
        <v/>
      </c>
      <c r="S41" s="351" t="str">
        <f>IF(ODU!$A41="","",26 - FIND("1",IF(ODU!$Y41&gt;0,"1","0") &amp; IF(ODU!$X41&gt;0,"1","0") &amp; IF(ODU!$W41&gt;0,"1","0") &amp; IF(ODU!$V41&gt;0,"1","0")&amp; IF(ODU!$U41&gt;0,"1","0")&amp; IF(ODU!$T41&gt;0,"1","0")&amp; IF(ODU!$S41&gt;0,"1","0")&amp; IF(ODU!$R41&gt;0,"1","0")&amp; IF(ODU!$Q41&gt;0,"1","0")&amp; IF(ODU!$P41&gt;0,"1","0")&amp; IF(ODU!$O41&gt;0,"1","0")&amp; IF(ODU!$N41&gt;0,"1","0")&amp; IF(ODU!$M41&gt;0,"1","0")&amp; IF(ODU!$L41&gt;0,"1","0")&amp; IF(ODU!$K41&gt;0,"1","0")&amp; IF(ODU!$J41&gt;0,"1","0")))</f>
        <v/>
      </c>
      <c r="T41" s="351" t="str">
        <f>IF(ODU!$A41="","",26 + FIND("1",IF(ODU!$AA41&gt;0,"1","0") &amp; IF(ODU!$AB41&gt;0,"1","0") &amp; IF(ODU!$AC41&gt;0,"1","0") &amp; IF(ODU!$AD41&gt;0,"1","0")&amp; IF(ODU!$AE41&gt;0,"1","0")&amp; IF(ODU!$AF41&gt;0,"1","0")&amp; IF(ODU!$AG41&gt;0,"1","0")&amp; IF(ODU!$AH41&gt;0,"1","0")&amp; IF(ODU!$AI41&gt;0,"1","0")&amp; IF(ODU!$AJ41&gt;0,"1","0")&amp; IF(ODU!$AK41&gt;0,"1","0")&amp; IF(ODU!$AL41&gt;0,"1","0")&amp; IF(ODU!$AM41&gt;0,"1","0")&amp; IF(ODU!$AN41&gt;0,"1","0")&amp; IF(ODU!$AO41&gt;0,"1","0")&amp; IF(ODU!$AP41&gt;0,"1","0")))</f>
        <v/>
      </c>
      <c r="U41" s="351" t="str">
        <f>IF(ODU!$A41="","",43 - FIND("1",IF(ODU!$AP41&gt;0,"1","0") &amp; IF(ODU!$AO41&gt;0,"1","0") &amp; IF(ODU!$AN41&gt;0,"1","0") &amp; IF(ODU!$AM41&gt;0,"1","0")&amp; IF(ODU!$AL41&gt;0,"1","0")&amp; IF(ODU!$AK41&gt;0,"1","0")&amp; IF(ODU!$AJ41&gt;0,"1","0")&amp; IF(ODU!$AI41&gt;0,"1","0")&amp; IF(ODU!$AH41&gt;0,"1","0")&amp; IF(ODU!$AG41&gt;0,"1","0")&amp; IF(ODU!$AF41&gt;0,"1","0")&amp; IF(ODU!$AE41&gt;0,"1","0")&amp; IF(ODU!$AD41&gt;0,"1","0")&amp; IF(ODU!$AC41&gt;0,"1","0")&amp; IF(ODU!$AB41&gt;0,"1","0")&amp; IF(ODU!$AA41&gt;0,"1","0")))</f>
        <v/>
      </c>
      <c r="V41" s="351" t="str">
        <f>IF(ODU!$A41="","",IF(OR(T41&lt;&gt;R41+17,U41&lt;&gt;S41+17)," RangeMismatch",""))</f>
        <v/>
      </c>
      <c r="W41" s="344" t="str">
        <f ca="1">IF(ODU!$A41="","",IF(COUNTA(INDIRECT("odu!R"&amp;ROW()&amp;"C"&amp;R41&amp;":R"&amp;ROW()&amp;"C"&amp;S41,"false"))&lt;&gt;1+S41-R41," GapInRangeCooling",""))</f>
        <v/>
      </c>
      <c r="X41" s="344" t="str">
        <f ca="1">IF(ODU!$A41="","",IF(COUNTA(INDIRECT("odu!R"&amp;ROW()&amp;"C"&amp;T41&amp;":R"&amp;ROW()&amp;"C"&amp;U41,"false"))&lt;&gt;1+U41-T41," GapInRangeHeating",""))</f>
        <v/>
      </c>
      <c r="Y41" s="345" t="str">
        <f>IF(ODU!$A41="","",IF(OR(ODU!$F41=0,ODU!$B41=0),0,ODU!$F41/ODU!$B41))</f>
        <v/>
      </c>
      <c r="Z41" s="345" t="str">
        <f>IF(ODU!$A41="","",IF(OR(ODU!$G41=0,ODU!$B41=0),0, ODU!$G41/ODU!$B41))</f>
        <v/>
      </c>
      <c r="AA41" s="303" t="str">
        <f>IF(ODU!$A41="","",IF(Y41=0,0,IF(Y41&gt;=0.8,13,IF(Y41&gt;=0.7,12,IF(Y41&gt;=0.6,11,IF(Y41&gt;=0.5,10,0))))))</f>
        <v/>
      </c>
      <c r="AB41" s="351" t="str">
        <f>IF(ODU!$A41="","",IF(Z41&gt;2, 25,6+INT(10*(Z41-0.0001))))</f>
        <v/>
      </c>
      <c r="AC41" s="304" t="str">
        <f>IF(ODU!$A41="","",IF(AA41&lt;R41," CapacityMin",""))</f>
        <v/>
      </c>
      <c r="AD41" s="304" t="str">
        <f>IF(ODU!$A41="","",IF(AB41&gt;S41," CapacityMax",""))</f>
        <v/>
      </c>
      <c r="AE41" s="344" t="str">
        <f>IF(ODU!$A41="","",IF(ODU!H41&lt;Min_Units," UnitMin",""))</f>
        <v/>
      </c>
      <c r="AF41" s="344" t="str">
        <f>IF(ODU!$A41="","",IF(ODU!I41&lt;=ODU!H41," UnitMax",""))</f>
        <v/>
      </c>
      <c r="AG41" s="344" t="str">
        <f>IF(ODU!$A41="","",IF(COUNTIF(IDU!$E$3:$N$3,"="&amp;UPPER(ODU!BL41))=1,""," Invalid_IDU_List"))</f>
        <v/>
      </c>
      <c r="AH41" s="344" t="str">
        <f t="shared" ca="1" si="3"/>
        <v/>
      </c>
      <c r="AI41" s="344" t="str">
        <f t="shared" si="4"/>
        <v/>
      </c>
    </row>
    <row r="42" spans="1:35" x14ac:dyDescent="0.2">
      <c r="A42">
        <v>42</v>
      </c>
      <c r="B42" s="304" t="str">
        <f t="shared" ca="1" si="0"/>
        <v/>
      </c>
      <c r="C42" s="304">
        <f t="shared" ca="1" si="1"/>
        <v>0</v>
      </c>
      <c r="D42" s="304">
        <f t="shared" ca="1" si="5"/>
        <v>0</v>
      </c>
      <c r="E42" s="304" t="str">
        <f t="shared" ca="1" si="2"/>
        <v/>
      </c>
      <c r="F42">
        <v>36</v>
      </c>
      <c r="G42" s="304">
        <f t="shared" ca="1" si="9"/>
        <v>0</v>
      </c>
      <c r="H42" s="304" t="str">
        <f t="shared" ca="1" si="10"/>
        <v/>
      </c>
      <c r="P42" s="344" t="str">
        <f>IF(ODU!$A42="","",IF(COUNTIF(ODU!$A$4:$A$504,"="&amp;ODU!$A42)&gt;1,"ODU_Duplicate",""))</f>
        <v/>
      </c>
      <c r="Q42" s="344" t="str">
        <f>IF(IDU!$A43="","",IF(COUNTIF(IDU!$A$4:$A$354,"="&amp;IDU!$A43)&gt;1,"IDU_Duplicate",""))</f>
        <v/>
      </c>
      <c r="R42" s="351" t="str">
        <f>IF(ODU!$A42="","",9 + FIND("1",IF(ODU!$J42&gt;0,"1","0") &amp; IF(ODU!$K42&gt;0,"1","0") &amp; IF(ODU!$L42&gt;0,"1","0") &amp; IF(ODU!$M42&gt;0,"1","0")&amp; IF(ODU!$N42&gt;0,"1","0")&amp; IF(ODU!$O42&gt;0,"1","0")&amp; IF(ODU!$P42&gt;0,"1","0")&amp; IF(ODU!$Q42&gt;0,"1","0")&amp; IF(ODU!$R42&gt;0,"1","0")&amp; IF(ODU!$S42&gt;0,"1","0")&amp; IF(ODU!$T42&gt;0,"1","0")&amp; IF(ODU!$U42&gt;0,"1","0")&amp; IF(ODU!$V42&gt;0,"1","0")&amp; IF(ODU!$W42&gt;0,"1","0")&amp; IF(ODU!$X42&gt;0,"1","0")&amp; IF(ODU!$Y42&gt;0,"1","0")))</f>
        <v/>
      </c>
      <c r="S42" s="351" t="str">
        <f>IF(ODU!$A42="","",26 - FIND("1",IF(ODU!$Y42&gt;0,"1","0") &amp; IF(ODU!$X42&gt;0,"1","0") &amp; IF(ODU!$W42&gt;0,"1","0") &amp; IF(ODU!$V42&gt;0,"1","0")&amp; IF(ODU!$U42&gt;0,"1","0")&amp; IF(ODU!$T42&gt;0,"1","0")&amp; IF(ODU!$S42&gt;0,"1","0")&amp; IF(ODU!$R42&gt;0,"1","0")&amp; IF(ODU!$Q42&gt;0,"1","0")&amp; IF(ODU!$P42&gt;0,"1","0")&amp; IF(ODU!$O42&gt;0,"1","0")&amp; IF(ODU!$N42&gt;0,"1","0")&amp; IF(ODU!$M42&gt;0,"1","0")&amp; IF(ODU!$L42&gt;0,"1","0")&amp; IF(ODU!$K42&gt;0,"1","0")&amp; IF(ODU!$J42&gt;0,"1","0")))</f>
        <v/>
      </c>
      <c r="T42" s="351" t="str">
        <f>IF(ODU!$A42="","",26 + FIND("1",IF(ODU!$AA42&gt;0,"1","0") &amp; IF(ODU!$AB42&gt;0,"1","0") &amp; IF(ODU!$AC42&gt;0,"1","0") &amp; IF(ODU!$AD42&gt;0,"1","0")&amp; IF(ODU!$AE42&gt;0,"1","0")&amp; IF(ODU!$AF42&gt;0,"1","0")&amp; IF(ODU!$AG42&gt;0,"1","0")&amp; IF(ODU!$AH42&gt;0,"1","0")&amp; IF(ODU!$AI42&gt;0,"1","0")&amp; IF(ODU!$AJ42&gt;0,"1","0")&amp; IF(ODU!$AK42&gt;0,"1","0")&amp; IF(ODU!$AL42&gt;0,"1","0")&amp; IF(ODU!$AM42&gt;0,"1","0")&amp; IF(ODU!$AN42&gt;0,"1","0")&amp; IF(ODU!$AO42&gt;0,"1","0")&amp; IF(ODU!$AP42&gt;0,"1","0")))</f>
        <v/>
      </c>
      <c r="U42" s="351" t="str">
        <f>IF(ODU!$A42="","",43 - FIND("1",IF(ODU!$AP42&gt;0,"1","0") &amp; IF(ODU!$AO42&gt;0,"1","0") &amp; IF(ODU!$AN42&gt;0,"1","0") &amp; IF(ODU!$AM42&gt;0,"1","0")&amp; IF(ODU!$AL42&gt;0,"1","0")&amp; IF(ODU!$AK42&gt;0,"1","0")&amp; IF(ODU!$AJ42&gt;0,"1","0")&amp; IF(ODU!$AI42&gt;0,"1","0")&amp; IF(ODU!$AH42&gt;0,"1","0")&amp; IF(ODU!$AG42&gt;0,"1","0")&amp; IF(ODU!$AF42&gt;0,"1","0")&amp; IF(ODU!$AE42&gt;0,"1","0")&amp; IF(ODU!$AD42&gt;0,"1","0")&amp; IF(ODU!$AC42&gt;0,"1","0")&amp; IF(ODU!$AB42&gt;0,"1","0")&amp; IF(ODU!$AA42&gt;0,"1","0")))</f>
        <v/>
      </c>
      <c r="V42" s="351" t="str">
        <f>IF(ODU!$A42="","",IF(OR(T42&lt;&gt;R42+17,U42&lt;&gt;S42+17)," RangeMismatch",""))</f>
        <v/>
      </c>
      <c r="W42" s="344" t="str">
        <f ca="1">IF(ODU!$A42="","",IF(COUNTA(INDIRECT("odu!R"&amp;ROW()&amp;"C"&amp;R42&amp;":R"&amp;ROW()&amp;"C"&amp;S42,"false"))&lt;&gt;1+S42-R42," GapInRangeCooling",""))</f>
        <v/>
      </c>
      <c r="X42" s="344" t="str">
        <f ca="1">IF(ODU!$A42="","",IF(COUNTA(INDIRECT("odu!R"&amp;ROW()&amp;"C"&amp;T42&amp;":R"&amp;ROW()&amp;"C"&amp;U42,"false"))&lt;&gt;1+U42-T42," GapInRangeHeating",""))</f>
        <v/>
      </c>
      <c r="Y42" s="345" t="str">
        <f>IF(ODU!$A42="","",IF(OR(ODU!$F42=0,ODU!$B42=0),0,ODU!$F42/ODU!$B42))</f>
        <v/>
      </c>
      <c r="Z42" s="345" t="str">
        <f>IF(ODU!$A42="","",IF(OR(ODU!$G42=0,ODU!$B42=0),0, ODU!$G42/ODU!$B42))</f>
        <v/>
      </c>
      <c r="AA42" s="303" t="str">
        <f>IF(ODU!$A42="","",IF(Y42=0,0,IF(Y42&gt;=0.8,13,IF(Y42&gt;=0.7,12,IF(Y42&gt;=0.6,11,IF(Y42&gt;=0.5,10,0))))))</f>
        <v/>
      </c>
      <c r="AB42" s="351" t="str">
        <f>IF(ODU!$A42="","",IF(Z42&gt;2, 25,6+INT(10*(Z42-0.0001))))</f>
        <v/>
      </c>
      <c r="AC42" s="304" t="str">
        <f>IF(ODU!$A42="","",IF(AA42&lt;R42," CapacityMin",""))</f>
        <v/>
      </c>
      <c r="AD42" s="304" t="str">
        <f>IF(ODU!$A42="","",IF(AB42&gt;S42," CapacityMax",""))</f>
        <v/>
      </c>
      <c r="AE42" s="344" t="str">
        <f>IF(ODU!$A42="","",IF(ODU!H42&lt;Min_Units," UnitMin",""))</f>
        <v/>
      </c>
      <c r="AF42" s="344" t="str">
        <f>IF(ODU!$A42="","",IF(ODU!I42&lt;=ODU!H42," UnitMax",""))</f>
        <v/>
      </c>
      <c r="AG42" s="344" t="str">
        <f>IF(ODU!$A42="","",IF(COUNTIF(IDU!$E$3:$N$3,"="&amp;UPPER(ODU!BL42))=1,""," Invalid_IDU_List"))</f>
        <v/>
      </c>
      <c r="AH42" s="344" t="str">
        <f t="shared" ca="1" si="3"/>
        <v/>
      </c>
      <c r="AI42" s="344" t="str">
        <f t="shared" si="4"/>
        <v/>
      </c>
    </row>
    <row r="43" spans="1:35" x14ac:dyDescent="0.2">
      <c r="A43">
        <v>43</v>
      </c>
      <c r="B43" s="304" t="str">
        <f t="shared" ca="1" si="0"/>
        <v/>
      </c>
      <c r="C43" s="304">
        <f t="shared" ca="1" si="1"/>
        <v>0</v>
      </c>
      <c r="D43" s="304">
        <f t="shared" ca="1" si="5"/>
        <v>0</v>
      </c>
      <c r="E43" s="304" t="str">
        <f t="shared" ca="1" si="2"/>
        <v/>
      </c>
      <c r="F43">
        <v>37</v>
      </c>
      <c r="G43" s="304">
        <f t="shared" ca="1" si="9"/>
        <v>0</v>
      </c>
      <c r="H43" s="304" t="str">
        <f t="shared" ca="1" si="10"/>
        <v/>
      </c>
      <c r="P43" s="344" t="str">
        <f>IF(ODU!$A43="","",IF(COUNTIF(ODU!$A$4:$A$504,"="&amp;ODU!$A43)&gt;1,"ODU_Duplicate",""))</f>
        <v/>
      </c>
      <c r="Q43" s="344" t="str">
        <f>IF(IDU!$A44="","",IF(COUNTIF(IDU!$A$4:$A$354,"="&amp;IDU!$A44)&gt;1,"IDU_Duplicate",""))</f>
        <v/>
      </c>
      <c r="R43" s="351" t="str">
        <f>IF(ODU!$A43="","",9 + FIND("1",IF(ODU!$J43&gt;0,"1","0") &amp; IF(ODU!$K43&gt;0,"1","0") &amp; IF(ODU!$L43&gt;0,"1","0") &amp; IF(ODU!$M43&gt;0,"1","0")&amp; IF(ODU!$N43&gt;0,"1","0")&amp; IF(ODU!$O43&gt;0,"1","0")&amp; IF(ODU!$P43&gt;0,"1","0")&amp; IF(ODU!$Q43&gt;0,"1","0")&amp; IF(ODU!$R43&gt;0,"1","0")&amp; IF(ODU!$S43&gt;0,"1","0")&amp; IF(ODU!$T43&gt;0,"1","0")&amp; IF(ODU!$U43&gt;0,"1","0")&amp; IF(ODU!$V43&gt;0,"1","0")&amp; IF(ODU!$W43&gt;0,"1","0")&amp; IF(ODU!$X43&gt;0,"1","0")&amp; IF(ODU!$Y43&gt;0,"1","0")))</f>
        <v/>
      </c>
      <c r="S43" s="351" t="str">
        <f>IF(ODU!$A43="","",26 - FIND("1",IF(ODU!$Y43&gt;0,"1","0") &amp; IF(ODU!$X43&gt;0,"1","0") &amp; IF(ODU!$W43&gt;0,"1","0") &amp; IF(ODU!$V43&gt;0,"1","0")&amp; IF(ODU!$U43&gt;0,"1","0")&amp; IF(ODU!$T43&gt;0,"1","0")&amp; IF(ODU!$S43&gt;0,"1","0")&amp; IF(ODU!$R43&gt;0,"1","0")&amp; IF(ODU!$Q43&gt;0,"1","0")&amp; IF(ODU!$P43&gt;0,"1","0")&amp; IF(ODU!$O43&gt;0,"1","0")&amp; IF(ODU!$N43&gt;0,"1","0")&amp; IF(ODU!$M43&gt;0,"1","0")&amp; IF(ODU!$L43&gt;0,"1","0")&amp; IF(ODU!$K43&gt;0,"1","0")&amp; IF(ODU!$J43&gt;0,"1","0")))</f>
        <v/>
      </c>
      <c r="T43" s="351" t="str">
        <f>IF(ODU!$A43="","",26 + FIND("1",IF(ODU!$AA43&gt;0,"1","0") &amp; IF(ODU!$AB43&gt;0,"1","0") &amp; IF(ODU!$AC43&gt;0,"1","0") &amp; IF(ODU!$AD43&gt;0,"1","0")&amp; IF(ODU!$AE43&gt;0,"1","0")&amp; IF(ODU!$AF43&gt;0,"1","0")&amp; IF(ODU!$AG43&gt;0,"1","0")&amp; IF(ODU!$AH43&gt;0,"1","0")&amp; IF(ODU!$AI43&gt;0,"1","0")&amp; IF(ODU!$AJ43&gt;0,"1","0")&amp; IF(ODU!$AK43&gt;0,"1","0")&amp; IF(ODU!$AL43&gt;0,"1","0")&amp; IF(ODU!$AM43&gt;0,"1","0")&amp; IF(ODU!$AN43&gt;0,"1","0")&amp; IF(ODU!$AO43&gt;0,"1","0")&amp; IF(ODU!$AP43&gt;0,"1","0")))</f>
        <v/>
      </c>
      <c r="U43" s="351" t="str">
        <f>IF(ODU!$A43="","",43 - FIND("1",IF(ODU!$AP43&gt;0,"1","0") &amp; IF(ODU!$AO43&gt;0,"1","0") &amp; IF(ODU!$AN43&gt;0,"1","0") &amp; IF(ODU!$AM43&gt;0,"1","0")&amp; IF(ODU!$AL43&gt;0,"1","0")&amp; IF(ODU!$AK43&gt;0,"1","0")&amp; IF(ODU!$AJ43&gt;0,"1","0")&amp; IF(ODU!$AI43&gt;0,"1","0")&amp; IF(ODU!$AH43&gt;0,"1","0")&amp; IF(ODU!$AG43&gt;0,"1","0")&amp; IF(ODU!$AF43&gt;0,"1","0")&amp; IF(ODU!$AE43&gt;0,"1","0")&amp; IF(ODU!$AD43&gt;0,"1","0")&amp; IF(ODU!$AC43&gt;0,"1","0")&amp; IF(ODU!$AB43&gt;0,"1","0")&amp; IF(ODU!$AA43&gt;0,"1","0")))</f>
        <v/>
      </c>
      <c r="V43" s="351" t="str">
        <f>IF(ODU!$A43="","",IF(OR(T43&lt;&gt;R43+17,U43&lt;&gt;S43+17)," RangeMismatch",""))</f>
        <v/>
      </c>
      <c r="W43" s="344" t="str">
        <f ca="1">IF(ODU!$A43="","",IF(COUNTA(INDIRECT("odu!R"&amp;ROW()&amp;"C"&amp;R43&amp;":R"&amp;ROW()&amp;"C"&amp;S43,"false"))&lt;&gt;1+S43-R43," GapInRangeCooling",""))</f>
        <v/>
      </c>
      <c r="X43" s="344" t="str">
        <f ca="1">IF(ODU!$A43="","",IF(COUNTA(INDIRECT("odu!R"&amp;ROW()&amp;"C"&amp;T43&amp;":R"&amp;ROW()&amp;"C"&amp;U43,"false"))&lt;&gt;1+U43-T43," GapInRangeHeating",""))</f>
        <v/>
      </c>
      <c r="Y43" s="345" t="str">
        <f>IF(ODU!$A43="","",IF(OR(ODU!$F43=0,ODU!$B43=0),0,ODU!$F43/ODU!$B43))</f>
        <v/>
      </c>
      <c r="Z43" s="345" t="str">
        <f>IF(ODU!$A43="","",IF(OR(ODU!$G43=0,ODU!$B43=0),0, ODU!$G43/ODU!$B43))</f>
        <v/>
      </c>
      <c r="AA43" s="303" t="str">
        <f>IF(ODU!$A43="","",IF(Y43=0,0,IF(Y43&gt;=0.8,13,IF(Y43&gt;=0.7,12,IF(Y43&gt;=0.6,11,IF(Y43&gt;=0.5,10,0))))))</f>
        <v/>
      </c>
      <c r="AB43" s="351" t="str">
        <f>IF(ODU!$A43="","",IF(Z43&gt;2, 25,6+INT(10*(Z43-0.0001))))</f>
        <v/>
      </c>
      <c r="AC43" s="304" t="str">
        <f>IF(ODU!$A43="","",IF(AA43&lt;R43," CapacityMin",""))</f>
        <v/>
      </c>
      <c r="AD43" s="304" t="str">
        <f>IF(ODU!$A43="","",IF(AB43&gt;S43," CapacityMax",""))</f>
        <v/>
      </c>
      <c r="AE43" s="344" t="str">
        <f>IF(ODU!$A43="","",IF(ODU!H43&lt;Min_Units," UnitMin",""))</f>
        <v/>
      </c>
      <c r="AF43" s="344" t="str">
        <f>IF(ODU!$A43="","",IF(ODU!I43&lt;=ODU!H43," UnitMax",""))</f>
        <v/>
      </c>
      <c r="AG43" s="344" t="str">
        <f>IF(ODU!$A43="","",IF(COUNTIF(IDU!$E$3:$N$3,"="&amp;UPPER(ODU!BL43))=1,""," Invalid_IDU_List"))</f>
        <v/>
      </c>
      <c r="AH43" s="344" t="str">
        <f t="shared" ca="1" si="3"/>
        <v/>
      </c>
      <c r="AI43" s="344" t="str">
        <f t="shared" si="4"/>
        <v/>
      </c>
    </row>
    <row r="44" spans="1:35" x14ac:dyDescent="0.2">
      <c r="A44">
        <v>44</v>
      </c>
      <c r="B44" s="304" t="str">
        <f t="shared" ca="1" si="0"/>
        <v/>
      </c>
      <c r="C44" s="304">
        <f t="shared" ca="1" si="1"/>
        <v>0</v>
      </c>
      <c r="D44" s="304">
        <f t="shared" ca="1" si="5"/>
        <v>0</v>
      </c>
      <c r="E44" s="304" t="str">
        <f t="shared" ca="1" si="2"/>
        <v/>
      </c>
      <c r="F44">
        <v>38</v>
      </c>
      <c r="G44" s="304">
        <f t="shared" ca="1" si="9"/>
        <v>0</v>
      </c>
      <c r="H44" s="304" t="str">
        <f t="shared" ca="1" si="10"/>
        <v/>
      </c>
      <c r="P44" s="344" t="str">
        <f>IF(ODU!$A44="","",IF(COUNTIF(ODU!$A$4:$A$504,"="&amp;ODU!$A44)&gt;1,"ODU_Duplicate",""))</f>
        <v/>
      </c>
      <c r="Q44" s="344" t="str">
        <f>IF(IDU!$A45="","",IF(COUNTIF(IDU!$A$4:$A$354,"="&amp;IDU!$A45)&gt;1,"IDU_Duplicate",""))</f>
        <v/>
      </c>
      <c r="R44" s="351" t="str">
        <f>IF(ODU!$A44="","",9 + FIND("1",IF(ODU!$J44&gt;0,"1","0") &amp; IF(ODU!$K44&gt;0,"1","0") &amp; IF(ODU!$L44&gt;0,"1","0") &amp; IF(ODU!$M44&gt;0,"1","0")&amp; IF(ODU!$N44&gt;0,"1","0")&amp; IF(ODU!$O44&gt;0,"1","0")&amp; IF(ODU!$P44&gt;0,"1","0")&amp; IF(ODU!$Q44&gt;0,"1","0")&amp; IF(ODU!$R44&gt;0,"1","0")&amp; IF(ODU!$S44&gt;0,"1","0")&amp; IF(ODU!$T44&gt;0,"1","0")&amp; IF(ODU!$U44&gt;0,"1","0")&amp; IF(ODU!$V44&gt;0,"1","0")&amp; IF(ODU!$W44&gt;0,"1","0")&amp; IF(ODU!$X44&gt;0,"1","0")&amp; IF(ODU!$Y44&gt;0,"1","0")))</f>
        <v/>
      </c>
      <c r="S44" s="351" t="str">
        <f>IF(ODU!$A44="","",26 - FIND("1",IF(ODU!$Y44&gt;0,"1","0") &amp; IF(ODU!$X44&gt;0,"1","0") &amp; IF(ODU!$W44&gt;0,"1","0") &amp; IF(ODU!$V44&gt;0,"1","0")&amp; IF(ODU!$U44&gt;0,"1","0")&amp; IF(ODU!$T44&gt;0,"1","0")&amp; IF(ODU!$S44&gt;0,"1","0")&amp; IF(ODU!$R44&gt;0,"1","0")&amp; IF(ODU!$Q44&gt;0,"1","0")&amp; IF(ODU!$P44&gt;0,"1","0")&amp; IF(ODU!$O44&gt;0,"1","0")&amp; IF(ODU!$N44&gt;0,"1","0")&amp; IF(ODU!$M44&gt;0,"1","0")&amp; IF(ODU!$L44&gt;0,"1","0")&amp; IF(ODU!$K44&gt;0,"1","0")&amp; IF(ODU!$J44&gt;0,"1","0")))</f>
        <v/>
      </c>
      <c r="T44" s="351" t="str">
        <f>IF(ODU!$A44="","",26 + FIND("1",IF(ODU!$AA44&gt;0,"1","0") &amp; IF(ODU!$AB44&gt;0,"1","0") &amp; IF(ODU!$AC44&gt;0,"1","0") &amp; IF(ODU!$AD44&gt;0,"1","0")&amp; IF(ODU!$AE44&gt;0,"1","0")&amp; IF(ODU!$AF44&gt;0,"1","0")&amp; IF(ODU!$AG44&gt;0,"1","0")&amp; IF(ODU!$AH44&gt;0,"1","0")&amp; IF(ODU!$AI44&gt;0,"1","0")&amp; IF(ODU!$AJ44&gt;0,"1","0")&amp; IF(ODU!$AK44&gt;0,"1","0")&amp; IF(ODU!$AL44&gt;0,"1","0")&amp; IF(ODU!$AM44&gt;0,"1","0")&amp; IF(ODU!$AN44&gt;0,"1","0")&amp; IF(ODU!$AO44&gt;0,"1","0")&amp; IF(ODU!$AP44&gt;0,"1","0")))</f>
        <v/>
      </c>
      <c r="U44" s="351" t="str">
        <f>IF(ODU!$A44="","",43 - FIND("1",IF(ODU!$AP44&gt;0,"1","0") &amp; IF(ODU!$AO44&gt;0,"1","0") &amp; IF(ODU!$AN44&gt;0,"1","0") &amp; IF(ODU!$AM44&gt;0,"1","0")&amp; IF(ODU!$AL44&gt;0,"1","0")&amp; IF(ODU!$AK44&gt;0,"1","0")&amp; IF(ODU!$AJ44&gt;0,"1","0")&amp; IF(ODU!$AI44&gt;0,"1","0")&amp; IF(ODU!$AH44&gt;0,"1","0")&amp; IF(ODU!$AG44&gt;0,"1","0")&amp; IF(ODU!$AF44&gt;0,"1","0")&amp; IF(ODU!$AE44&gt;0,"1","0")&amp; IF(ODU!$AD44&gt;0,"1","0")&amp; IF(ODU!$AC44&gt;0,"1","0")&amp; IF(ODU!$AB44&gt;0,"1","0")&amp; IF(ODU!$AA44&gt;0,"1","0")))</f>
        <v/>
      </c>
      <c r="V44" s="351" t="str">
        <f>IF(ODU!$A44="","",IF(OR(T44&lt;&gt;R44+17,U44&lt;&gt;S44+17)," RangeMismatch",""))</f>
        <v/>
      </c>
      <c r="W44" s="344" t="str">
        <f ca="1">IF(ODU!$A44="","",IF(COUNTA(INDIRECT("odu!R"&amp;ROW()&amp;"C"&amp;R44&amp;":R"&amp;ROW()&amp;"C"&amp;S44,"false"))&lt;&gt;1+S44-R44," GapInRangeCooling",""))</f>
        <v/>
      </c>
      <c r="X44" s="344" t="str">
        <f ca="1">IF(ODU!$A44="","",IF(COUNTA(INDIRECT("odu!R"&amp;ROW()&amp;"C"&amp;T44&amp;":R"&amp;ROW()&amp;"C"&amp;U44,"false"))&lt;&gt;1+U44-T44," GapInRangeHeating",""))</f>
        <v/>
      </c>
      <c r="Y44" s="345" t="str">
        <f>IF(ODU!$A44="","",IF(OR(ODU!$F44=0,ODU!$B44=0),0,ODU!$F44/ODU!$B44))</f>
        <v/>
      </c>
      <c r="Z44" s="345" t="str">
        <f>IF(ODU!$A44="","",IF(OR(ODU!$G44=0,ODU!$B44=0),0, ODU!$G44/ODU!$B44))</f>
        <v/>
      </c>
      <c r="AA44" s="303" t="str">
        <f>IF(ODU!$A44="","",IF(Y44=0,0,IF(Y44&gt;=0.8,13,IF(Y44&gt;=0.7,12,IF(Y44&gt;=0.6,11,IF(Y44&gt;=0.5,10,0))))))</f>
        <v/>
      </c>
      <c r="AB44" s="351" t="str">
        <f>IF(ODU!$A44="","",IF(Z44&gt;2, 25,6+INT(10*(Z44-0.0001))))</f>
        <v/>
      </c>
      <c r="AC44" s="304" t="str">
        <f>IF(ODU!$A44="","",IF(AA44&lt;R44," CapacityMin",""))</f>
        <v/>
      </c>
      <c r="AD44" s="304" t="str">
        <f>IF(ODU!$A44="","",IF(AB44&gt;S44," CapacityMax",""))</f>
        <v/>
      </c>
      <c r="AE44" s="344" t="str">
        <f>IF(ODU!$A44="","",IF(ODU!H44&lt;Min_Units," UnitMin",""))</f>
        <v/>
      </c>
      <c r="AF44" s="344" t="str">
        <f>IF(ODU!$A44="","",IF(ODU!I44&lt;=ODU!H44," UnitMax",""))</f>
        <v/>
      </c>
      <c r="AG44" s="344" t="str">
        <f>IF(ODU!$A44="","",IF(COUNTIF(IDU!$E$3:$N$3,"="&amp;UPPER(ODU!BL44))=1,""," Invalid_IDU_List"))</f>
        <v/>
      </c>
      <c r="AH44" s="344" t="str">
        <f t="shared" ca="1" si="3"/>
        <v/>
      </c>
      <c r="AI44" s="344" t="str">
        <f t="shared" si="4"/>
        <v/>
      </c>
    </row>
    <row r="45" spans="1:35" x14ac:dyDescent="0.2">
      <c r="A45">
        <v>45</v>
      </c>
      <c r="B45" s="304" t="str">
        <f t="shared" ca="1" si="0"/>
        <v/>
      </c>
      <c r="C45" s="304">
        <f t="shared" ca="1" si="1"/>
        <v>0</v>
      </c>
      <c r="D45" s="304">
        <f t="shared" ca="1" si="5"/>
        <v>0</v>
      </c>
      <c r="E45" s="304" t="str">
        <f t="shared" ca="1" si="2"/>
        <v/>
      </c>
      <c r="F45">
        <v>39</v>
      </c>
      <c r="G45" s="304">
        <f t="shared" ca="1" si="9"/>
        <v>0</v>
      </c>
      <c r="H45" s="304" t="str">
        <f t="shared" ca="1" si="10"/>
        <v/>
      </c>
      <c r="P45" s="344" t="str">
        <f>IF(ODU!$A45="","",IF(COUNTIF(ODU!$A$4:$A$504,"="&amp;ODU!$A45)&gt;1,"ODU_Duplicate",""))</f>
        <v/>
      </c>
      <c r="Q45" s="344" t="str">
        <f>IF(IDU!$A46="","",IF(COUNTIF(IDU!$A$4:$A$354,"="&amp;IDU!$A46)&gt;1,"IDU_Duplicate",""))</f>
        <v/>
      </c>
      <c r="R45" s="351" t="str">
        <f>IF(ODU!$A45="","",9 + FIND("1",IF(ODU!$J45&gt;0,"1","0") &amp; IF(ODU!$K45&gt;0,"1","0") &amp; IF(ODU!$L45&gt;0,"1","0") &amp; IF(ODU!$M45&gt;0,"1","0")&amp; IF(ODU!$N45&gt;0,"1","0")&amp; IF(ODU!$O45&gt;0,"1","0")&amp; IF(ODU!$P45&gt;0,"1","0")&amp; IF(ODU!$Q45&gt;0,"1","0")&amp; IF(ODU!$R45&gt;0,"1","0")&amp; IF(ODU!$S45&gt;0,"1","0")&amp; IF(ODU!$T45&gt;0,"1","0")&amp; IF(ODU!$U45&gt;0,"1","0")&amp; IF(ODU!$V45&gt;0,"1","0")&amp; IF(ODU!$W45&gt;0,"1","0")&amp; IF(ODU!$X45&gt;0,"1","0")&amp; IF(ODU!$Y45&gt;0,"1","0")))</f>
        <v/>
      </c>
      <c r="S45" s="351" t="str">
        <f>IF(ODU!$A45="","",26 - FIND("1",IF(ODU!$Y45&gt;0,"1","0") &amp; IF(ODU!$X45&gt;0,"1","0") &amp; IF(ODU!$W45&gt;0,"1","0") &amp; IF(ODU!$V45&gt;0,"1","0")&amp; IF(ODU!$U45&gt;0,"1","0")&amp; IF(ODU!$T45&gt;0,"1","0")&amp; IF(ODU!$S45&gt;0,"1","0")&amp; IF(ODU!$R45&gt;0,"1","0")&amp; IF(ODU!$Q45&gt;0,"1","0")&amp; IF(ODU!$P45&gt;0,"1","0")&amp; IF(ODU!$O45&gt;0,"1","0")&amp; IF(ODU!$N45&gt;0,"1","0")&amp; IF(ODU!$M45&gt;0,"1","0")&amp; IF(ODU!$L45&gt;0,"1","0")&amp; IF(ODU!$K45&gt;0,"1","0")&amp; IF(ODU!$J45&gt;0,"1","0")))</f>
        <v/>
      </c>
      <c r="T45" s="351" t="str">
        <f>IF(ODU!$A45="","",26 + FIND("1",IF(ODU!$AA45&gt;0,"1","0") &amp; IF(ODU!$AB45&gt;0,"1","0") &amp; IF(ODU!$AC45&gt;0,"1","0") &amp; IF(ODU!$AD45&gt;0,"1","0")&amp; IF(ODU!$AE45&gt;0,"1","0")&amp; IF(ODU!$AF45&gt;0,"1","0")&amp; IF(ODU!$AG45&gt;0,"1","0")&amp; IF(ODU!$AH45&gt;0,"1","0")&amp; IF(ODU!$AI45&gt;0,"1","0")&amp; IF(ODU!$AJ45&gt;0,"1","0")&amp; IF(ODU!$AK45&gt;0,"1","0")&amp; IF(ODU!$AL45&gt;0,"1","0")&amp; IF(ODU!$AM45&gt;0,"1","0")&amp; IF(ODU!$AN45&gt;0,"1","0")&amp; IF(ODU!$AO45&gt;0,"1","0")&amp; IF(ODU!$AP45&gt;0,"1","0")))</f>
        <v/>
      </c>
      <c r="U45" s="351" t="str">
        <f>IF(ODU!$A45="","",43 - FIND("1",IF(ODU!$AP45&gt;0,"1","0") &amp; IF(ODU!$AO45&gt;0,"1","0") &amp; IF(ODU!$AN45&gt;0,"1","0") &amp; IF(ODU!$AM45&gt;0,"1","0")&amp; IF(ODU!$AL45&gt;0,"1","0")&amp; IF(ODU!$AK45&gt;0,"1","0")&amp; IF(ODU!$AJ45&gt;0,"1","0")&amp; IF(ODU!$AI45&gt;0,"1","0")&amp; IF(ODU!$AH45&gt;0,"1","0")&amp; IF(ODU!$AG45&gt;0,"1","0")&amp; IF(ODU!$AF45&gt;0,"1","0")&amp; IF(ODU!$AE45&gt;0,"1","0")&amp; IF(ODU!$AD45&gt;0,"1","0")&amp; IF(ODU!$AC45&gt;0,"1","0")&amp; IF(ODU!$AB45&gt;0,"1","0")&amp; IF(ODU!$AA45&gt;0,"1","0")))</f>
        <v/>
      </c>
      <c r="V45" s="351" t="str">
        <f>IF(ODU!$A45="","",IF(OR(T45&lt;&gt;R45+17,U45&lt;&gt;S45+17)," RangeMismatch",""))</f>
        <v/>
      </c>
      <c r="W45" s="344" t="str">
        <f ca="1">IF(ODU!$A45="","",IF(COUNTA(INDIRECT("odu!R"&amp;ROW()&amp;"C"&amp;R45&amp;":R"&amp;ROW()&amp;"C"&amp;S45,"false"))&lt;&gt;1+S45-R45," GapInRangeCooling",""))</f>
        <v/>
      </c>
      <c r="X45" s="344" t="str">
        <f ca="1">IF(ODU!$A45="","",IF(COUNTA(INDIRECT("odu!R"&amp;ROW()&amp;"C"&amp;T45&amp;":R"&amp;ROW()&amp;"C"&amp;U45,"false"))&lt;&gt;1+U45-T45," GapInRangeHeating",""))</f>
        <v/>
      </c>
      <c r="Y45" s="345" t="str">
        <f>IF(ODU!$A45="","",IF(OR(ODU!$F45=0,ODU!$B45=0),0,ODU!$F45/ODU!$B45))</f>
        <v/>
      </c>
      <c r="Z45" s="345" t="str">
        <f>IF(ODU!$A45="","",IF(OR(ODU!$G45=0,ODU!$B45=0),0, ODU!$G45/ODU!$B45))</f>
        <v/>
      </c>
      <c r="AA45" s="303" t="str">
        <f>IF(ODU!$A45="","",IF(Y45=0,0,IF(Y45&gt;=0.8,13,IF(Y45&gt;=0.7,12,IF(Y45&gt;=0.6,11,IF(Y45&gt;=0.5,10,0))))))</f>
        <v/>
      </c>
      <c r="AB45" s="351" t="str">
        <f>IF(ODU!$A45="","",IF(Z45&gt;2, 25,6+INT(10*(Z45-0.0001))))</f>
        <v/>
      </c>
      <c r="AC45" s="304" t="str">
        <f>IF(ODU!$A45="","",IF(AA45&lt;R45," CapacityMin",""))</f>
        <v/>
      </c>
      <c r="AD45" s="304" t="str">
        <f>IF(ODU!$A45="","",IF(AB45&gt;S45," CapacityMax",""))</f>
        <v/>
      </c>
      <c r="AE45" s="344" t="str">
        <f>IF(ODU!$A45="","",IF(ODU!H45&lt;Min_Units," UnitMin",""))</f>
        <v/>
      </c>
      <c r="AF45" s="344" t="str">
        <f>IF(ODU!$A45="","",IF(ODU!I45&lt;=ODU!H45," UnitMax",""))</f>
        <v/>
      </c>
      <c r="AG45" s="344" t="str">
        <f>IF(ODU!$A45="","",IF(COUNTIF(IDU!$E$3:$N$3,"="&amp;UPPER(ODU!BL45))=1,""," Invalid_IDU_List"))</f>
        <v/>
      </c>
      <c r="AH45" s="344" t="str">
        <f t="shared" ca="1" si="3"/>
        <v/>
      </c>
      <c r="AI45" s="344" t="str">
        <f t="shared" si="4"/>
        <v/>
      </c>
    </row>
    <row r="46" spans="1:35" x14ac:dyDescent="0.2">
      <c r="A46">
        <v>46</v>
      </c>
      <c r="B46" s="304" t="str">
        <f t="shared" ca="1" si="0"/>
        <v/>
      </c>
      <c r="C46" s="304">
        <f t="shared" ca="1" si="1"/>
        <v>0</v>
      </c>
      <c r="D46" s="304">
        <f t="shared" ca="1" si="5"/>
        <v>0</v>
      </c>
      <c r="E46" s="304" t="str">
        <f t="shared" ca="1" si="2"/>
        <v/>
      </c>
      <c r="F46">
        <v>40</v>
      </c>
      <c r="G46" s="304">
        <f t="shared" ca="1" si="9"/>
        <v>0</v>
      </c>
      <c r="H46" s="304" t="str">
        <f t="shared" ca="1" si="10"/>
        <v/>
      </c>
      <c r="P46" s="344" t="str">
        <f>IF(ODU!$A46="","",IF(COUNTIF(ODU!$A$4:$A$504,"="&amp;ODU!$A46)&gt;1,"ODU_Duplicate",""))</f>
        <v/>
      </c>
      <c r="Q46" s="344" t="str">
        <f>IF(IDU!$A47="","",IF(COUNTIF(IDU!$A$4:$A$354,"="&amp;IDU!$A47)&gt;1,"IDU_Duplicate",""))</f>
        <v/>
      </c>
      <c r="R46" s="351" t="str">
        <f>IF(ODU!$A46="","",9 + FIND("1",IF(ODU!$J46&gt;0,"1","0") &amp; IF(ODU!$K46&gt;0,"1","0") &amp; IF(ODU!$L46&gt;0,"1","0") &amp; IF(ODU!$M46&gt;0,"1","0")&amp; IF(ODU!$N46&gt;0,"1","0")&amp; IF(ODU!$O46&gt;0,"1","0")&amp; IF(ODU!$P46&gt;0,"1","0")&amp; IF(ODU!$Q46&gt;0,"1","0")&amp; IF(ODU!$R46&gt;0,"1","0")&amp; IF(ODU!$S46&gt;0,"1","0")&amp; IF(ODU!$T46&gt;0,"1","0")&amp; IF(ODU!$U46&gt;0,"1","0")&amp; IF(ODU!$V46&gt;0,"1","0")&amp; IF(ODU!$W46&gt;0,"1","0")&amp; IF(ODU!$X46&gt;0,"1","0")&amp; IF(ODU!$Y46&gt;0,"1","0")))</f>
        <v/>
      </c>
      <c r="S46" s="351" t="str">
        <f>IF(ODU!$A46="","",26 - FIND("1",IF(ODU!$Y46&gt;0,"1","0") &amp; IF(ODU!$X46&gt;0,"1","0") &amp; IF(ODU!$W46&gt;0,"1","0") &amp; IF(ODU!$V46&gt;0,"1","0")&amp; IF(ODU!$U46&gt;0,"1","0")&amp; IF(ODU!$T46&gt;0,"1","0")&amp; IF(ODU!$S46&gt;0,"1","0")&amp; IF(ODU!$R46&gt;0,"1","0")&amp; IF(ODU!$Q46&gt;0,"1","0")&amp; IF(ODU!$P46&gt;0,"1","0")&amp; IF(ODU!$O46&gt;0,"1","0")&amp; IF(ODU!$N46&gt;0,"1","0")&amp; IF(ODU!$M46&gt;0,"1","0")&amp; IF(ODU!$L46&gt;0,"1","0")&amp; IF(ODU!$K46&gt;0,"1","0")&amp; IF(ODU!$J46&gt;0,"1","0")))</f>
        <v/>
      </c>
      <c r="T46" s="351" t="str">
        <f>IF(ODU!$A46="","",26 + FIND("1",IF(ODU!$AA46&gt;0,"1","0") &amp; IF(ODU!$AB46&gt;0,"1","0") &amp; IF(ODU!$AC46&gt;0,"1","0") &amp; IF(ODU!$AD46&gt;0,"1","0")&amp; IF(ODU!$AE46&gt;0,"1","0")&amp; IF(ODU!$AF46&gt;0,"1","0")&amp; IF(ODU!$AG46&gt;0,"1","0")&amp; IF(ODU!$AH46&gt;0,"1","0")&amp; IF(ODU!$AI46&gt;0,"1","0")&amp; IF(ODU!$AJ46&gt;0,"1","0")&amp; IF(ODU!$AK46&gt;0,"1","0")&amp; IF(ODU!$AL46&gt;0,"1","0")&amp; IF(ODU!$AM46&gt;0,"1","0")&amp; IF(ODU!$AN46&gt;0,"1","0")&amp; IF(ODU!$AO46&gt;0,"1","0")&amp; IF(ODU!$AP46&gt;0,"1","0")))</f>
        <v/>
      </c>
      <c r="U46" s="351" t="str">
        <f>IF(ODU!$A46="","",43 - FIND("1",IF(ODU!$AP46&gt;0,"1","0") &amp; IF(ODU!$AO46&gt;0,"1","0") &amp; IF(ODU!$AN46&gt;0,"1","0") &amp; IF(ODU!$AM46&gt;0,"1","0")&amp; IF(ODU!$AL46&gt;0,"1","0")&amp; IF(ODU!$AK46&gt;0,"1","0")&amp; IF(ODU!$AJ46&gt;0,"1","0")&amp; IF(ODU!$AI46&gt;0,"1","0")&amp; IF(ODU!$AH46&gt;0,"1","0")&amp; IF(ODU!$AG46&gt;0,"1","0")&amp; IF(ODU!$AF46&gt;0,"1","0")&amp; IF(ODU!$AE46&gt;0,"1","0")&amp; IF(ODU!$AD46&gt;0,"1","0")&amp; IF(ODU!$AC46&gt;0,"1","0")&amp; IF(ODU!$AB46&gt;0,"1","0")&amp; IF(ODU!$AA46&gt;0,"1","0")))</f>
        <v/>
      </c>
      <c r="V46" s="351" t="str">
        <f>IF(ODU!$A46="","",IF(OR(T46&lt;&gt;R46+17,U46&lt;&gt;S46+17)," RangeMismatch",""))</f>
        <v/>
      </c>
      <c r="W46" s="344" t="str">
        <f ca="1">IF(ODU!$A46="","",IF(COUNTA(INDIRECT("odu!R"&amp;ROW()&amp;"C"&amp;R46&amp;":R"&amp;ROW()&amp;"C"&amp;S46,"false"))&lt;&gt;1+S46-R46," GapInRangeCooling",""))</f>
        <v/>
      </c>
      <c r="X46" s="344" t="str">
        <f ca="1">IF(ODU!$A46="","",IF(COUNTA(INDIRECT("odu!R"&amp;ROW()&amp;"C"&amp;T46&amp;":R"&amp;ROW()&amp;"C"&amp;U46,"false"))&lt;&gt;1+U46-T46," GapInRangeHeating",""))</f>
        <v/>
      </c>
      <c r="Y46" s="345" t="str">
        <f>IF(ODU!$A46="","",IF(OR(ODU!$F46=0,ODU!$B46=0),0,ODU!$F46/ODU!$B46))</f>
        <v/>
      </c>
      <c r="Z46" s="345" t="str">
        <f>IF(ODU!$A46="","",IF(OR(ODU!$G46=0,ODU!$B46=0),0, ODU!$G46/ODU!$B46))</f>
        <v/>
      </c>
      <c r="AA46" s="303" t="str">
        <f>IF(ODU!$A46="","",IF(Y46=0,0,IF(Y46&gt;=0.8,13,IF(Y46&gt;=0.7,12,IF(Y46&gt;=0.6,11,IF(Y46&gt;=0.5,10,0))))))</f>
        <v/>
      </c>
      <c r="AB46" s="351" t="str">
        <f>IF(ODU!$A46="","",IF(Z46&gt;2, 25,6+INT(10*(Z46-0.0001))))</f>
        <v/>
      </c>
      <c r="AC46" s="304" t="str">
        <f>IF(ODU!$A46="","",IF(AA46&lt;R46," CapacityMin",""))</f>
        <v/>
      </c>
      <c r="AD46" s="304" t="str">
        <f>IF(ODU!$A46="","",IF(AB46&gt;S46," CapacityMax",""))</f>
        <v/>
      </c>
      <c r="AE46" s="344" t="str">
        <f>IF(ODU!$A46="","",IF(ODU!H46&lt;Min_Units," UnitMin",""))</f>
        <v/>
      </c>
      <c r="AF46" s="344" t="str">
        <f>IF(ODU!$A46="","",IF(ODU!I46&lt;=ODU!H46," UnitMax",""))</f>
        <v/>
      </c>
      <c r="AG46" s="344" t="str">
        <f>IF(ODU!$A46="","",IF(COUNTIF(IDU!$E$3:$N$3,"="&amp;UPPER(ODU!BL46))=1,""," Invalid_IDU_List"))</f>
        <v/>
      </c>
      <c r="AH46" s="344" t="str">
        <f t="shared" ca="1" si="3"/>
        <v/>
      </c>
      <c r="AI46" s="344" t="str">
        <f t="shared" si="4"/>
        <v/>
      </c>
    </row>
    <row r="47" spans="1:35" x14ac:dyDescent="0.2">
      <c r="A47">
        <v>47</v>
      </c>
      <c r="B47" s="304" t="str">
        <f t="shared" ca="1" si="0"/>
        <v/>
      </c>
      <c r="C47" s="304">
        <f t="shared" ca="1" si="1"/>
        <v>0</v>
      </c>
      <c r="D47" s="304">
        <f t="shared" ca="1" si="5"/>
        <v>0</v>
      </c>
      <c r="E47" s="304" t="str">
        <f t="shared" ca="1" si="2"/>
        <v/>
      </c>
      <c r="F47">
        <v>41</v>
      </c>
      <c r="G47" s="304">
        <f t="shared" ca="1" si="9"/>
        <v>0</v>
      </c>
      <c r="H47" s="304" t="str">
        <f t="shared" ca="1" si="10"/>
        <v/>
      </c>
      <c r="P47" s="344" t="str">
        <f>IF(ODU!$A47="","",IF(COUNTIF(ODU!$A$4:$A$504,"="&amp;ODU!$A47)&gt;1,"ODU_Duplicate",""))</f>
        <v/>
      </c>
      <c r="Q47" s="344" t="str">
        <f>IF(IDU!$A48="","",IF(COUNTIF(IDU!$A$4:$A$354,"="&amp;IDU!$A48)&gt;1,"IDU_Duplicate",""))</f>
        <v/>
      </c>
      <c r="R47" s="351" t="str">
        <f>IF(ODU!$A47="","",9 + FIND("1",IF(ODU!$J47&gt;0,"1","0") &amp; IF(ODU!$K47&gt;0,"1","0") &amp; IF(ODU!$L47&gt;0,"1","0") &amp; IF(ODU!$M47&gt;0,"1","0")&amp; IF(ODU!$N47&gt;0,"1","0")&amp; IF(ODU!$O47&gt;0,"1","0")&amp; IF(ODU!$P47&gt;0,"1","0")&amp; IF(ODU!$Q47&gt;0,"1","0")&amp; IF(ODU!$R47&gt;0,"1","0")&amp; IF(ODU!$S47&gt;0,"1","0")&amp; IF(ODU!$T47&gt;0,"1","0")&amp; IF(ODU!$U47&gt;0,"1","0")&amp; IF(ODU!$V47&gt;0,"1","0")&amp; IF(ODU!$W47&gt;0,"1","0")&amp; IF(ODU!$X47&gt;0,"1","0")&amp; IF(ODU!$Y47&gt;0,"1","0")))</f>
        <v/>
      </c>
      <c r="S47" s="351" t="str">
        <f>IF(ODU!$A47="","",26 - FIND("1",IF(ODU!$Y47&gt;0,"1","0") &amp; IF(ODU!$X47&gt;0,"1","0") &amp; IF(ODU!$W47&gt;0,"1","0") &amp; IF(ODU!$V47&gt;0,"1","0")&amp; IF(ODU!$U47&gt;0,"1","0")&amp; IF(ODU!$T47&gt;0,"1","0")&amp; IF(ODU!$S47&gt;0,"1","0")&amp; IF(ODU!$R47&gt;0,"1","0")&amp; IF(ODU!$Q47&gt;0,"1","0")&amp; IF(ODU!$P47&gt;0,"1","0")&amp; IF(ODU!$O47&gt;0,"1","0")&amp; IF(ODU!$N47&gt;0,"1","0")&amp; IF(ODU!$M47&gt;0,"1","0")&amp; IF(ODU!$L47&gt;0,"1","0")&amp; IF(ODU!$K47&gt;0,"1","0")&amp; IF(ODU!$J47&gt;0,"1","0")))</f>
        <v/>
      </c>
      <c r="T47" s="351" t="str">
        <f>IF(ODU!$A47="","",26 + FIND("1",IF(ODU!$AA47&gt;0,"1","0") &amp; IF(ODU!$AB47&gt;0,"1","0") &amp; IF(ODU!$AC47&gt;0,"1","0") &amp; IF(ODU!$AD47&gt;0,"1","0")&amp; IF(ODU!$AE47&gt;0,"1","0")&amp; IF(ODU!$AF47&gt;0,"1","0")&amp; IF(ODU!$AG47&gt;0,"1","0")&amp; IF(ODU!$AH47&gt;0,"1","0")&amp; IF(ODU!$AI47&gt;0,"1","0")&amp; IF(ODU!$AJ47&gt;0,"1","0")&amp; IF(ODU!$AK47&gt;0,"1","0")&amp; IF(ODU!$AL47&gt;0,"1","0")&amp; IF(ODU!$AM47&gt;0,"1","0")&amp; IF(ODU!$AN47&gt;0,"1","0")&amp; IF(ODU!$AO47&gt;0,"1","0")&amp; IF(ODU!$AP47&gt;0,"1","0")))</f>
        <v/>
      </c>
      <c r="U47" s="351" t="str">
        <f>IF(ODU!$A47="","",43 - FIND("1",IF(ODU!$AP47&gt;0,"1","0") &amp; IF(ODU!$AO47&gt;0,"1","0") &amp; IF(ODU!$AN47&gt;0,"1","0") &amp; IF(ODU!$AM47&gt;0,"1","0")&amp; IF(ODU!$AL47&gt;0,"1","0")&amp; IF(ODU!$AK47&gt;0,"1","0")&amp; IF(ODU!$AJ47&gt;0,"1","0")&amp; IF(ODU!$AI47&gt;0,"1","0")&amp; IF(ODU!$AH47&gt;0,"1","0")&amp; IF(ODU!$AG47&gt;0,"1","0")&amp; IF(ODU!$AF47&gt;0,"1","0")&amp; IF(ODU!$AE47&gt;0,"1","0")&amp; IF(ODU!$AD47&gt;0,"1","0")&amp; IF(ODU!$AC47&gt;0,"1","0")&amp; IF(ODU!$AB47&gt;0,"1","0")&amp; IF(ODU!$AA47&gt;0,"1","0")))</f>
        <v/>
      </c>
      <c r="V47" s="351" t="str">
        <f>IF(ODU!$A47="","",IF(OR(T47&lt;&gt;R47+17,U47&lt;&gt;S47+17)," RangeMismatch",""))</f>
        <v/>
      </c>
      <c r="W47" s="344" t="str">
        <f ca="1">IF(ODU!$A47="","",IF(COUNTA(INDIRECT("odu!R"&amp;ROW()&amp;"C"&amp;R47&amp;":R"&amp;ROW()&amp;"C"&amp;S47,"false"))&lt;&gt;1+S47-R47," GapInRangeCooling",""))</f>
        <v/>
      </c>
      <c r="X47" s="344" t="str">
        <f ca="1">IF(ODU!$A47="","",IF(COUNTA(INDIRECT("odu!R"&amp;ROW()&amp;"C"&amp;T47&amp;":R"&amp;ROW()&amp;"C"&amp;U47,"false"))&lt;&gt;1+U47-T47," GapInRangeHeating",""))</f>
        <v/>
      </c>
      <c r="Y47" s="345" t="str">
        <f>IF(ODU!$A47="","",IF(OR(ODU!$F47=0,ODU!$B47=0),0,ODU!$F47/ODU!$B47))</f>
        <v/>
      </c>
      <c r="Z47" s="345" t="str">
        <f>IF(ODU!$A47="","",IF(OR(ODU!$G47=0,ODU!$B47=0),0, ODU!$G47/ODU!$B47))</f>
        <v/>
      </c>
      <c r="AA47" s="303" t="str">
        <f>IF(ODU!$A47="","",IF(Y47=0,0,IF(Y47&gt;=0.8,13,IF(Y47&gt;=0.7,12,IF(Y47&gt;=0.6,11,IF(Y47&gt;=0.5,10,0))))))</f>
        <v/>
      </c>
      <c r="AB47" s="351" t="str">
        <f>IF(ODU!$A47="","",IF(Z47&gt;2, 25,6+INT(10*(Z47-0.0001))))</f>
        <v/>
      </c>
      <c r="AC47" s="304" t="str">
        <f>IF(ODU!$A47="","",IF(AA47&lt;R47," CapacityMin",""))</f>
        <v/>
      </c>
      <c r="AD47" s="304" t="str">
        <f>IF(ODU!$A47="","",IF(AB47&gt;S47," CapacityMax",""))</f>
        <v/>
      </c>
      <c r="AE47" s="344" t="str">
        <f>IF(ODU!$A47="","",IF(ODU!H47&lt;Min_Units," UnitMin",""))</f>
        <v/>
      </c>
      <c r="AF47" s="344" t="str">
        <f>IF(ODU!$A47="","",IF(ODU!I47&lt;=ODU!H47," UnitMax",""))</f>
        <v/>
      </c>
      <c r="AG47" s="344" t="str">
        <f>IF(ODU!$A47="","",IF(COUNTIF(IDU!$E$3:$N$3,"="&amp;UPPER(ODU!BL47))=1,""," Invalid_IDU_List"))</f>
        <v/>
      </c>
      <c r="AH47" s="344" t="str">
        <f t="shared" ca="1" si="3"/>
        <v/>
      </c>
      <c r="AI47" s="344" t="str">
        <f t="shared" si="4"/>
        <v/>
      </c>
    </row>
    <row r="48" spans="1:35" x14ac:dyDescent="0.2">
      <c r="A48">
        <v>48</v>
      </c>
      <c r="B48" s="304" t="str">
        <f t="shared" ca="1" si="0"/>
        <v/>
      </c>
      <c r="C48" s="304">
        <f t="shared" ca="1" si="1"/>
        <v>0</v>
      </c>
      <c r="D48" s="304">
        <f t="shared" ca="1" si="5"/>
        <v>0</v>
      </c>
      <c r="E48" s="304" t="str">
        <f t="shared" ca="1" si="2"/>
        <v/>
      </c>
      <c r="F48">
        <v>42</v>
      </c>
      <c r="G48" s="304">
        <f t="shared" ca="1" si="9"/>
        <v>0</v>
      </c>
      <c r="H48" s="304" t="str">
        <f t="shared" ca="1" si="10"/>
        <v/>
      </c>
      <c r="P48" s="344" t="str">
        <f>IF(ODU!$A48="","",IF(COUNTIF(ODU!$A$4:$A$504,"="&amp;ODU!$A48)&gt;1,"ODU_Duplicate",""))</f>
        <v/>
      </c>
      <c r="Q48" s="344" t="str">
        <f>IF(IDU!$A49="","",IF(COUNTIF(IDU!$A$4:$A$354,"="&amp;IDU!$A49)&gt;1,"IDU_Duplicate",""))</f>
        <v/>
      </c>
      <c r="R48" s="351" t="str">
        <f>IF(ODU!$A48="","",9 + FIND("1",IF(ODU!$J48&gt;0,"1","0") &amp; IF(ODU!$K48&gt;0,"1","0") &amp; IF(ODU!$L48&gt;0,"1","0") &amp; IF(ODU!$M48&gt;0,"1","0")&amp; IF(ODU!$N48&gt;0,"1","0")&amp; IF(ODU!$O48&gt;0,"1","0")&amp; IF(ODU!$P48&gt;0,"1","0")&amp; IF(ODU!$Q48&gt;0,"1","0")&amp; IF(ODU!$R48&gt;0,"1","0")&amp; IF(ODU!$S48&gt;0,"1","0")&amp; IF(ODU!$T48&gt;0,"1","0")&amp; IF(ODU!$U48&gt;0,"1","0")&amp; IF(ODU!$V48&gt;0,"1","0")&amp; IF(ODU!$W48&gt;0,"1","0")&amp; IF(ODU!$X48&gt;0,"1","0")&amp; IF(ODU!$Y48&gt;0,"1","0")))</f>
        <v/>
      </c>
      <c r="S48" s="351" t="str">
        <f>IF(ODU!$A48="","",26 - FIND("1",IF(ODU!$Y48&gt;0,"1","0") &amp; IF(ODU!$X48&gt;0,"1","0") &amp; IF(ODU!$W48&gt;0,"1","0") &amp; IF(ODU!$V48&gt;0,"1","0")&amp; IF(ODU!$U48&gt;0,"1","0")&amp; IF(ODU!$T48&gt;0,"1","0")&amp; IF(ODU!$S48&gt;0,"1","0")&amp; IF(ODU!$R48&gt;0,"1","0")&amp; IF(ODU!$Q48&gt;0,"1","0")&amp; IF(ODU!$P48&gt;0,"1","0")&amp; IF(ODU!$O48&gt;0,"1","0")&amp; IF(ODU!$N48&gt;0,"1","0")&amp; IF(ODU!$M48&gt;0,"1","0")&amp; IF(ODU!$L48&gt;0,"1","0")&amp; IF(ODU!$K48&gt;0,"1","0")&amp; IF(ODU!$J48&gt;0,"1","0")))</f>
        <v/>
      </c>
      <c r="T48" s="351" t="str">
        <f>IF(ODU!$A48="","",26 + FIND("1",IF(ODU!$AA48&gt;0,"1","0") &amp; IF(ODU!$AB48&gt;0,"1","0") &amp; IF(ODU!$AC48&gt;0,"1","0") &amp; IF(ODU!$AD48&gt;0,"1","0")&amp; IF(ODU!$AE48&gt;0,"1","0")&amp; IF(ODU!$AF48&gt;0,"1","0")&amp; IF(ODU!$AG48&gt;0,"1","0")&amp; IF(ODU!$AH48&gt;0,"1","0")&amp; IF(ODU!$AI48&gt;0,"1","0")&amp; IF(ODU!$AJ48&gt;0,"1","0")&amp; IF(ODU!$AK48&gt;0,"1","0")&amp; IF(ODU!$AL48&gt;0,"1","0")&amp; IF(ODU!$AM48&gt;0,"1","0")&amp; IF(ODU!$AN48&gt;0,"1","0")&amp; IF(ODU!$AO48&gt;0,"1","0")&amp; IF(ODU!$AP48&gt;0,"1","0")))</f>
        <v/>
      </c>
      <c r="U48" s="351" t="str">
        <f>IF(ODU!$A48="","",43 - FIND("1",IF(ODU!$AP48&gt;0,"1","0") &amp; IF(ODU!$AO48&gt;0,"1","0") &amp; IF(ODU!$AN48&gt;0,"1","0") &amp; IF(ODU!$AM48&gt;0,"1","0")&amp; IF(ODU!$AL48&gt;0,"1","0")&amp; IF(ODU!$AK48&gt;0,"1","0")&amp; IF(ODU!$AJ48&gt;0,"1","0")&amp; IF(ODU!$AI48&gt;0,"1","0")&amp; IF(ODU!$AH48&gt;0,"1","0")&amp; IF(ODU!$AG48&gt;0,"1","0")&amp; IF(ODU!$AF48&gt;0,"1","0")&amp; IF(ODU!$AE48&gt;0,"1","0")&amp; IF(ODU!$AD48&gt;0,"1","0")&amp; IF(ODU!$AC48&gt;0,"1","0")&amp; IF(ODU!$AB48&gt;0,"1","0")&amp; IF(ODU!$AA48&gt;0,"1","0")))</f>
        <v/>
      </c>
      <c r="V48" s="351" t="str">
        <f>IF(ODU!$A48="","",IF(OR(T48&lt;&gt;R48+17,U48&lt;&gt;S48+17)," RangeMismatch",""))</f>
        <v/>
      </c>
      <c r="W48" s="344" t="str">
        <f ca="1">IF(ODU!$A48="","",IF(COUNTA(INDIRECT("odu!R"&amp;ROW()&amp;"C"&amp;R48&amp;":R"&amp;ROW()&amp;"C"&amp;S48,"false"))&lt;&gt;1+S48-R48," GapInRangeCooling",""))</f>
        <v/>
      </c>
      <c r="X48" s="344" t="str">
        <f ca="1">IF(ODU!$A48="","",IF(COUNTA(INDIRECT("odu!R"&amp;ROW()&amp;"C"&amp;T48&amp;":R"&amp;ROW()&amp;"C"&amp;U48,"false"))&lt;&gt;1+U48-T48," GapInRangeHeating",""))</f>
        <v/>
      </c>
      <c r="Y48" s="345" t="str">
        <f>IF(ODU!$A48="","",IF(OR(ODU!$F48=0,ODU!$B48=0),0,ODU!$F48/ODU!$B48))</f>
        <v/>
      </c>
      <c r="Z48" s="345" t="str">
        <f>IF(ODU!$A48="","",IF(OR(ODU!$G48=0,ODU!$B48=0),0, ODU!$G48/ODU!$B48))</f>
        <v/>
      </c>
      <c r="AA48" s="303" t="str">
        <f>IF(ODU!$A48="","",IF(Y48=0,0,IF(Y48&gt;=0.8,13,IF(Y48&gt;=0.7,12,IF(Y48&gt;=0.6,11,IF(Y48&gt;=0.5,10,0))))))</f>
        <v/>
      </c>
      <c r="AB48" s="351" t="str">
        <f>IF(ODU!$A48="","",IF(Z48&gt;2, 25,6+INT(10*(Z48-0.0001))))</f>
        <v/>
      </c>
      <c r="AC48" s="304" t="str">
        <f>IF(ODU!$A48="","",IF(AA48&lt;R48," CapacityMin",""))</f>
        <v/>
      </c>
      <c r="AD48" s="304" t="str">
        <f>IF(ODU!$A48="","",IF(AB48&gt;S48," CapacityMax",""))</f>
        <v/>
      </c>
      <c r="AE48" s="344" t="str">
        <f>IF(ODU!$A48="","",IF(ODU!H48&lt;Min_Units," UnitMin",""))</f>
        <v/>
      </c>
      <c r="AF48" s="344" t="str">
        <f>IF(ODU!$A48="","",IF(ODU!I48&lt;=ODU!H48," UnitMax",""))</f>
        <v/>
      </c>
      <c r="AG48" s="344" t="str">
        <f>IF(ODU!$A48="","",IF(COUNTIF(IDU!$E$3:$N$3,"="&amp;UPPER(ODU!BL48))=1,""," Invalid_IDU_List"))</f>
        <v/>
      </c>
      <c r="AH48" s="344" t="str">
        <f t="shared" ca="1" si="3"/>
        <v/>
      </c>
      <c r="AI48" s="344" t="str">
        <f t="shared" si="4"/>
        <v/>
      </c>
    </row>
    <row r="49" spans="1:35" x14ac:dyDescent="0.2">
      <c r="A49">
        <v>49</v>
      </c>
      <c r="B49" s="304" t="str">
        <f t="shared" ca="1" si="0"/>
        <v/>
      </c>
      <c r="C49" s="304">
        <f t="shared" ca="1" si="1"/>
        <v>0</v>
      </c>
      <c r="D49" s="304">
        <f t="shared" ca="1" si="5"/>
        <v>0</v>
      </c>
      <c r="E49" s="304" t="str">
        <f t="shared" ca="1" si="2"/>
        <v/>
      </c>
      <c r="F49">
        <v>43</v>
      </c>
      <c r="G49" s="304">
        <f t="shared" ca="1" si="9"/>
        <v>0</v>
      </c>
      <c r="H49" s="304" t="str">
        <f t="shared" ca="1" si="10"/>
        <v/>
      </c>
      <c r="P49" s="344" t="str">
        <f>IF(ODU!$A49="","",IF(COUNTIF(ODU!$A$4:$A$504,"="&amp;ODU!$A49)&gt;1,"ODU_Duplicate",""))</f>
        <v/>
      </c>
      <c r="Q49" s="344" t="str">
        <f>IF(IDU!$A50="","",IF(COUNTIF(IDU!$A$4:$A$354,"="&amp;IDU!$A50)&gt;1,"IDU_Duplicate",""))</f>
        <v/>
      </c>
      <c r="R49" s="351" t="str">
        <f>IF(ODU!$A49="","",9 + FIND("1",IF(ODU!$J49&gt;0,"1","0") &amp; IF(ODU!$K49&gt;0,"1","0") &amp; IF(ODU!$L49&gt;0,"1","0") &amp; IF(ODU!$M49&gt;0,"1","0")&amp; IF(ODU!$N49&gt;0,"1","0")&amp; IF(ODU!$O49&gt;0,"1","0")&amp; IF(ODU!$P49&gt;0,"1","0")&amp; IF(ODU!$Q49&gt;0,"1","0")&amp; IF(ODU!$R49&gt;0,"1","0")&amp; IF(ODU!$S49&gt;0,"1","0")&amp; IF(ODU!$T49&gt;0,"1","0")&amp; IF(ODU!$U49&gt;0,"1","0")&amp; IF(ODU!$V49&gt;0,"1","0")&amp; IF(ODU!$W49&gt;0,"1","0")&amp; IF(ODU!$X49&gt;0,"1","0")&amp; IF(ODU!$Y49&gt;0,"1","0")))</f>
        <v/>
      </c>
      <c r="S49" s="351" t="str">
        <f>IF(ODU!$A49="","",26 - FIND("1",IF(ODU!$Y49&gt;0,"1","0") &amp; IF(ODU!$X49&gt;0,"1","0") &amp; IF(ODU!$W49&gt;0,"1","0") &amp; IF(ODU!$V49&gt;0,"1","0")&amp; IF(ODU!$U49&gt;0,"1","0")&amp; IF(ODU!$T49&gt;0,"1","0")&amp; IF(ODU!$S49&gt;0,"1","0")&amp; IF(ODU!$R49&gt;0,"1","0")&amp; IF(ODU!$Q49&gt;0,"1","0")&amp; IF(ODU!$P49&gt;0,"1","0")&amp; IF(ODU!$O49&gt;0,"1","0")&amp; IF(ODU!$N49&gt;0,"1","0")&amp; IF(ODU!$M49&gt;0,"1","0")&amp; IF(ODU!$L49&gt;0,"1","0")&amp; IF(ODU!$K49&gt;0,"1","0")&amp; IF(ODU!$J49&gt;0,"1","0")))</f>
        <v/>
      </c>
      <c r="T49" s="351" t="str">
        <f>IF(ODU!$A49="","",26 + FIND("1",IF(ODU!$AA49&gt;0,"1","0") &amp; IF(ODU!$AB49&gt;0,"1","0") &amp; IF(ODU!$AC49&gt;0,"1","0") &amp; IF(ODU!$AD49&gt;0,"1","0")&amp; IF(ODU!$AE49&gt;0,"1","0")&amp; IF(ODU!$AF49&gt;0,"1","0")&amp; IF(ODU!$AG49&gt;0,"1","0")&amp; IF(ODU!$AH49&gt;0,"1","0")&amp; IF(ODU!$AI49&gt;0,"1","0")&amp; IF(ODU!$AJ49&gt;0,"1","0")&amp; IF(ODU!$AK49&gt;0,"1","0")&amp; IF(ODU!$AL49&gt;0,"1","0")&amp; IF(ODU!$AM49&gt;0,"1","0")&amp; IF(ODU!$AN49&gt;0,"1","0")&amp; IF(ODU!$AO49&gt;0,"1","0")&amp; IF(ODU!$AP49&gt;0,"1","0")))</f>
        <v/>
      </c>
      <c r="U49" s="351" t="str">
        <f>IF(ODU!$A49="","",43 - FIND("1",IF(ODU!$AP49&gt;0,"1","0") &amp; IF(ODU!$AO49&gt;0,"1","0") &amp; IF(ODU!$AN49&gt;0,"1","0") &amp; IF(ODU!$AM49&gt;0,"1","0")&amp; IF(ODU!$AL49&gt;0,"1","0")&amp; IF(ODU!$AK49&gt;0,"1","0")&amp; IF(ODU!$AJ49&gt;0,"1","0")&amp; IF(ODU!$AI49&gt;0,"1","0")&amp; IF(ODU!$AH49&gt;0,"1","0")&amp; IF(ODU!$AG49&gt;0,"1","0")&amp; IF(ODU!$AF49&gt;0,"1","0")&amp; IF(ODU!$AE49&gt;0,"1","0")&amp; IF(ODU!$AD49&gt;0,"1","0")&amp; IF(ODU!$AC49&gt;0,"1","0")&amp; IF(ODU!$AB49&gt;0,"1","0")&amp; IF(ODU!$AA49&gt;0,"1","0")))</f>
        <v/>
      </c>
      <c r="V49" s="351" t="str">
        <f>IF(ODU!$A49="","",IF(OR(T49&lt;&gt;R49+17,U49&lt;&gt;S49+17)," RangeMismatch",""))</f>
        <v/>
      </c>
      <c r="W49" s="344" t="str">
        <f ca="1">IF(ODU!$A49="","",IF(COUNTA(INDIRECT("odu!R"&amp;ROW()&amp;"C"&amp;R49&amp;":R"&amp;ROW()&amp;"C"&amp;S49,"false"))&lt;&gt;1+S49-R49," GapInRangeCooling",""))</f>
        <v/>
      </c>
      <c r="X49" s="344" t="str">
        <f ca="1">IF(ODU!$A49="","",IF(COUNTA(INDIRECT("odu!R"&amp;ROW()&amp;"C"&amp;T49&amp;":R"&amp;ROW()&amp;"C"&amp;U49,"false"))&lt;&gt;1+U49-T49," GapInRangeHeating",""))</f>
        <v/>
      </c>
      <c r="Y49" s="345" t="str">
        <f>IF(ODU!$A49="","",IF(OR(ODU!$F49=0,ODU!$B49=0),0,ODU!$F49/ODU!$B49))</f>
        <v/>
      </c>
      <c r="Z49" s="345" t="str">
        <f>IF(ODU!$A49="","",IF(OR(ODU!$G49=0,ODU!$B49=0),0, ODU!$G49/ODU!$B49))</f>
        <v/>
      </c>
      <c r="AA49" s="303" t="str">
        <f>IF(ODU!$A49="","",IF(Y49=0,0,IF(Y49&gt;=0.8,13,IF(Y49&gt;=0.7,12,IF(Y49&gt;=0.6,11,IF(Y49&gt;=0.5,10,0))))))</f>
        <v/>
      </c>
      <c r="AB49" s="351" t="str">
        <f>IF(ODU!$A49="","",IF(Z49&gt;2, 25,6+INT(10*(Z49-0.0001))))</f>
        <v/>
      </c>
      <c r="AC49" s="304" t="str">
        <f>IF(ODU!$A49="","",IF(AA49&lt;R49," CapacityMin",""))</f>
        <v/>
      </c>
      <c r="AD49" s="304" t="str">
        <f>IF(ODU!$A49="","",IF(AB49&gt;S49," CapacityMax",""))</f>
        <v/>
      </c>
      <c r="AE49" s="344" t="str">
        <f>IF(ODU!$A49="","",IF(ODU!H49&lt;Min_Units," UnitMin",""))</f>
        <v/>
      </c>
      <c r="AF49" s="344" t="str">
        <f>IF(ODU!$A49="","",IF(ODU!I49&lt;=ODU!H49," UnitMax",""))</f>
        <v/>
      </c>
      <c r="AG49" s="344" t="str">
        <f>IF(ODU!$A49="","",IF(COUNTIF(IDU!$E$3:$N$3,"="&amp;UPPER(ODU!BL49))=1,""," Invalid_IDU_List"))</f>
        <v/>
      </c>
      <c r="AH49" s="344" t="str">
        <f t="shared" ca="1" si="3"/>
        <v/>
      </c>
      <c r="AI49" s="344" t="str">
        <f t="shared" si="4"/>
        <v/>
      </c>
    </row>
    <row r="50" spans="1:35" x14ac:dyDescent="0.2">
      <c r="A50">
        <v>50</v>
      </c>
      <c r="B50" s="304" t="str">
        <f t="shared" ca="1" si="0"/>
        <v/>
      </c>
      <c r="C50" s="304">
        <f t="shared" ca="1" si="1"/>
        <v>0</v>
      </c>
      <c r="D50" s="304">
        <f t="shared" ca="1" si="5"/>
        <v>0</v>
      </c>
      <c r="E50" s="304" t="str">
        <f t="shared" ca="1" si="2"/>
        <v/>
      </c>
      <c r="F50">
        <v>44</v>
      </c>
      <c r="G50" s="304">
        <f t="shared" ca="1" si="9"/>
        <v>0</v>
      </c>
      <c r="H50" s="304" t="str">
        <f t="shared" ca="1" si="10"/>
        <v/>
      </c>
      <c r="P50" s="344" t="str">
        <f>IF(ODU!$A50="","",IF(COUNTIF(ODU!$A$4:$A$504,"="&amp;ODU!$A50)&gt;1,"ODU_Duplicate",""))</f>
        <v/>
      </c>
      <c r="Q50" s="344" t="str">
        <f>IF(IDU!$A51="","",IF(COUNTIF(IDU!$A$4:$A$354,"="&amp;IDU!$A51)&gt;1,"IDU_Duplicate",""))</f>
        <v/>
      </c>
      <c r="R50" s="351" t="str">
        <f>IF(ODU!$A50="","",9 + FIND("1",IF(ODU!$J50&gt;0,"1","0") &amp; IF(ODU!$K50&gt;0,"1","0") &amp; IF(ODU!$L50&gt;0,"1","0") &amp; IF(ODU!$M50&gt;0,"1","0")&amp; IF(ODU!$N50&gt;0,"1","0")&amp; IF(ODU!$O50&gt;0,"1","0")&amp; IF(ODU!$P50&gt;0,"1","0")&amp; IF(ODU!$Q50&gt;0,"1","0")&amp; IF(ODU!$R50&gt;0,"1","0")&amp; IF(ODU!$S50&gt;0,"1","0")&amp; IF(ODU!$T50&gt;0,"1","0")&amp; IF(ODU!$U50&gt;0,"1","0")&amp; IF(ODU!$V50&gt;0,"1","0")&amp; IF(ODU!$W50&gt;0,"1","0")&amp; IF(ODU!$X50&gt;0,"1","0")&amp; IF(ODU!$Y50&gt;0,"1","0")))</f>
        <v/>
      </c>
      <c r="S50" s="351" t="str">
        <f>IF(ODU!$A50="","",26 - FIND("1",IF(ODU!$Y50&gt;0,"1","0") &amp; IF(ODU!$X50&gt;0,"1","0") &amp; IF(ODU!$W50&gt;0,"1","0") &amp; IF(ODU!$V50&gt;0,"1","0")&amp; IF(ODU!$U50&gt;0,"1","0")&amp; IF(ODU!$T50&gt;0,"1","0")&amp; IF(ODU!$S50&gt;0,"1","0")&amp; IF(ODU!$R50&gt;0,"1","0")&amp; IF(ODU!$Q50&gt;0,"1","0")&amp; IF(ODU!$P50&gt;0,"1","0")&amp; IF(ODU!$O50&gt;0,"1","0")&amp; IF(ODU!$N50&gt;0,"1","0")&amp; IF(ODU!$M50&gt;0,"1","0")&amp; IF(ODU!$L50&gt;0,"1","0")&amp; IF(ODU!$K50&gt;0,"1","0")&amp; IF(ODU!$J50&gt;0,"1","0")))</f>
        <v/>
      </c>
      <c r="T50" s="351" t="str">
        <f>IF(ODU!$A50="","",26 + FIND("1",IF(ODU!$AA50&gt;0,"1","0") &amp; IF(ODU!$AB50&gt;0,"1","0") &amp; IF(ODU!$AC50&gt;0,"1","0") &amp; IF(ODU!$AD50&gt;0,"1","0")&amp; IF(ODU!$AE50&gt;0,"1","0")&amp; IF(ODU!$AF50&gt;0,"1","0")&amp; IF(ODU!$AG50&gt;0,"1","0")&amp; IF(ODU!$AH50&gt;0,"1","0")&amp; IF(ODU!$AI50&gt;0,"1","0")&amp; IF(ODU!$AJ50&gt;0,"1","0")&amp; IF(ODU!$AK50&gt;0,"1","0")&amp; IF(ODU!$AL50&gt;0,"1","0")&amp; IF(ODU!$AM50&gt;0,"1","0")&amp; IF(ODU!$AN50&gt;0,"1","0")&amp; IF(ODU!$AO50&gt;0,"1","0")&amp; IF(ODU!$AP50&gt;0,"1","0")))</f>
        <v/>
      </c>
      <c r="U50" s="351" t="str">
        <f>IF(ODU!$A50="","",43 - FIND("1",IF(ODU!$AP50&gt;0,"1","0") &amp; IF(ODU!$AO50&gt;0,"1","0") &amp; IF(ODU!$AN50&gt;0,"1","0") &amp; IF(ODU!$AM50&gt;0,"1","0")&amp; IF(ODU!$AL50&gt;0,"1","0")&amp; IF(ODU!$AK50&gt;0,"1","0")&amp; IF(ODU!$AJ50&gt;0,"1","0")&amp; IF(ODU!$AI50&gt;0,"1","0")&amp; IF(ODU!$AH50&gt;0,"1","0")&amp; IF(ODU!$AG50&gt;0,"1","0")&amp; IF(ODU!$AF50&gt;0,"1","0")&amp; IF(ODU!$AE50&gt;0,"1","0")&amp; IF(ODU!$AD50&gt;0,"1","0")&amp; IF(ODU!$AC50&gt;0,"1","0")&amp; IF(ODU!$AB50&gt;0,"1","0")&amp; IF(ODU!$AA50&gt;0,"1","0")))</f>
        <v/>
      </c>
      <c r="V50" s="351" t="str">
        <f>IF(ODU!$A50="","",IF(OR(T50&lt;&gt;R50+17,U50&lt;&gt;S50+17)," RangeMismatch",""))</f>
        <v/>
      </c>
      <c r="W50" s="344" t="str">
        <f ca="1">IF(ODU!$A50="","",IF(COUNTA(INDIRECT("odu!R"&amp;ROW()&amp;"C"&amp;R50&amp;":R"&amp;ROW()&amp;"C"&amp;S50,"false"))&lt;&gt;1+S50-R50," GapInRangeCooling",""))</f>
        <v/>
      </c>
      <c r="X50" s="344" t="str">
        <f ca="1">IF(ODU!$A50="","",IF(COUNTA(INDIRECT("odu!R"&amp;ROW()&amp;"C"&amp;T50&amp;":R"&amp;ROW()&amp;"C"&amp;U50,"false"))&lt;&gt;1+U50-T50," GapInRangeHeating",""))</f>
        <v/>
      </c>
      <c r="Y50" s="345" t="str">
        <f>IF(ODU!$A50="","",IF(OR(ODU!$F50=0,ODU!$B50=0),0,ODU!$F50/ODU!$B50))</f>
        <v/>
      </c>
      <c r="Z50" s="345" t="str">
        <f>IF(ODU!$A50="","",IF(OR(ODU!$G50=0,ODU!$B50=0),0, ODU!$G50/ODU!$B50))</f>
        <v/>
      </c>
      <c r="AA50" s="303" t="str">
        <f>IF(ODU!$A50="","",IF(Y50=0,0,IF(Y50&gt;=0.8,13,IF(Y50&gt;=0.7,12,IF(Y50&gt;=0.6,11,IF(Y50&gt;=0.5,10,0))))))</f>
        <v/>
      </c>
      <c r="AB50" s="351" t="str">
        <f>IF(ODU!$A50="","",IF(Z50&gt;2, 25,6+INT(10*(Z50-0.0001))))</f>
        <v/>
      </c>
      <c r="AC50" s="304" t="str">
        <f>IF(ODU!$A50="","",IF(AA50&lt;R50," CapacityMin",""))</f>
        <v/>
      </c>
      <c r="AD50" s="304" t="str">
        <f>IF(ODU!$A50="","",IF(AB50&gt;S50," CapacityMax",""))</f>
        <v/>
      </c>
      <c r="AE50" s="344" t="str">
        <f>IF(ODU!$A50="","",IF(ODU!H50&lt;Min_Units," UnitMin",""))</f>
        <v/>
      </c>
      <c r="AF50" s="344" t="str">
        <f>IF(ODU!$A50="","",IF(ODU!I50&lt;=ODU!H50," UnitMax",""))</f>
        <v/>
      </c>
      <c r="AG50" s="344" t="str">
        <f>IF(ODU!$A50="","",IF(COUNTIF(IDU!$E$3:$N$3,"="&amp;UPPER(ODU!BL50))=1,""," Invalid_IDU_List"))</f>
        <v/>
      </c>
      <c r="AH50" s="344" t="str">
        <f t="shared" ca="1" si="3"/>
        <v/>
      </c>
      <c r="AI50" s="344" t="str">
        <f t="shared" si="4"/>
        <v/>
      </c>
    </row>
    <row r="51" spans="1:35" x14ac:dyDescent="0.2">
      <c r="A51">
        <v>51</v>
      </c>
      <c r="B51" s="304" t="str">
        <f t="shared" ca="1" si="0"/>
        <v/>
      </c>
      <c r="C51" s="304">
        <f t="shared" ca="1" si="1"/>
        <v>0</v>
      </c>
      <c r="D51" s="304">
        <f t="shared" ca="1" si="5"/>
        <v>0</v>
      </c>
      <c r="E51" s="304" t="str">
        <f t="shared" ca="1" si="2"/>
        <v/>
      </c>
      <c r="F51">
        <v>45</v>
      </c>
      <c r="G51" s="304">
        <f t="shared" ca="1" si="9"/>
        <v>0</v>
      </c>
      <c r="H51" s="304" t="str">
        <f t="shared" ca="1" si="10"/>
        <v/>
      </c>
      <c r="P51" s="344" t="str">
        <f>IF(ODU!$A51="","",IF(COUNTIF(ODU!$A$4:$A$504,"="&amp;ODU!$A51)&gt;1,"ODU_Duplicate",""))</f>
        <v/>
      </c>
      <c r="Q51" s="344" t="str">
        <f>IF(IDU!$A52="","",IF(COUNTIF(IDU!$A$4:$A$354,"="&amp;IDU!$A52)&gt;1,"IDU_Duplicate",""))</f>
        <v/>
      </c>
      <c r="R51" s="351" t="str">
        <f>IF(ODU!$A51="","",9 + FIND("1",IF(ODU!$J51&gt;0,"1","0") &amp; IF(ODU!$K51&gt;0,"1","0") &amp; IF(ODU!$L51&gt;0,"1","0") &amp; IF(ODU!$M51&gt;0,"1","0")&amp; IF(ODU!$N51&gt;0,"1","0")&amp; IF(ODU!$O51&gt;0,"1","0")&amp; IF(ODU!$P51&gt;0,"1","0")&amp; IF(ODU!$Q51&gt;0,"1","0")&amp; IF(ODU!$R51&gt;0,"1","0")&amp; IF(ODU!$S51&gt;0,"1","0")&amp; IF(ODU!$T51&gt;0,"1","0")&amp; IF(ODU!$U51&gt;0,"1","0")&amp; IF(ODU!$V51&gt;0,"1","0")&amp; IF(ODU!$W51&gt;0,"1","0")&amp; IF(ODU!$X51&gt;0,"1","0")&amp; IF(ODU!$Y51&gt;0,"1","0")))</f>
        <v/>
      </c>
      <c r="S51" s="351" t="str">
        <f>IF(ODU!$A51="","",26 - FIND("1",IF(ODU!$Y51&gt;0,"1","0") &amp; IF(ODU!$X51&gt;0,"1","0") &amp; IF(ODU!$W51&gt;0,"1","0") &amp; IF(ODU!$V51&gt;0,"1","0")&amp; IF(ODU!$U51&gt;0,"1","0")&amp; IF(ODU!$T51&gt;0,"1","0")&amp; IF(ODU!$S51&gt;0,"1","0")&amp; IF(ODU!$R51&gt;0,"1","0")&amp; IF(ODU!$Q51&gt;0,"1","0")&amp; IF(ODU!$P51&gt;0,"1","0")&amp; IF(ODU!$O51&gt;0,"1","0")&amp; IF(ODU!$N51&gt;0,"1","0")&amp; IF(ODU!$M51&gt;0,"1","0")&amp; IF(ODU!$L51&gt;0,"1","0")&amp; IF(ODU!$K51&gt;0,"1","0")&amp; IF(ODU!$J51&gt;0,"1","0")))</f>
        <v/>
      </c>
      <c r="T51" s="351" t="str">
        <f>IF(ODU!$A51="","",26 + FIND("1",IF(ODU!$AA51&gt;0,"1","0") &amp; IF(ODU!$AB51&gt;0,"1","0") &amp; IF(ODU!$AC51&gt;0,"1","0") &amp; IF(ODU!$AD51&gt;0,"1","0")&amp; IF(ODU!$AE51&gt;0,"1","0")&amp; IF(ODU!$AF51&gt;0,"1","0")&amp; IF(ODU!$AG51&gt;0,"1","0")&amp; IF(ODU!$AH51&gt;0,"1","0")&amp; IF(ODU!$AI51&gt;0,"1","0")&amp; IF(ODU!$AJ51&gt;0,"1","0")&amp; IF(ODU!$AK51&gt;0,"1","0")&amp; IF(ODU!$AL51&gt;0,"1","0")&amp; IF(ODU!$AM51&gt;0,"1","0")&amp; IF(ODU!$AN51&gt;0,"1","0")&amp; IF(ODU!$AO51&gt;0,"1","0")&amp; IF(ODU!$AP51&gt;0,"1","0")))</f>
        <v/>
      </c>
      <c r="U51" s="351" t="str">
        <f>IF(ODU!$A51="","",43 - FIND("1",IF(ODU!$AP51&gt;0,"1","0") &amp; IF(ODU!$AO51&gt;0,"1","0") &amp; IF(ODU!$AN51&gt;0,"1","0") &amp; IF(ODU!$AM51&gt;0,"1","0")&amp; IF(ODU!$AL51&gt;0,"1","0")&amp; IF(ODU!$AK51&gt;0,"1","0")&amp; IF(ODU!$AJ51&gt;0,"1","0")&amp; IF(ODU!$AI51&gt;0,"1","0")&amp; IF(ODU!$AH51&gt;0,"1","0")&amp; IF(ODU!$AG51&gt;0,"1","0")&amp; IF(ODU!$AF51&gt;0,"1","0")&amp; IF(ODU!$AE51&gt;0,"1","0")&amp; IF(ODU!$AD51&gt;0,"1","0")&amp; IF(ODU!$AC51&gt;0,"1","0")&amp; IF(ODU!$AB51&gt;0,"1","0")&amp; IF(ODU!$AA51&gt;0,"1","0")))</f>
        <v/>
      </c>
      <c r="V51" s="351" t="str">
        <f>IF(ODU!$A51="","",IF(OR(T51&lt;&gt;R51+17,U51&lt;&gt;S51+17)," RangeMismatch",""))</f>
        <v/>
      </c>
      <c r="W51" s="344" t="str">
        <f ca="1">IF(ODU!$A51="","",IF(COUNTA(INDIRECT("odu!R"&amp;ROW()&amp;"C"&amp;R51&amp;":R"&amp;ROW()&amp;"C"&amp;S51,"false"))&lt;&gt;1+S51-R51," GapInRangeCooling",""))</f>
        <v/>
      </c>
      <c r="X51" s="344" t="str">
        <f ca="1">IF(ODU!$A51="","",IF(COUNTA(INDIRECT("odu!R"&amp;ROW()&amp;"C"&amp;T51&amp;":R"&amp;ROW()&amp;"C"&amp;U51,"false"))&lt;&gt;1+U51-T51," GapInRangeHeating",""))</f>
        <v/>
      </c>
      <c r="Y51" s="345" t="str">
        <f>IF(ODU!$A51="","",IF(OR(ODU!$F51=0,ODU!$B51=0),0,ODU!$F51/ODU!$B51))</f>
        <v/>
      </c>
      <c r="Z51" s="345" t="str">
        <f>IF(ODU!$A51="","",IF(OR(ODU!$G51=0,ODU!$B51=0),0, ODU!$G51/ODU!$B51))</f>
        <v/>
      </c>
      <c r="AA51" s="303" t="str">
        <f>IF(ODU!$A51="","",IF(Y51=0,0,IF(Y51&gt;=0.8,13,IF(Y51&gt;=0.7,12,IF(Y51&gt;=0.6,11,IF(Y51&gt;=0.5,10,0))))))</f>
        <v/>
      </c>
      <c r="AB51" s="351" t="str">
        <f>IF(ODU!$A51="","",IF(Z51&gt;2, 25,6+INT(10*(Z51-0.0001))))</f>
        <v/>
      </c>
      <c r="AC51" s="304" t="str">
        <f>IF(ODU!$A51="","",IF(AA51&lt;R51," CapacityMin",""))</f>
        <v/>
      </c>
      <c r="AD51" s="304" t="str">
        <f>IF(ODU!$A51="","",IF(AB51&gt;S51," CapacityMax",""))</f>
        <v/>
      </c>
      <c r="AE51" s="344" t="str">
        <f>IF(ODU!$A51="","",IF(ODU!H51&lt;Min_Units," UnitMin",""))</f>
        <v/>
      </c>
      <c r="AF51" s="344" t="str">
        <f>IF(ODU!$A51="","",IF(ODU!I51&lt;=ODU!H51," UnitMax",""))</f>
        <v/>
      </c>
      <c r="AG51" s="344" t="str">
        <f>IF(ODU!$A51="","",IF(COUNTIF(IDU!$E$3:$N$3,"="&amp;UPPER(ODU!BL51))=1,""," Invalid_IDU_List"))</f>
        <v/>
      </c>
      <c r="AH51" s="344" t="str">
        <f t="shared" ca="1" si="3"/>
        <v/>
      </c>
      <c r="AI51" s="344" t="str">
        <f t="shared" si="4"/>
        <v/>
      </c>
    </row>
    <row r="52" spans="1:35" x14ac:dyDescent="0.2">
      <c r="A52">
        <v>52</v>
      </c>
      <c r="B52" s="304" t="str">
        <f t="shared" ca="1" si="0"/>
        <v/>
      </c>
      <c r="C52" s="304">
        <f t="shared" ca="1" si="1"/>
        <v>0</v>
      </c>
      <c r="D52" s="304">
        <f t="shared" ca="1" si="5"/>
        <v>0</v>
      </c>
      <c r="E52" s="304" t="str">
        <f t="shared" ca="1" si="2"/>
        <v/>
      </c>
      <c r="F52">
        <v>46</v>
      </c>
      <c r="G52" s="304">
        <f t="shared" ca="1" si="9"/>
        <v>0</v>
      </c>
      <c r="H52" s="304" t="str">
        <f t="shared" ca="1" si="10"/>
        <v/>
      </c>
      <c r="P52" s="344" t="str">
        <f>IF(ODU!$A52="","",IF(COUNTIF(ODU!$A$4:$A$504,"="&amp;ODU!$A52)&gt;1,"ODU_Duplicate",""))</f>
        <v/>
      </c>
      <c r="Q52" s="344" t="str">
        <f>IF(IDU!$A53="","",IF(COUNTIF(IDU!$A$4:$A$354,"="&amp;IDU!$A53)&gt;1,"IDU_Duplicate",""))</f>
        <v/>
      </c>
      <c r="R52" s="351" t="str">
        <f>IF(ODU!$A52="","",9 + FIND("1",IF(ODU!$J52&gt;0,"1","0") &amp; IF(ODU!$K52&gt;0,"1","0") &amp; IF(ODU!$L52&gt;0,"1","0") &amp; IF(ODU!$M52&gt;0,"1","0")&amp; IF(ODU!$N52&gt;0,"1","0")&amp; IF(ODU!$O52&gt;0,"1","0")&amp; IF(ODU!$P52&gt;0,"1","0")&amp; IF(ODU!$Q52&gt;0,"1","0")&amp; IF(ODU!$R52&gt;0,"1","0")&amp; IF(ODU!$S52&gt;0,"1","0")&amp; IF(ODU!$T52&gt;0,"1","0")&amp; IF(ODU!$U52&gt;0,"1","0")&amp; IF(ODU!$V52&gt;0,"1","0")&amp; IF(ODU!$W52&gt;0,"1","0")&amp; IF(ODU!$X52&gt;0,"1","0")&amp; IF(ODU!$Y52&gt;0,"1","0")))</f>
        <v/>
      </c>
      <c r="S52" s="351" t="str">
        <f>IF(ODU!$A52="","",26 - FIND("1",IF(ODU!$Y52&gt;0,"1","0") &amp; IF(ODU!$X52&gt;0,"1","0") &amp; IF(ODU!$W52&gt;0,"1","0") &amp; IF(ODU!$V52&gt;0,"1","0")&amp; IF(ODU!$U52&gt;0,"1","0")&amp; IF(ODU!$T52&gt;0,"1","0")&amp; IF(ODU!$S52&gt;0,"1","0")&amp; IF(ODU!$R52&gt;0,"1","0")&amp; IF(ODU!$Q52&gt;0,"1","0")&amp; IF(ODU!$P52&gt;0,"1","0")&amp; IF(ODU!$O52&gt;0,"1","0")&amp; IF(ODU!$N52&gt;0,"1","0")&amp; IF(ODU!$M52&gt;0,"1","0")&amp; IF(ODU!$L52&gt;0,"1","0")&amp; IF(ODU!$K52&gt;0,"1","0")&amp; IF(ODU!$J52&gt;0,"1","0")))</f>
        <v/>
      </c>
      <c r="T52" s="351" t="str">
        <f>IF(ODU!$A52="","",26 + FIND("1",IF(ODU!$AA52&gt;0,"1","0") &amp; IF(ODU!$AB52&gt;0,"1","0") &amp; IF(ODU!$AC52&gt;0,"1","0") &amp; IF(ODU!$AD52&gt;0,"1","0")&amp; IF(ODU!$AE52&gt;0,"1","0")&amp; IF(ODU!$AF52&gt;0,"1","0")&amp; IF(ODU!$AG52&gt;0,"1","0")&amp; IF(ODU!$AH52&gt;0,"1","0")&amp; IF(ODU!$AI52&gt;0,"1","0")&amp; IF(ODU!$AJ52&gt;0,"1","0")&amp; IF(ODU!$AK52&gt;0,"1","0")&amp; IF(ODU!$AL52&gt;0,"1","0")&amp; IF(ODU!$AM52&gt;0,"1","0")&amp; IF(ODU!$AN52&gt;0,"1","0")&amp; IF(ODU!$AO52&gt;0,"1","0")&amp; IF(ODU!$AP52&gt;0,"1","0")))</f>
        <v/>
      </c>
      <c r="U52" s="351" t="str">
        <f>IF(ODU!$A52="","",43 - FIND("1",IF(ODU!$AP52&gt;0,"1","0") &amp; IF(ODU!$AO52&gt;0,"1","0") &amp; IF(ODU!$AN52&gt;0,"1","0") &amp; IF(ODU!$AM52&gt;0,"1","0")&amp; IF(ODU!$AL52&gt;0,"1","0")&amp; IF(ODU!$AK52&gt;0,"1","0")&amp; IF(ODU!$AJ52&gt;0,"1","0")&amp; IF(ODU!$AI52&gt;0,"1","0")&amp; IF(ODU!$AH52&gt;0,"1","0")&amp; IF(ODU!$AG52&gt;0,"1","0")&amp; IF(ODU!$AF52&gt;0,"1","0")&amp; IF(ODU!$AE52&gt;0,"1","0")&amp; IF(ODU!$AD52&gt;0,"1","0")&amp; IF(ODU!$AC52&gt;0,"1","0")&amp; IF(ODU!$AB52&gt;0,"1","0")&amp; IF(ODU!$AA52&gt;0,"1","0")))</f>
        <v/>
      </c>
      <c r="V52" s="351" t="str">
        <f>IF(ODU!$A52="","",IF(OR(T52&lt;&gt;R52+17,U52&lt;&gt;S52+17)," RangeMismatch",""))</f>
        <v/>
      </c>
      <c r="W52" s="344" t="str">
        <f ca="1">IF(ODU!$A52="","",IF(COUNTA(INDIRECT("odu!R"&amp;ROW()&amp;"C"&amp;R52&amp;":R"&amp;ROW()&amp;"C"&amp;S52,"false"))&lt;&gt;1+S52-R52," GapInRangeCooling",""))</f>
        <v/>
      </c>
      <c r="X52" s="344" t="str">
        <f ca="1">IF(ODU!$A52="","",IF(COUNTA(INDIRECT("odu!R"&amp;ROW()&amp;"C"&amp;T52&amp;":R"&amp;ROW()&amp;"C"&amp;U52,"false"))&lt;&gt;1+U52-T52," GapInRangeHeating",""))</f>
        <v/>
      </c>
      <c r="Y52" s="345" t="str">
        <f>IF(ODU!$A52="","",IF(OR(ODU!$F52=0,ODU!$B52=0),0,ODU!$F52/ODU!$B52))</f>
        <v/>
      </c>
      <c r="Z52" s="345" t="str">
        <f>IF(ODU!$A52="","",IF(OR(ODU!$G52=0,ODU!$B52=0),0, ODU!$G52/ODU!$B52))</f>
        <v/>
      </c>
      <c r="AA52" s="303" t="str">
        <f>IF(ODU!$A52="","",IF(Y52=0,0,IF(Y52&gt;=0.8,13,IF(Y52&gt;=0.7,12,IF(Y52&gt;=0.6,11,IF(Y52&gt;=0.5,10,0))))))</f>
        <v/>
      </c>
      <c r="AB52" s="351" t="str">
        <f>IF(ODU!$A52="","",IF(Z52&gt;2, 25,6+INT(10*(Z52-0.0001))))</f>
        <v/>
      </c>
      <c r="AC52" s="304" t="str">
        <f>IF(ODU!$A52="","",IF(AA52&lt;R52," CapacityMin",""))</f>
        <v/>
      </c>
      <c r="AD52" s="304" t="str">
        <f>IF(ODU!$A52="","",IF(AB52&gt;S52," CapacityMax",""))</f>
        <v/>
      </c>
      <c r="AE52" s="344" t="str">
        <f>IF(ODU!$A52="","",IF(ODU!H52&lt;Min_Units," UnitMin",""))</f>
        <v/>
      </c>
      <c r="AF52" s="344" t="str">
        <f>IF(ODU!$A52="","",IF(ODU!I52&lt;=ODU!H52," UnitMax",""))</f>
        <v/>
      </c>
      <c r="AG52" s="344" t="str">
        <f>IF(ODU!$A52="","",IF(COUNTIF(IDU!$E$3:$N$3,"="&amp;UPPER(ODU!BL52))=1,""," Invalid_IDU_List"))</f>
        <v/>
      </c>
      <c r="AH52" s="344" t="str">
        <f t="shared" ca="1" si="3"/>
        <v/>
      </c>
      <c r="AI52" s="344" t="str">
        <f t="shared" si="4"/>
        <v/>
      </c>
    </row>
    <row r="53" spans="1:35" x14ac:dyDescent="0.2">
      <c r="A53">
        <v>53</v>
      </c>
      <c r="B53" s="304" t="str">
        <f t="shared" ca="1" si="0"/>
        <v/>
      </c>
      <c r="C53" s="304">
        <f t="shared" ca="1" si="1"/>
        <v>0</v>
      </c>
      <c r="D53" s="304">
        <f t="shared" ca="1" si="5"/>
        <v>0</v>
      </c>
      <c r="E53" s="304" t="str">
        <f t="shared" ca="1" si="2"/>
        <v/>
      </c>
      <c r="F53">
        <v>47</v>
      </c>
      <c r="G53" s="304">
        <f t="shared" ca="1" si="9"/>
        <v>0</v>
      </c>
      <c r="H53" s="304" t="str">
        <f t="shared" ca="1" si="10"/>
        <v/>
      </c>
      <c r="P53" s="344" t="str">
        <f>IF(ODU!$A53="","",IF(COUNTIF(ODU!$A$4:$A$504,"="&amp;ODU!$A53)&gt;1,"ODU_Duplicate",""))</f>
        <v/>
      </c>
      <c r="Q53" s="344" t="str">
        <f>IF(IDU!$A54="","",IF(COUNTIF(IDU!$A$4:$A$354,"="&amp;IDU!$A54)&gt;1,"IDU_Duplicate",""))</f>
        <v/>
      </c>
      <c r="R53" s="351" t="str">
        <f>IF(ODU!$A53="","",9 + FIND("1",IF(ODU!$J53&gt;0,"1","0") &amp; IF(ODU!$K53&gt;0,"1","0") &amp; IF(ODU!$L53&gt;0,"1","0") &amp; IF(ODU!$M53&gt;0,"1","0")&amp; IF(ODU!$N53&gt;0,"1","0")&amp; IF(ODU!$O53&gt;0,"1","0")&amp; IF(ODU!$P53&gt;0,"1","0")&amp; IF(ODU!$Q53&gt;0,"1","0")&amp; IF(ODU!$R53&gt;0,"1","0")&amp; IF(ODU!$S53&gt;0,"1","0")&amp; IF(ODU!$T53&gt;0,"1","0")&amp; IF(ODU!$U53&gt;0,"1","0")&amp; IF(ODU!$V53&gt;0,"1","0")&amp; IF(ODU!$W53&gt;0,"1","0")&amp; IF(ODU!$X53&gt;0,"1","0")&amp; IF(ODU!$Y53&gt;0,"1","0")))</f>
        <v/>
      </c>
      <c r="S53" s="351" t="str">
        <f>IF(ODU!$A53="","",26 - FIND("1",IF(ODU!$Y53&gt;0,"1","0") &amp; IF(ODU!$X53&gt;0,"1","0") &amp; IF(ODU!$W53&gt;0,"1","0") &amp; IF(ODU!$V53&gt;0,"1","0")&amp; IF(ODU!$U53&gt;0,"1","0")&amp; IF(ODU!$T53&gt;0,"1","0")&amp; IF(ODU!$S53&gt;0,"1","0")&amp; IF(ODU!$R53&gt;0,"1","0")&amp; IF(ODU!$Q53&gt;0,"1","0")&amp; IF(ODU!$P53&gt;0,"1","0")&amp; IF(ODU!$O53&gt;0,"1","0")&amp; IF(ODU!$N53&gt;0,"1","0")&amp; IF(ODU!$M53&gt;0,"1","0")&amp; IF(ODU!$L53&gt;0,"1","0")&amp; IF(ODU!$K53&gt;0,"1","0")&amp; IF(ODU!$J53&gt;0,"1","0")))</f>
        <v/>
      </c>
      <c r="T53" s="351" t="str">
        <f>IF(ODU!$A53="","",26 + FIND("1",IF(ODU!$AA53&gt;0,"1","0") &amp; IF(ODU!$AB53&gt;0,"1","0") &amp; IF(ODU!$AC53&gt;0,"1","0") &amp; IF(ODU!$AD53&gt;0,"1","0")&amp; IF(ODU!$AE53&gt;0,"1","0")&amp; IF(ODU!$AF53&gt;0,"1","0")&amp; IF(ODU!$AG53&gt;0,"1","0")&amp; IF(ODU!$AH53&gt;0,"1","0")&amp; IF(ODU!$AI53&gt;0,"1","0")&amp; IF(ODU!$AJ53&gt;0,"1","0")&amp; IF(ODU!$AK53&gt;0,"1","0")&amp; IF(ODU!$AL53&gt;0,"1","0")&amp; IF(ODU!$AM53&gt;0,"1","0")&amp; IF(ODU!$AN53&gt;0,"1","0")&amp; IF(ODU!$AO53&gt;0,"1","0")&amp; IF(ODU!$AP53&gt;0,"1","0")))</f>
        <v/>
      </c>
      <c r="U53" s="351" t="str">
        <f>IF(ODU!$A53="","",43 - FIND("1",IF(ODU!$AP53&gt;0,"1","0") &amp; IF(ODU!$AO53&gt;0,"1","0") &amp; IF(ODU!$AN53&gt;0,"1","0") &amp; IF(ODU!$AM53&gt;0,"1","0")&amp; IF(ODU!$AL53&gt;0,"1","0")&amp; IF(ODU!$AK53&gt;0,"1","0")&amp; IF(ODU!$AJ53&gt;0,"1","0")&amp; IF(ODU!$AI53&gt;0,"1","0")&amp; IF(ODU!$AH53&gt;0,"1","0")&amp; IF(ODU!$AG53&gt;0,"1","0")&amp; IF(ODU!$AF53&gt;0,"1","0")&amp; IF(ODU!$AE53&gt;0,"1","0")&amp; IF(ODU!$AD53&gt;0,"1","0")&amp; IF(ODU!$AC53&gt;0,"1","0")&amp; IF(ODU!$AB53&gt;0,"1","0")&amp; IF(ODU!$AA53&gt;0,"1","0")))</f>
        <v/>
      </c>
      <c r="V53" s="351" t="str">
        <f>IF(ODU!$A53="","",IF(OR(T53&lt;&gt;R53+17,U53&lt;&gt;S53+17)," RangeMismatch",""))</f>
        <v/>
      </c>
      <c r="W53" s="344" t="str">
        <f ca="1">IF(ODU!$A53="","",IF(COUNTA(INDIRECT("odu!R"&amp;ROW()&amp;"C"&amp;R53&amp;":R"&amp;ROW()&amp;"C"&amp;S53,"false"))&lt;&gt;1+S53-R53," GapInRangeCooling",""))</f>
        <v/>
      </c>
      <c r="X53" s="344" t="str">
        <f ca="1">IF(ODU!$A53="","",IF(COUNTA(INDIRECT("odu!R"&amp;ROW()&amp;"C"&amp;T53&amp;":R"&amp;ROW()&amp;"C"&amp;U53,"false"))&lt;&gt;1+U53-T53," GapInRangeHeating",""))</f>
        <v/>
      </c>
      <c r="Y53" s="345" t="str">
        <f>IF(ODU!$A53="","",IF(OR(ODU!$F53=0,ODU!$B53=0),0,ODU!$F53/ODU!$B53))</f>
        <v/>
      </c>
      <c r="Z53" s="345" t="str">
        <f>IF(ODU!$A53="","",IF(OR(ODU!$G53=0,ODU!$B53=0),0, ODU!$G53/ODU!$B53))</f>
        <v/>
      </c>
      <c r="AA53" s="303" t="str">
        <f>IF(ODU!$A53="","",IF(Y53=0,0,IF(Y53&gt;=0.8,13,IF(Y53&gt;=0.7,12,IF(Y53&gt;=0.6,11,IF(Y53&gt;=0.5,10,0))))))</f>
        <v/>
      </c>
      <c r="AB53" s="351" t="str">
        <f>IF(ODU!$A53="","",IF(Z53&gt;2, 25,6+INT(10*(Z53-0.0001))))</f>
        <v/>
      </c>
      <c r="AC53" s="304" t="str">
        <f>IF(ODU!$A53="","",IF(AA53&lt;R53," CapacityMin",""))</f>
        <v/>
      </c>
      <c r="AD53" s="304" t="str">
        <f>IF(ODU!$A53="","",IF(AB53&gt;S53," CapacityMax",""))</f>
        <v/>
      </c>
      <c r="AE53" s="344" t="str">
        <f>IF(ODU!$A53="","",IF(ODU!H53&lt;Min_Units," UnitMin",""))</f>
        <v/>
      </c>
      <c r="AF53" s="344" t="str">
        <f>IF(ODU!$A53="","",IF(ODU!I53&lt;=ODU!H53," UnitMax",""))</f>
        <v/>
      </c>
      <c r="AG53" s="344" t="str">
        <f>IF(ODU!$A53="","",IF(COUNTIF(IDU!$E$3:$N$3,"="&amp;UPPER(ODU!BL53))=1,""," Invalid_IDU_List"))</f>
        <v/>
      </c>
      <c r="AH53" s="344" t="str">
        <f t="shared" ca="1" si="3"/>
        <v/>
      </c>
      <c r="AI53" s="344" t="str">
        <f t="shared" si="4"/>
        <v/>
      </c>
    </row>
    <row r="54" spans="1:35" x14ac:dyDescent="0.2">
      <c r="A54">
        <v>54</v>
      </c>
      <c r="B54" s="304" t="str">
        <f t="shared" ca="1" si="0"/>
        <v/>
      </c>
      <c r="C54" s="304">
        <f t="shared" ca="1" si="1"/>
        <v>0</v>
      </c>
      <c r="D54" s="304">
        <f t="shared" ca="1" si="5"/>
        <v>0</v>
      </c>
      <c r="E54" s="304" t="str">
        <f t="shared" ca="1" si="2"/>
        <v/>
      </c>
      <c r="F54">
        <v>48</v>
      </c>
      <c r="G54" s="304">
        <f t="shared" ca="1" si="9"/>
        <v>0</v>
      </c>
      <c r="H54" s="304" t="str">
        <f t="shared" ca="1" si="10"/>
        <v/>
      </c>
      <c r="P54" s="344" t="str">
        <f>IF(ODU!$A54="","",IF(COUNTIF(ODU!$A$4:$A$504,"="&amp;ODU!$A54)&gt;1,"ODU_Duplicate",""))</f>
        <v/>
      </c>
      <c r="Q54" s="344" t="str">
        <f>IF(IDU!$A55="","",IF(COUNTIF(IDU!$A$4:$A$354,"="&amp;IDU!$A55)&gt;1,"IDU_Duplicate",""))</f>
        <v/>
      </c>
      <c r="R54" s="351" t="str">
        <f>IF(ODU!$A54="","",9 + FIND("1",IF(ODU!$J54&gt;0,"1","0") &amp; IF(ODU!$K54&gt;0,"1","0") &amp; IF(ODU!$L54&gt;0,"1","0") &amp; IF(ODU!$M54&gt;0,"1","0")&amp; IF(ODU!$N54&gt;0,"1","0")&amp; IF(ODU!$O54&gt;0,"1","0")&amp; IF(ODU!$P54&gt;0,"1","0")&amp; IF(ODU!$Q54&gt;0,"1","0")&amp; IF(ODU!$R54&gt;0,"1","0")&amp; IF(ODU!$S54&gt;0,"1","0")&amp; IF(ODU!$T54&gt;0,"1","0")&amp; IF(ODU!$U54&gt;0,"1","0")&amp; IF(ODU!$V54&gt;0,"1","0")&amp; IF(ODU!$W54&gt;0,"1","0")&amp; IF(ODU!$X54&gt;0,"1","0")&amp; IF(ODU!$Y54&gt;0,"1","0")))</f>
        <v/>
      </c>
      <c r="S54" s="351" t="str">
        <f>IF(ODU!$A54="","",26 - FIND("1",IF(ODU!$Y54&gt;0,"1","0") &amp; IF(ODU!$X54&gt;0,"1","0") &amp; IF(ODU!$W54&gt;0,"1","0") &amp; IF(ODU!$V54&gt;0,"1","0")&amp; IF(ODU!$U54&gt;0,"1","0")&amp; IF(ODU!$T54&gt;0,"1","0")&amp; IF(ODU!$S54&gt;0,"1","0")&amp; IF(ODU!$R54&gt;0,"1","0")&amp; IF(ODU!$Q54&gt;0,"1","0")&amp; IF(ODU!$P54&gt;0,"1","0")&amp; IF(ODU!$O54&gt;0,"1","0")&amp; IF(ODU!$N54&gt;0,"1","0")&amp; IF(ODU!$M54&gt;0,"1","0")&amp; IF(ODU!$L54&gt;0,"1","0")&amp; IF(ODU!$K54&gt;0,"1","0")&amp; IF(ODU!$J54&gt;0,"1","0")))</f>
        <v/>
      </c>
      <c r="T54" s="351" t="str">
        <f>IF(ODU!$A54="","",26 + FIND("1",IF(ODU!$AA54&gt;0,"1","0") &amp; IF(ODU!$AB54&gt;0,"1","0") &amp; IF(ODU!$AC54&gt;0,"1","0") &amp; IF(ODU!$AD54&gt;0,"1","0")&amp; IF(ODU!$AE54&gt;0,"1","0")&amp; IF(ODU!$AF54&gt;0,"1","0")&amp; IF(ODU!$AG54&gt;0,"1","0")&amp; IF(ODU!$AH54&gt;0,"1","0")&amp; IF(ODU!$AI54&gt;0,"1","0")&amp; IF(ODU!$AJ54&gt;0,"1","0")&amp; IF(ODU!$AK54&gt;0,"1","0")&amp; IF(ODU!$AL54&gt;0,"1","0")&amp; IF(ODU!$AM54&gt;0,"1","0")&amp; IF(ODU!$AN54&gt;0,"1","0")&amp; IF(ODU!$AO54&gt;0,"1","0")&amp; IF(ODU!$AP54&gt;0,"1","0")))</f>
        <v/>
      </c>
      <c r="U54" s="351" t="str">
        <f>IF(ODU!$A54="","",43 - FIND("1",IF(ODU!$AP54&gt;0,"1","0") &amp; IF(ODU!$AO54&gt;0,"1","0") &amp; IF(ODU!$AN54&gt;0,"1","0") &amp; IF(ODU!$AM54&gt;0,"1","0")&amp; IF(ODU!$AL54&gt;0,"1","0")&amp; IF(ODU!$AK54&gt;0,"1","0")&amp; IF(ODU!$AJ54&gt;0,"1","0")&amp; IF(ODU!$AI54&gt;0,"1","0")&amp; IF(ODU!$AH54&gt;0,"1","0")&amp; IF(ODU!$AG54&gt;0,"1","0")&amp; IF(ODU!$AF54&gt;0,"1","0")&amp; IF(ODU!$AE54&gt;0,"1","0")&amp; IF(ODU!$AD54&gt;0,"1","0")&amp; IF(ODU!$AC54&gt;0,"1","0")&amp; IF(ODU!$AB54&gt;0,"1","0")&amp; IF(ODU!$AA54&gt;0,"1","0")))</f>
        <v/>
      </c>
      <c r="V54" s="351" t="str">
        <f>IF(ODU!$A54="","",IF(OR(T54&lt;&gt;R54+17,U54&lt;&gt;S54+17)," RangeMismatch",""))</f>
        <v/>
      </c>
      <c r="W54" s="344" t="str">
        <f ca="1">IF(ODU!$A54="","",IF(COUNTA(INDIRECT("odu!R"&amp;ROW()&amp;"C"&amp;R54&amp;":R"&amp;ROW()&amp;"C"&amp;S54,"false"))&lt;&gt;1+S54-R54," GapInRangeCooling",""))</f>
        <v/>
      </c>
      <c r="X54" s="344" t="str">
        <f ca="1">IF(ODU!$A54="","",IF(COUNTA(INDIRECT("odu!R"&amp;ROW()&amp;"C"&amp;T54&amp;":R"&amp;ROW()&amp;"C"&amp;U54,"false"))&lt;&gt;1+U54-T54," GapInRangeHeating",""))</f>
        <v/>
      </c>
      <c r="Y54" s="345" t="str">
        <f>IF(ODU!$A54="","",IF(OR(ODU!$F54=0,ODU!$B54=0),0,ODU!$F54/ODU!$B54))</f>
        <v/>
      </c>
      <c r="Z54" s="345" t="str">
        <f>IF(ODU!$A54="","",IF(OR(ODU!$G54=0,ODU!$B54=0),0, ODU!$G54/ODU!$B54))</f>
        <v/>
      </c>
      <c r="AA54" s="303" t="str">
        <f>IF(ODU!$A54="","",IF(Y54=0,0,IF(Y54&gt;=0.8,13,IF(Y54&gt;=0.7,12,IF(Y54&gt;=0.6,11,IF(Y54&gt;=0.5,10,0))))))</f>
        <v/>
      </c>
      <c r="AB54" s="351" t="str">
        <f>IF(ODU!$A54="","",IF(Z54&gt;2, 25,6+INT(10*(Z54-0.0001))))</f>
        <v/>
      </c>
      <c r="AC54" s="304" t="str">
        <f>IF(ODU!$A54="","",IF(AA54&lt;R54," CapacityMin",""))</f>
        <v/>
      </c>
      <c r="AD54" s="304" t="str">
        <f>IF(ODU!$A54="","",IF(AB54&gt;S54," CapacityMax",""))</f>
        <v/>
      </c>
      <c r="AE54" s="344" t="str">
        <f>IF(ODU!$A54="","",IF(ODU!H54&lt;Min_Units," UnitMin",""))</f>
        <v/>
      </c>
      <c r="AF54" s="344" t="str">
        <f>IF(ODU!$A54="","",IF(ODU!I54&lt;=ODU!H54," UnitMax",""))</f>
        <v/>
      </c>
      <c r="AG54" s="344" t="str">
        <f>IF(ODU!$A54="","",IF(COUNTIF(IDU!$E$3:$N$3,"="&amp;UPPER(ODU!BL54))=1,""," Invalid_IDU_List"))</f>
        <v/>
      </c>
      <c r="AH54" s="344" t="str">
        <f t="shared" ca="1" si="3"/>
        <v/>
      </c>
      <c r="AI54" s="344" t="str">
        <f t="shared" si="4"/>
        <v/>
      </c>
    </row>
    <row r="55" spans="1:35" x14ac:dyDescent="0.2">
      <c r="A55">
        <v>55</v>
      </c>
      <c r="B55" s="304" t="str">
        <f t="shared" ca="1" si="0"/>
        <v/>
      </c>
      <c r="C55" s="304">
        <f t="shared" ca="1" si="1"/>
        <v>0</v>
      </c>
      <c r="D55" s="304">
        <f t="shared" ca="1" si="5"/>
        <v>0</v>
      </c>
      <c r="E55" s="304" t="str">
        <f t="shared" ca="1" si="2"/>
        <v/>
      </c>
      <c r="F55">
        <v>49</v>
      </c>
      <c r="G55" s="304">
        <f t="shared" ca="1" si="9"/>
        <v>0</v>
      </c>
      <c r="H55" s="304" t="str">
        <f t="shared" ca="1" si="10"/>
        <v/>
      </c>
      <c r="P55" s="344" t="str">
        <f>IF(ODU!$A55="","",IF(COUNTIF(ODU!$A$4:$A$504,"="&amp;ODU!$A55)&gt;1,"ODU_Duplicate",""))</f>
        <v/>
      </c>
      <c r="Q55" s="344" t="str">
        <f>IF(IDU!$A56="","",IF(COUNTIF(IDU!$A$4:$A$354,"="&amp;IDU!$A56)&gt;1,"IDU_Duplicate",""))</f>
        <v/>
      </c>
      <c r="R55" s="351" t="str">
        <f>IF(ODU!$A55="","",9 + FIND("1",IF(ODU!$J55&gt;0,"1","0") &amp; IF(ODU!$K55&gt;0,"1","0") &amp; IF(ODU!$L55&gt;0,"1","0") &amp; IF(ODU!$M55&gt;0,"1","0")&amp; IF(ODU!$N55&gt;0,"1","0")&amp; IF(ODU!$O55&gt;0,"1","0")&amp; IF(ODU!$P55&gt;0,"1","0")&amp; IF(ODU!$Q55&gt;0,"1","0")&amp; IF(ODU!$R55&gt;0,"1","0")&amp; IF(ODU!$S55&gt;0,"1","0")&amp; IF(ODU!$T55&gt;0,"1","0")&amp; IF(ODU!$U55&gt;0,"1","0")&amp; IF(ODU!$V55&gt;0,"1","0")&amp; IF(ODU!$W55&gt;0,"1","0")&amp; IF(ODU!$X55&gt;0,"1","0")&amp; IF(ODU!$Y55&gt;0,"1","0")))</f>
        <v/>
      </c>
      <c r="S55" s="351" t="str">
        <f>IF(ODU!$A55="","",26 - FIND("1",IF(ODU!$Y55&gt;0,"1","0") &amp; IF(ODU!$X55&gt;0,"1","0") &amp; IF(ODU!$W55&gt;0,"1","0") &amp; IF(ODU!$V55&gt;0,"1","0")&amp; IF(ODU!$U55&gt;0,"1","0")&amp; IF(ODU!$T55&gt;0,"1","0")&amp; IF(ODU!$S55&gt;0,"1","0")&amp; IF(ODU!$R55&gt;0,"1","0")&amp; IF(ODU!$Q55&gt;0,"1","0")&amp; IF(ODU!$P55&gt;0,"1","0")&amp; IF(ODU!$O55&gt;0,"1","0")&amp; IF(ODU!$N55&gt;0,"1","0")&amp; IF(ODU!$M55&gt;0,"1","0")&amp; IF(ODU!$L55&gt;0,"1","0")&amp; IF(ODU!$K55&gt;0,"1","0")&amp; IF(ODU!$J55&gt;0,"1","0")))</f>
        <v/>
      </c>
      <c r="T55" s="351" t="str">
        <f>IF(ODU!$A55="","",26 + FIND("1",IF(ODU!$AA55&gt;0,"1","0") &amp; IF(ODU!$AB55&gt;0,"1","0") &amp; IF(ODU!$AC55&gt;0,"1","0") &amp; IF(ODU!$AD55&gt;0,"1","0")&amp; IF(ODU!$AE55&gt;0,"1","0")&amp; IF(ODU!$AF55&gt;0,"1","0")&amp; IF(ODU!$AG55&gt;0,"1","0")&amp; IF(ODU!$AH55&gt;0,"1","0")&amp; IF(ODU!$AI55&gt;0,"1","0")&amp; IF(ODU!$AJ55&gt;0,"1","0")&amp; IF(ODU!$AK55&gt;0,"1","0")&amp; IF(ODU!$AL55&gt;0,"1","0")&amp; IF(ODU!$AM55&gt;0,"1","0")&amp; IF(ODU!$AN55&gt;0,"1","0")&amp; IF(ODU!$AO55&gt;0,"1","0")&amp; IF(ODU!$AP55&gt;0,"1","0")))</f>
        <v/>
      </c>
      <c r="U55" s="351" t="str">
        <f>IF(ODU!$A55="","",43 - FIND("1",IF(ODU!$AP55&gt;0,"1","0") &amp; IF(ODU!$AO55&gt;0,"1","0") &amp; IF(ODU!$AN55&gt;0,"1","0") &amp; IF(ODU!$AM55&gt;0,"1","0")&amp; IF(ODU!$AL55&gt;0,"1","0")&amp; IF(ODU!$AK55&gt;0,"1","0")&amp; IF(ODU!$AJ55&gt;0,"1","0")&amp; IF(ODU!$AI55&gt;0,"1","0")&amp; IF(ODU!$AH55&gt;0,"1","0")&amp; IF(ODU!$AG55&gt;0,"1","0")&amp; IF(ODU!$AF55&gt;0,"1","0")&amp; IF(ODU!$AE55&gt;0,"1","0")&amp; IF(ODU!$AD55&gt;0,"1","0")&amp; IF(ODU!$AC55&gt;0,"1","0")&amp; IF(ODU!$AB55&gt;0,"1","0")&amp; IF(ODU!$AA55&gt;0,"1","0")))</f>
        <v/>
      </c>
      <c r="V55" s="351" t="str">
        <f>IF(ODU!$A55="","",IF(OR(T55&lt;&gt;R55+17,U55&lt;&gt;S55+17)," RangeMismatch",""))</f>
        <v/>
      </c>
      <c r="W55" s="344" t="str">
        <f ca="1">IF(ODU!$A55="","",IF(COUNTA(INDIRECT("odu!R"&amp;ROW()&amp;"C"&amp;R55&amp;":R"&amp;ROW()&amp;"C"&amp;S55,"false"))&lt;&gt;1+S55-R55," GapInRangeCooling",""))</f>
        <v/>
      </c>
      <c r="X55" s="344" t="str">
        <f ca="1">IF(ODU!$A55="","",IF(COUNTA(INDIRECT("odu!R"&amp;ROW()&amp;"C"&amp;T55&amp;":R"&amp;ROW()&amp;"C"&amp;U55,"false"))&lt;&gt;1+U55-T55," GapInRangeHeating",""))</f>
        <v/>
      </c>
      <c r="Y55" s="345" t="str">
        <f>IF(ODU!$A55="","",IF(OR(ODU!$F55=0,ODU!$B55=0),0,ODU!$F55/ODU!$B55))</f>
        <v/>
      </c>
      <c r="Z55" s="345" t="str">
        <f>IF(ODU!$A55="","",IF(OR(ODU!$G55=0,ODU!$B55=0),0, ODU!$G55/ODU!$B55))</f>
        <v/>
      </c>
      <c r="AA55" s="303" t="str">
        <f>IF(ODU!$A55="","",IF(Y55=0,0,IF(Y55&gt;=0.8,13,IF(Y55&gt;=0.7,12,IF(Y55&gt;=0.6,11,IF(Y55&gt;=0.5,10,0))))))</f>
        <v/>
      </c>
      <c r="AB55" s="351" t="str">
        <f>IF(ODU!$A55="","",IF(Z55&gt;2, 25,6+INT(10*(Z55-0.0001))))</f>
        <v/>
      </c>
      <c r="AC55" s="304" t="str">
        <f>IF(ODU!$A55="","",IF(AA55&lt;R55," CapacityMin",""))</f>
        <v/>
      </c>
      <c r="AD55" s="304" t="str">
        <f>IF(ODU!$A55="","",IF(AB55&gt;S55," CapacityMax",""))</f>
        <v/>
      </c>
      <c r="AE55" s="344" t="str">
        <f>IF(ODU!$A55="","",IF(ODU!H55&lt;Min_Units," UnitMin",""))</f>
        <v/>
      </c>
      <c r="AF55" s="344" t="str">
        <f>IF(ODU!$A55="","",IF(ODU!I55&lt;=ODU!H55," UnitMax",""))</f>
        <v/>
      </c>
      <c r="AG55" s="344" t="str">
        <f>IF(ODU!$A55="","",IF(COUNTIF(IDU!$E$3:$N$3,"="&amp;UPPER(ODU!BL55))=1,""," Invalid_IDU_List"))</f>
        <v/>
      </c>
      <c r="AH55" s="344" t="str">
        <f t="shared" ca="1" si="3"/>
        <v/>
      </c>
      <c r="AI55" s="344" t="str">
        <f t="shared" si="4"/>
        <v/>
      </c>
    </row>
    <row r="56" spans="1:35" x14ac:dyDescent="0.2">
      <c r="A56">
        <v>56</v>
      </c>
      <c r="B56" s="304" t="str">
        <f t="shared" ca="1" si="0"/>
        <v/>
      </c>
      <c r="C56" s="304">
        <f t="shared" ca="1" si="1"/>
        <v>0</v>
      </c>
      <c r="D56" s="304">
        <f t="shared" ca="1" si="5"/>
        <v>0</v>
      </c>
      <c r="E56" s="304" t="str">
        <f t="shared" ca="1" si="2"/>
        <v/>
      </c>
      <c r="F56">
        <v>50</v>
      </c>
      <c r="G56" s="304">
        <f t="shared" ca="1" si="9"/>
        <v>0</v>
      </c>
      <c r="H56" s="304" t="str">
        <f t="shared" ca="1" si="10"/>
        <v/>
      </c>
      <c r="P56" s="344" t="str">
        <f>IF(ODU!$A56="","",IF(COUNTIF(ODU!$A$4:$A$504,"="&amp;ODU!$A56)&gt;1,"ODU_Duplicate",""))</f>
        <v/>
      </c>
      <c r="Q56" s="344" t="str">
        <f>IF(IDU!$A57="","",IF(COUNTIF(IDU!$A$4:$A$354,"="&amp;IDU!$A57)&gt;1,"IDU_Duplicate",""))</f>
        <v/>
      </c>
      <c r="R56" s="351" t="str">
        <f>IF(ODU!$A56="","",9 + FIND("1",IF(ODU!$J56&gt;0,"1","0") &amp; IF(ODU!$K56&gt;0,"1","0") &amp; IF(ODU!$L56&gt;0,"1","0") &amp; IF(ODU!$M56&gt;0,"1","0")&amp; IF(ODU!$N56&gt;0,"1","0")&amp; IF(ODU!$O56&gt;0,"1","0")&amp; IF(ODU!$P56&gt;0,"1","0")&amp; IF(ODU!$Q56&gt;0,"1","0")&amp; IF(ODU!$R56&gt;0,"1","0")&amp; IF(ODU!$S56&gt;0,"1","0")&amp; IF(ODU!$T56&gt;0,"1","0")&amp; IF(ODU!$U56&gt;0,"1","0")&amp; IF(ODU!$V56&gt;0,"1","0")&amp; IF(ODU!$W56&gt;0,"1","0")&amp; IF(ODU!$X56&gt;0,"1","0")&amp; IF(ODU!$Y56&gt;0,"1","0")))</f>
        <v/>
      </c>
      <c r="S56" s="351" t="str">
        <f>IF(ODU!$A56="","",26 - FIND("1",IF(ODU!$Y56&gt;0,"1","0") &amp; IF(ODU!$X56&gt;0,"1","0") &amp; IF(ODU!$W56&gt;0,"1","0") &amp; IF(ODU!$V56&gt;0,"1","0")&amp; IF(ODU!$U56&gt;0,"1","0")&amp; IF(ODU!$T56&gt;0,"1","0")&amp; IF(ODU!$S56&gt;0,"1","0")&amp; IF(ODU!$R56&gt;0,"1","0")&amp; IF(ODU!$Q56&gt;0,"1","0")&amp; IF(ODU!$P56&gt;0,"1","0")&amp; IF(ODU!$O56&gt;0,"1","0")&amp; IF(ODU!$N56&gt;0,"1","0")&amp; IF(ODU!$M56&gt;0,"1","0")&amp; IF(ODU!$L56&gt;0,"1","0")&amp; IF(ODU!$K56&gt;0,"1","0")&amp; IF(ODU!$J56&gt;0,"1","0")))</f>
        <v/>
      </c>
      <c r="T56" s="351" t="str">
        <f>IF(ODU!$A56="","",26 + FIND("1",IF(ODU!$AA56&gt;0,"1","0") &amp; IF(ODU!$AB56&gt;0,"1","0") &amp; IF(ODU!$AC56&gt;0,"1","0") &amp; IF(ODU!$AD56&gt;0,"1","0")&amp; IF(ODU!$AE56&gt;0,"1","0")&amp; IF(ODU!$AF56&gt;0,"1","0")&amp; IF(ODU!$AG56&gt;0,"1","0")&amp; IF(ODU!$AH56&gt;0,"1","0")&amp; IF(ODU!$AI56&gt;0,"1","0")&amp; IF(ODU!$AJ56&gt;0,"1","0")&amp; IF(ODU!$AK56&gt;0,"1","0")&amp; IF(ODU!$AL56&gt;0,"1","0")&amp; IF(ODU!$AM56&gt;0,"1","0")&amp; IF(ODU!$AN56&gt;0,"1","0")&amp; IF(ODU!$AO56&gt;0,"1","0")&amp; IF(ODU!$AP56&gt;0,"1","0")))</f>
        <v/>
      </c>
      <c r="U56" s="351" t="str">
        <f>IF(ODU!$A56="","",43 - FIND("1",IF(ODU!$AP56&gt;0,"1","0") &amp; IF(ODU!$AO56&gt;0,"1","0") &amp; IF(ODU!$AN56&gt;0,"1","0") &amp; IF(ODU!$AM56&gt;0,"1","0")&amp; IF(ODU!$AL56&gt;0,"1","0")&amp; IF(ODU!$AK56&gt;0,"1","0")&amp; IF(ODU!$AJ56&gt;0,"1","0")&amp; IF(ODU!$AI56&gt;0,"1","0")&amp; IF(ODU!$AH56&gt;0,"1","0")&amp; IF(ODU!$AG56&gt;0,"1","0")&amp; IF(ODU!$AF56&gt;0,"1","0")&amp; IF(ODU!$AE56&gt;0,"1","0")&amp; IF(ODU!$AD56&gt;0,"1","0")&amp; IF(ODU!$AC56&gt;0,"1","0")&amp; IF(ODU!$AB56&gt;0,"1","0")&amp; IF(ODU!$AA56&gt;0,"1","0")))</f>
        <v/>
      </c>
      <c r="V56" s="351" t="str">
        <f>IF(ODU!$A56="","",IF(OR(T56&lt;&gt;R56+17,U56&lt;&gt;S56+17)," RangeMismatch",""))</f>
        <v/>
      </c>
      <c r="W56" s="344" t="str">
        <f ca="1">IF(ODU!$A56="","",IF(COUNTA(INDIRECT("odu!R"&amp;ROW()&amp;"C"&amp;R56&amp;":R"&amp;ROW()&amp;"C"&amp;S56,"false"))&lt;&gt;1+S56-R56," GapInRangeCooling",""))</f>
        <v/>
      </c>
      <c r="X56" s="344" t="str">
        <f ca="1">IF(ODU!$A56="","",IF(COUNTA(INDIRECT("odu!R"&amp;ROW()&amp;"C"&amp;T56&amp;":R"&amp;ROW()&amp;"C"&amp;U56,"false"))&lt;&gt;1+U56-T56," GapInRangeHeating",""))</f>
        <v/>
      </c>
      <c r="Y56" s="345" t="str">
        <f>IF(ODU!$A56="","",IF(OR(ODU!$F56=0,ODU!$B56=0),0,ODU!$F56/ODU!$B56))</f>
        <v/>
      </c>
      <c r="Z56" s="345" t="str">
        <f>IF(ODU!$A56="","",IF(OR(ODU!$G56=0,ODU!$B56=0),0, ODU!$G56/ODU!$B56))</f>
        <v/>
      </c>
      <c r="AA56" s="303" t="str">
        <f>IF(ODU!$A56="","",IF(Y56=0,0,IF(Y56&gt;=0.8,13,IF(Y56&gt;=0.7,12,IF(Y56&gt;=0.6,11,IF(Y56&gt;=0.5,10,0))))))</f>
        <v/>
      </c>
      <c r="AB56" s="351" t="str">
        <f>IF(ODU!$A56="","",IF(Z56&gt;2, 25,6+INT(10*(Z56-0.0001))))</f>
        <v/>
      </c>
      <c r="AC56" s="304" t="str">
        <f>IF(ODU!$A56="","",IF(AA56&lt;R56," CapacityMin",""))</f>
        <v/>
      </c>
      <c r="AD56" s="304" t="str">
        <f>IF(ODU!$A56="","",IF(AB56&gt;S56," CapacityMax",""))</f>
        <v/>
      </c>
      <c r="AE56" s="344" t="str">
        <f>IF(ODU!$A56="","",IF(ODU!H56&lt;Min_Units," UnitMin",""))</f>
        <v/>
      </c>
      <c r="AF56" s="344" t="str">
        <f>IF(ODU!$A56="","",IF(ODU!I56&lt;=ODU!H56," UnitMax",""))</f>
        <v/>
      </c>
      <c r="AG56" s="344" t="str">
        <f>IF(ODU!$A56="","",IF(COUNTIF(IDU!$E$3:$N$3,"="&amp;UPPER(ODU!BL56))=1,""," Invalid_IDU_List"))</f>
        <v/>
      </c>
      <c r="AH56" s="344" t="str">
        <f t="shared" ca="1" si="3"/>
        <v/>
      </c>
      <c r="AI56" s="344" t="str">
        <f t="shared" si="4"/>
        <v/>
      </c>
    </row>
    <row r="57" spans="1:35" x14ac:dyDescent="0.2">
      <c r="A57">
        <v>57</v>
      </c>
      <c r="B57" s="304" t="str">
        <f t="shared" ca="1" si="0"/>
        <v/>
      </c>
      <c r="C57" s="304">
        <f t="shared" ca="1" si="1"/>
        <v>0</v>
      </c>
      <c r="D57" s="304">
        <f t="shared" ca="1" si="5"/>
        <v>0</v>
      </c>
      <c r="E57" s="304" t="str">
        <f t="shared" ca="1" si="2"/>
        <v/>
      </c>
      <c r="F57">
        <v>51</v>
      </c>
      <c r="G57" s="304">
        <f t="shared" ca="1" si="9"/>
        <v>0</v>
      </c>
      <c r="H57" s="304" t="str">
        <f t="shared" ca="1" si="10"/>
        <v/>
      </c>
      <c r="P57" s="344" t="str">
        <f>IF(ODU!$A57="","",IF(COUNTIF(ODU!$A$4:$A$504,"="&amp;ODU!$A57)&gt;1,"ODU_Duplicate",""))</f>
        <v/>
      </c>
      <c r="Q57" s="344" t="str">
        <f>IF(IDU!$A58="","",IF(COUNTIF(IDU!$A$4:$A$354,"="&amp;IDU!$A58)&gt;1,"IDU_Duplicate",""))</f>
        <v/>
      </c>
      <c r="R57" s="351" t="str">
        <f>IF(ODU!$A57="","",9 + FIND("1",IF(ODU!$J57&gt;0,"1","0") &amp; IF(ODU!$K57&gt;0,"1","0") &amp; IF(ODU!$L57&gt;0,"1","0") &amp; IF(ODU!$M57&gt;0,"1","0")&amp; IF(ODU!$N57&gt;0,"1","0")&amp; IF(ODU!$O57&gt;0,"1","0")&amp; IF(ODU!$P57&gt;0,"1","0")&amp; IF(ODU!$Q57&gt;0,"1","0")&amp; IF(ODU!$R57&gt;0,"1","0")&amp; IF(ODU!$S57&gt;0,"1","0")&amp; IF(ODU!$T57&gt;0,"1","0")&amp; IF(ODU!$U57&gt;0,"1","0")&amp; IF(ODU!$V57&gt;0,"1","0")&amp; IF(ODU!$W57&gt;0,"1","0")&amp; IF(ODU!$X57&gt;0,"1","0")&amp; IF(ODU!$Y57&gt;0,"1","0")))</f>
        <v/>
      </c>
      <c r="S57" s="351" t="str">
        <f>IF(ODU!$A57="","",26 - FIND("1",IF(ODU!$Y57&gt;0,"1","0") &amp; IF(ODU!$X57&gt;0,"1","0") &amp; IF(ODU!$W57&gt;0,"1","0") &amp; IF(ODU!$V57&gt;0,"1","0")&amp; IF(ODU!$U57&gt;0,"1","0")&amp; IF(ODU!$T57&gt;0,"1","0")&amp; IF(ODU!$S57&gt;0,"1","0")&amp; IF(ODU!$R57&gt;0,"1","0")&amp; IF(ODU!$Q57&gt;0,"1","0")&amp; IF(ODU!$P57&gt;0,"1","0")&amp; IF(ODU!$O57&gt;0,"1","0")&amp; IF(ODU!$N57&gt;0,"1","0")&amp; IF(ODU!$M57&gt;0,"1","0")&amp; IF(ODU!$L57&gt;0,"1","0")&amp; IF(ODU!$K57&gt;0,"1","0")&amp; IF(ODU!$J57&gt;0,"1","0")))</f>
        <v/>
      </c>
      <c r="T57" s="351" t="str">
        <f>IF(ODU!$A57="","",26 + FIND("1",IF(ODU!$AA57&gt;0,"1","0") &amp; IF(ODU!$AB57&gt;0,"1","0") &amp; IF(ODU!$AC57&gt;0,"1","0") &amp; IF(ODU!$AD57&gt;0,"1","0")&amp; IF(ODU!$AE57&gt;0,"1","0")&amp; IF(ODU!$AF57&gt;0,"1","0")&amp; IF(ODU!$AG57&gt;0,"1","0")&amp; IF(ODU!$AH57&gt;0,"1","0")&amp; IF(ODU!$AI57&gt;0,"1","0")&amp; IF(ODU!$AJ57&gt;0,"1","0")&amp; IF(ODU!$AK57&gt;0,"1","0")&amp; IF(ODU!$AL57&gt;0,"1","0")&amp; IF(ODU!$AM57&gt;0,"1","0")&amp; IF(ODU!$AN57&gt;0,"1","0")&amp; IF(ODU!$AO57&gt;0,"1","0")&amp; IF(ODU!$AP57&gt;0,"1","0")))</f>
        <v/>
      </c>
      <c r="U57" s="351" t="str">
        <f>IF(ODU!$A57="","",43 - FIND("1",IF(ODU!$AP57&gt;0,"1","0") &amp; IF(ODU!$AO57&gt;0,"1","0") &amp; IF(ODU!$AN57&gt;0,"1","0") &amp; IF(ODU!$AM57&gt;0,"1","0")&amp; IF(ODU!$AL57&gt;0,"1","0")&amp; IF(ODU!$AK57&gt;0,"1","0")&amp; IF(ODU!$AJ57&gt;0,"1","0")&amp; IF(ODU!$AI57&gt;0,"1","0")&amp; IF(ODU!$AH57&gt;0,"1","0")&amp; IF(ODU!$AG57&gt;0,"1","0")&amp; IF(ODU!$AF57&gt;0,"1","0")&amp; IF(ODU!$AE57&gt;0,"1","0")&amp; IF(ODU!$AD57&gt;0,"1","0")&amp; IF(ODU!$AC57&gt;0,"1","0")&amp; IF(ODU!$AB57&gt;0,"1","0")&amp; IF(ODU!$AA57&gt;0,"1","0")))</f>
        <v/>
      </c>
      <c r="V57" s="351" t="str">
        <f>IF(ODU!$A57="","",IF(OR(T57&lt;&gt;R57+17,U57&lt;&gt;S57+17)," RangeMismatch",""))</f>
        <v/>
      </c>
      <c r="W57" s="344" t="str">
        <f ca="1">IF(ODU!$A57="","",IF(COUNTA(INDIRECT("odu!R"&amp;ROW()&amp;"C"&amp;R57&amp;":R"&amp;ROW()&amp;"C"&amp;S57,"false"))&lt;&gt;1+S57-R57," GapInRangeCooling",""))</f>
        <v/>
      </c>
      <c r="X57" s="344" t="str">
        <f ca="1">IF(ODU!$A57="","",IF(COUNTA(INDIRECT("odu!R"&amp;ROW()&amp;"C"&amp;T57&amp;":R"&amp;ROW()&amp;"C"&amp;U57,"false"))&lt;&gt;1+U57-T57," GapInRangeHeating",""))</f>
        <v/>
      </c>
      <c r="Y57" s="345" t="str">
        <f>IF(ODU!$A57="","",IF(OR(ODU!$F57=0,ODU!$B57=0),0,ODU!$F57/ODU!$B57))</f>
        <v/>
      </c>
      <c r="Z57" s="345" t="str">
        <f>IF(ODU!$A57="","",IF(OR(ODU!$G57=0,ODU!$B57=0),0, ODU!$G57/ODU!$B57))</f>
        <v/>
      </c>
      <c r="AA57" s="303" t="str">
        <f>IF(ODU!$A57="","",IF(Y57=0,0,IF(Y57&gt;=0.8,13,IF(Y57&gt;=0.7,12,IF(Y57&gt;=0.6,11,IF(Y57&gt;=0.5,10,0))))))</f>
        <v/>
      </c>
      <c r="AB57" s="351" t="str">
        <f>IF(ODU!$A57="","",IF(Z57&gt;2, 25,6+INT(10*(Z57-0.0001))))</f>
        <v/>
      </c>
      <c r="AC57" s="304" t="str">
        <f>IF(ODU!$A57="","",IF(AA57&lt;R57," CapacityMin",""))</f>
        <v/>
      </c>
      <c r="AD57" s="304" t="str">
        <f>IF(ODU!$A57="","",IF(AB57&gt;S57," CapacityMax",""))</f>
        <v/>
      </c>
      <c r="AE57" s="344" t="str">
        <f>IF(ODU!$A57="","",IF(ODU!H57&lt;Min_Units," UnitMin",""))</f>
        <v/>
      </c>
      <c r="AF57" s="344" t="str">
        <f>IF(ODU!$A57="","",IF(ODU!I57&lt;=ODU!H57," UnitMax",""))</f>
        <v/>
      </c>
      <c r="AG57" s="344" t="str">
        <f>IF(ODU!$A57="","",IF(COUNTIF(IDU!$E$3:$N$3,"="&amp;UPPER(ODU!BL57))=1,""," Invalid_IDU_List"))</f>
        <v/>
      </c>
      <c r="AH57" s="344" t="str">
        <f t="shared" ca="1" si="3"/>
        <v/>
      </c>
      <c r="AI57" s="344" t="str">
        <f t="shared" si="4"/>
        <v/>
      </c>
    </row>
    <row r="58" spans="1:35" x14ac:dyDescent="0.2">
      <c r="A58">
        <v>58</v>
      </c>
      <c r="B58" s="304" t="str">
        <f t="shared" ca="1" si="0"/>
        <v/>
      </c>
      <c r="C58" s="304">
        <f t="shared" ca="1" si="1"/>
        <v>0</v>
      </c>
      <c r="D58" s="304">
        <f t="shared" ca="1" si="5"/>
        <v>0</v>
      </c>
      <c r="E58" s="304" t="str">
        <f t="shared" ca="1" si="2"/>
        <v/>
      </c>
      <c r="F58">
        <v>52</v>
      </c>
      <c r="G58" s="304">
        <f t="shared" ca="1" si="9"/>
        <v>0</v>
      </c>
      <c r="H58" s="304" t="str">
        <f t="shared" ca="1" si="10"/>
        <v/>
      </c>
      <c r="P58" s="344" t="str">
        <f>IF(ODU!$A58="","",IF(COUNTIF(ODU!$A$4:$A$504,"="&amp;ODU!$A58)&gt;1,"ODU_Duplicate",""))</f>
        <v/>
      </c>
      <c r="Q58" s="344" t="str">
        <f>IF(IDU!$A59="","",IF(COUNTIF(IDU!$A$4:$A$354,"="&amp;IDU!$A59)&gt;1,"IDU_Duplicate",""))</f>
        <v/>
      </c>
      <c r="R58" s="351" t="str">
        <f>IF(ODU!$A58="","",9 + FIND("1",IF(ODU!$J58&gt;0,"1","0") &amp; IF(ODU!$K58&gt;0,"1","0") &amp; IF(ODU!$L58&gt;0,"1","0") &amp; IF(ODU!$M58&gt;0,"1","0")&amp; IF(ODU!$N58&gt;0,"1","0")&amp; IF(ODU!$O58&gt;0,"1","0")&amp; IF(ODU!$P58&gt;0,"1","0")&amp; IF(ODU!$Q58&gt;0,"1","0")&amp; IF(ODU!$R58&gt;0,"1","0")&amp; IF(ODU!$S58&gt;0,"1","0")&amp; IF(ODU!$T58&gt;0,"1","0")&amp; IF(ODU!$U58&gt;0,"1","0")&amp; IF(ODU!$V58&gt;0,"1","0")&amp; IF(ODU!$W58&gt;0,"1","0")&amp; IF(ODU!$X58&gt;0,"1","0")&amp; IF(ODU!$Y58&gt;0,"1","0")))</f>
        <v/>
      </c>
      <c r="S58" s="351" t="str">
        <f>IF(ODU!$A58="","",26 - FIND("1",IF(ODU!$Y58&gt;0,"1","0") &amp; IF(ODU!$X58&gt;0,"1","0") &amp; IF(ODU!$W58&gt;0,"1","0") &amp; IF(ODU!$V58&gt;0,"1","0")&amp; IF(ODU!$U58&gt;0,"1","0")&amp; IF(ODU!$T58&gt;0,"1","0")&amp; IF(ODU!$S58&gt;0,"1","0")&amp; IF(ODU!$R58&gt;0,"1","0")&amp; IF(ODU!$Q58&gt;0,"1","0")&amp; IF(ODU!$P58&gt;0,"1","0")&amp; IF(ODU!$O58&gt;0,"1","0")&amp; IF(ODU!$N58&gt;0,"1","0")&amp; IF(ODU!$M58&gt;0,"1","0")&amp; IF(ODU!$L58&gt;0,"1","0")&amp; IF(ODU!$K58&gt;0,"1","0")&amp; IF(ODU!$J58&gt;0,"1","0")))</f>
        <v/>
      </c>
      <c r="T58" s="351" t="str">
        <f>IF(ODU!$A58="","",26 + FIND("1",IF(ODU!$AA58&gt;0,"1","0") &amp; IF(ODU!$AB58&gt;0,"1","0") &amp; IF(ODU!$AC58&gt;0,"1","0") &amp; IF(ODU!$AD58&gt;0,"1","0")&amp; IF(ODU!$AE58&gt;0,"1","0")&amp; IF(ODU!$AF58&gt;0,"1","0")&amp; IF(ODU!$AG58&gt;0,"1","0")&amp; IF(ODU!$AH58&gt;0,"1","0")&amp; IF(ODU!$AI58&gt;0,"1","0")&amp; IF(ODU!$AJ58&gt;0,"1","0")&amp; IF(ODU!$AK58&gt;0,"1","0")&amp; IF(ODU!$AL58&gt;0,"1","0")&amp; IF(ODU!$AM58&gt;0,"1","0")&amp; IF(ODU!$AN58&gt;0,"1","0")&amp; IF(ODU!$AO58&gt;0,"1","0")&amp; IF(ODU!$AP58&gt;0,"1","0")))</f>
        <v/>
      </c>
      <c r="U58" s="351" t="str">
        <f>IF(ODU!$A58="","",43 - FIND("1",IF(ODU!$AP58&gt;0,"1","0") &amp; IF(ODU!$AO58&gt;0,"1","0") &amp; IF(ODU!$AN58&gt;0,"1","0") &amp; IF(ODU!$AM58&gt;0,"1","0")&amp; IF(ODU!$AL58&gt;0,"1","0")&amp; IF(ODU!$AK58&gt;0,"1","0")&amp; IF(ODU!$AJ58&gt;0,"1","0")&amp; IF(ODU!$AI58&gt;0,"1","0")&amp; IF(ODU!$AH58&gt;0,"1","0")&amp; IF(ODU!$AG58&gt;0,"1","0")&amp; IF(ODU!$AF58&gt;0,"1","0")&amp; IF(ODU!$AE58&gt;0,"1","0")&amp; IF(ODU!$AD58&gt;0,"1","0")&amp; IF(ODU!$AC58&gt;0,"1","0")&amp; IF(ODU!$AB58&gt;0,"1","0")&amp; IF(ODU!$AA58&gt;0,"1","0")))</f>
        <v/>
      </c>
      <c r="V58" s="351" t="str">
        <f>IF(ODU!$A58="","",IF(OR(T58&lt;&gt;R58+17,U58&lt;&gt;S58+17)," RangeMismatch",""))</f>
        <v/>
      </c>
      <c r="W58" s="344" t="str">
        <f ca="1">IF(ODU!$A58="","",IF(COUNTA(INDIRECT("odu!R"&amp;ROW()&amp;"C"&amp;R58&amp;":R"&amp;ROW()&amp;"C"&amp;S58,"false"))&lt;&gt;1+S58-R58," GapInRangeCooling",""))</f>
        <v/>
      </c>
      <c r="X58" s="344" t="str">
        <f ca="1">IF(ODU!$A58="","",IF(COUNTA(INDIRECT("odu!R"&amp;ROW()&amp;"C"&amp;T58&amp;":R"&amp;ROW()&amp;"C"&amp;U58,"false"))&lt;&gt;1+U58-T58," GapInRangeHeating",""))</f>
        <v/>
      </c>
      <c r="Y58" s="345" t="str">
        <f>IF(ODU!$A58="","",IF(OR(ODU!$F58=0,ODU!$B58=0),0,ODU!$F58/ODU!$B58))</f>
        <v/>
      </c>
      <c r="Z58" s="345" t="str">
        <f>IF(ODU!$A58="","",IF(OR(ODU!$G58=0,ODU!$B58=0),0, ODU!$G58/ODU!$B58))</f>
        <v/>
      </c>
      <c r="AA58" s="303" t="str">
        <f>IF(ODU!$A58="","",IF(Y58=0,0,IF(Y58&gt;=0.8,13,IF(Y58&gt;=0.7,12,IF(Y58&gt;=0.6,11,IF(Y58&gt;=0.5,10,0))))))</f>
        <v/>
      </c>
      <c r="AB58" s="351" t="str">
        <f>IF(ODU!$A58="","",IF(Z58&gt;2, 25,6+INT(10*(Z58-0.0001))))</f>
        <v/>
      </c>
      <c r="AC58" s="304" t="str">
        <f>IF(ODU!$A58="","",IF(AA58&lt;R58," CapacityMin",""))</f>
        <v/>
      </c>
      <c r="AD58" s="304" t="str">
        <f>IF(ODU!$A58="","",IF(AB58&gt;S58," CapacityMax",""))</f>
        <v/>
      </c>
      <c r="AE58" s="344" t="str">
        <f>IF(ODU!$A58="","",IF(ODU!H58&lt;Min_Units," UnitMin",""))</f>
        <v/>
      </c>
      <c r="AF58" s="344" t="str">
        <f>IF(ODU!$A58="","",IF(ODU!I58&lt;=ODU!H58," UnitMax",""))</f>
        <v/>
      </c>
      <c r="AG58" s="344" t="str">
        <f>IF(ODU!$A58="","",IF(COUNTIF(IDU!$E$3:$N$3,"="&amp;UPPER(ODU!BL58))=1,""," Invalid_IDU_List"))</f>
        <v/>
      </c>
      <c r="AH58" s="344" t="str">
        <f t="shared" ca="1" si="3"/>
        <v/>
      </c>
      <c r="AI58" s="344" t="str">
        <f t="shared" si="4"/>
        <v/>
      </c>
    </row>
    <row r="59" spans="1:35" x14ac:dyDescent="0.2">
      <c r="A59">
        <v>59</v>
      </c>
      <c r="B59" s="304" t="str">
        <f t="shared" ca="1" si="0"/>
        <v/>
      </c>
      <c r="C59" s="304">
        <f t="shared" ca="1" si="1"/>
        <v>0</v>
      </c>
      <c r="D59" s="304">
        <f t="shared" ca="1" si="5"/>
        <v>0</v>
      </c>
      <c r="E59" s="304" t="str">
        <f t="shared" ca="1" si="2"/>
        <v/>
      </c>
      <c r="F59">
        <v>53</v>
      </c>
      <c r="G59" s="304">
        <f t="shared" ca="1" si="9"/>
        <v>0</v>
      </c>
      <c r="H59" s="304" t="str">
        <f t="shared" ca="1" si="10"/>
        <v/>
      </c>
      <c r="P59" s="344" t="str">
        <f>IF(ODU!$A59="","",IF(COUNTIF(ODU!$A$4:$A$504,"="&amp;ODU!$A59)&gt;1,"ODU_Duplicate",""))</f>
        <v/>
      </c>
      <c r="Q59" s="344" t="str">
        <f>IF(IDU!$A60="","",IF(COUNTIF(IDU!$A$4:$A$354,"="&amp;IDU!$A60)&gt;1,"IDU_Duplicate",""))</f>
        <v/>
      </c>
      <c r="R59" s="351" t="str">
        <f>IF(ODU!$A59="","",9 + FIND("1",IF(ODU!$J59&gt;0,"1","0") &amp; IF(ODU!$K59&gt;0,"1","0") &amp; IF(ODU!$L59&gt;0,"1","0") &amp; IF(ODU!$M59&gt;0,"1","0")&amp; IF(ODU!$N59&gt;0,"1","0")&amp; IF(ODU!$O59&gt;0,"1","0")&amp; IF(ODU!$P59&gt;0,"1","0")&amp; IF(ODU!$Q59&gt;0,"1","0")&amp; IF(ODU!$R59&gt;0,"1","0")&amp; IF(ODU!$S59&gt;0,"1","0")&amp; IF(ODU!$T59&gt;0,"1","0")&amp; IF(ODU!$U59&gt;0,"1","0")&amp; IF(ODU!$V59&gt;0,"1","0")&amp; IF(ODU!$W59&gt;0,"1","0")&amp; IF(ODU!$X59&gt;0,"1","0")&amp; IF(ODU!$Y59&gt;0,"1","0")))</f>
        <v/>
      </c>
      <c r="S59" s="351" t="str">
        <f>IF(ODU!$A59="","",26 - FIND("1",IF(ODU!$Y59&gt;0,"1","0") &amp; IF(ODU!$X59&gt;0,"1","0") &amp; IF(ODU!$W59&gt;0,"1","0") &amp; IF(ODU!$V59&gt;0,"1","0")&amp; IF(ODU!$U59&gt;0,"1","0")&amp; IF(ODU!$T59&gt;0,"1","0")&amp; IF(ODU!$S59&gt;0,"1","0")&amp; IF(ODU!$R59&gt;0,"1","0")&amp; IF(ODU!$Q59&gt;0,"1","0")&amp; IF(ODU!$P59&gt;0,"1","0")&amp; IF(ODU!$O59&gt;0,"1","0")&amp; IF(ODU!$N59&gt;0,"1","0")&amp; IF(ODU!$M59&gt;0,"1","0")&amp; IF(ODU!$L59&gt;0,"1","0")&amp; IF(ODU!$K59&gt;0,"1","0")&amp; IF(ODU!$J59&gt;0,"1","0")))</f>
        <v/>
      </c>
      <c r="T59" s="351" t="str">
        <f>IF(ODU!$A59="","",26 + FIND("1",IF(ODU!$AA59&gt;0,"1","0") &amp; IF(ODU!$AB59&gt;0,"1","0") &amp; IF(ODU!$AC59&gt;0,"1","0") &amp; IF(ODU!$AD59&gt;0,"1","0")&amp; IF(ODU!$AE59&gt;0,"1","0")&amp; IF(ODU!$AF59&gt;0,"1","0")&amp; IF(ODU!$AG59&gt;0,"1","0")&amp; IF(ODU!$AH59&gt;0,"1","0")&amp; IF(ODU!$AI59&gt;0,"1","0")&amp; IF(ODU!$AJ59&gt;0,"1","0")&amp; IF(ODU!$AK59&gt;0,"1","0")&amp; IF(ODU!$AL59&gt;0,"1","0")&amp; IF(ODU!$AM59&gt;0,"1","0")&amp; IF(ODU!$AN59&gt;0,"1","0")&amp; IF(ODU!$AO59&gt;0,"1","0")&amp; IF(ODU!$AP59&gt;0,"1","0")))</f>
        <v/>
      </c>
      <c r="U59" s="351" t="str">
        <f>IF(ODU!$A59="","",43 - FIND("1",IF(ODU!$AP59&gt;0,"1","0") &amp; IF(ODU!$AO59&gt;0,"1","0") &amp; IF(ODU!$AN59&gt;0,"1","0") &amp; IF(ODU!$AM59&gt;0,"1","0")&amp; IF(ODU!$AL59&gt;0,"1","0")&amp; IF(ODU!$AK59&gt;0,"1","0")&amp; IF(ODU!$AJ59&gt;0,"1","0")&amp; IF(ODU!$AI59&gt;0,"1","0")&amp; IF(ODU!$AH59&gt;0,"1","0")&amp; IF(ODU!$AG59&gt;0,"1","0")&amp; IF(ODU!$AF59&gt;0,"1","0")&amp; IF(ODU!$AE59&gt;0,"1","0")&amp; IF(ODU!$AD59&gt;0,"1","0")&amp; IF(ODU!$AC59&gt;0,"1","0")&amp; IF(ODU!$AB59&gt;0,"1","0")&amp; IF(ODU!$AA59&gt;0,"1","0")))</f>
        <v/>
      </c>
      <c r="V59" s="351" t="str">
        <f>IF(ODU!$A59="","",IF(OR(T59&lt;&gt;R59+17,U59&lt;&gt;S59+17)," RangeMismatch",""))</f>
        <v/>
      </c>
      <c r="W59" s="344" t="str">
        <f ca="1">IF(ODU!$A59="","",IF(COUNTA(INDIRECT("odu!R"&amp;ROW()&amp;"C"&amp;R59&amp;":R"&amp;ROW()&amp;"C"&amp;S59,"false"))&lt;&gt;1+S59-R59," GapInRangeCooling",""))</f>
        <v/>
      </c>
      <c r="X59" s="344" t="str">
        <f ca="1">IF(ODU!$A59="","",IF(COUNTA(INDIRECT("odu!R"&amp;ROW()&amp;"C"&amp;T59&amp;":R"&amp;ROW()&amp;"C"&amp;U59,"false"))&lt;&gt;1+U59-T59," GapInRangeHeating",""))</f>
        <v/>
      </c>
      <c r="Y59" s="345" t="str">
        <f>IF(ODU!$A59="","",IF(OR(ODU!$F59=0,ODU!$B59=0),0,ODU!$F59/ODU!$B59))</f>
        <v/>
      </c>
      <c r="Z59" s="345" t="str">
        <f>IF(ODU!$A59="","",IF(OR(ODU!$G59=0,ODU!$B59=0),0, ODU!$G59/ODU!$B59))</f>
        <v/>
      </c>
      <c r="AA59" s="303" t="str">
        <f>IF(ODU!$A59="","",IF(Y59=0,0,IF(Y59&gt;=0.8,13,IF(Y59&gt;=0.7,12,IF(Y59&gt;=0.6,11,IF(Y59&gt;=0.5,10,0))))))</f>
        <v/>
      </c>
      <c r="AB59" s="351" t="str">
        <f>IF(ODU!$A59="","",IF(Z59&gt;2, 25,6+INT(10*(Z59-0.0001))))</f>
        <v/>
      </c>
      <c r="AC59" s="304" t="str">
        <f>IF(ODU!$A59="","",IF(AA59&lt;R59," CapacityMin",""))</f>
        <v/>
      </c>
      <c r="AD59" s="304" t="str">
        <f>IF(ODU!$A59="","",IF(AB59&gt;S59," CapacityMax",""))</f>
        <v/>
      </c>
      <c r="AE59" s="344" t="str">
        <f>IF(ODU!$A59="","",IF(ODU!H59&lt;Min_Units," UnitMin",""))</f>
        <v/>
      </c>
      <c r="AF59" s="344" t="str">
        <f>IF(ODU!$A59="","",IF(ODU!I59&lt;=ODU!H59," UnitMax",""))</f>
        <v/>
      </c>
      <c r="AG59" s="344" t="str">
        <f>IF(ODU!$A59="","",IF(COUNTIF(IDU!$E$3:$N$3,"="&amp;UPPER(ODU!BL59))=1,""," Invalid_IDU_List"))</f>
        <v/>
      </c>
      <c r="AH59" s="344" t="str">
        <f t="shared" ca="1" si="3"/>
        <v/>
      </c>
      <c r="AI59" s="344" t="str">
        <f t="shared" si="4"/>
        <v/>
      </c>
    </row>
    <row r="60" spans="1:35" x14ac:dyDescent="0.2">
      <c r="A60">
        <v>60</v>
      </c>
      <c r="B60" s="304" t="str">
        <f t="shared" ca="1" si="0"/>
        <v/>
      </c>
      <c r="C60" s="304">
        <f t="shared" ca="1" si="1"/>
        <v>0</v>
      </c>
      <c r="D60" s="304">
        <f t="shared" ca="1" si="5"/>
        <v>0</v>
      </c>
      <c r="E60" s="304" t="str">
        <f t="shared" ca="1" si="2"/>
        <v/>
      </c>
      <c r="F60">
        <v>54</v>
      </c>
      <c r="G60" s="304">
        <f t="shared" ca="1" si="9"/>
        <v>0</v>
      </c>
      <c r="H60" s="304" t="str">
        <f t="shared" ca="1" si="10"/>
        <v/>
      </c>
      <c r="P60" s="344" t="str">
        <f>IF(ODU!$A60="","",IF(COUNTIF(ODU!$A$4:$A$504,"="&amp;ODU!$A60)&gt;1,"ODU_Duplicate",""))</f>
        <v/>
      </c>
      <c r="Q60" s="344" t="str">
        <f>IF(IDU!$A61="","",IF(COUNTIF(IDU!$A$4:$A$354,"="&amp;IDU!$A61)&gt;1,"IDU_Duplicate",""))</f>
        <v/>
      </c>
      <c r="R60" s="351" t="str">
        <f>IF(ODU!$A60="","",9 + FIND("1",IF(ODU!$J60&gt;0,"1","0") &amp; IF(ODU!$K60&gt;0,"1","0") &amp; IF(ODU!$L60&gt;0,"1","0") &amp; IF(ODU!$M60&gt;0,"1","0")&amp; IF(ODU!$N60&gt;0,"1","0")&amp; IF(ODU!$O60&gt;0,"1","0")&amp; IF(ODU!$P60&gt;0,"1","0")&amp; IF(ODU!$Q60&gt;0,"1","0")&amp; IF(ODU!$R60&gt;0,"1","0")&amp; IF(ODU!$S60&gt;0,"1","0")&amp; IF(ODU!$T60&gt;0,"1","0")&amp; IF(ODU!$U60&gt;0,"1","0")&amp; IF(ODU!$V60&gt;0,"1","0")&amp; IF(ODU!$W60&gt;0,"1","0")&amp; IF(ODU!$X60&gt;0,"1","0")&amp; IF(ODU!$Y60&gt;0,"1","0")))</f>
        <v/>
      </c>
      <c r="S60" s="351" t="str">
        <f>IF(ODU!$A60="","",26 - FIND("1",IF(ODU!$Y60&gt;0,"1","0") &amp; IF(ODU!$X60&gt;0,"1","0") &amp; IF(ODU!$W60&gt;0,"1","0") &amp; IF(ODU!$V60&gt;0,"1","0")&amp; IF(ODU!$U60&gt;0,"1","0")&amp; IF(ODU!$T60&gt;0,"1","0")&amp; IF(ODU!$S60&gt;0,"1","0")&amp; IF(ODU!$R60&gt;0,"1","0")&amp; IF(ODU!$Q60&gt;0,"1","0")&amp; IF(ODU!$P60&gt;0,"1","0")&amp; IF(ODU!$O60&gt;0,"1","0")&amp; IF(ODU!$N60&gt;0,"1","0")&amp; IF(ODU!$M60&gt;0,"1","0")&amp; IF(ODU!$L60&gt;0,"1","0")&amp; IF(ODU!$K60&gt;0,"1","0")&amp; IF(ODU!$J60&gt;0,"1","0")))</f>
        <v/>
      </c>
      <c r="T60" s="351" t="str">
        <f>IF(ODU!$A60="","",26 + FIND("1",IF(ODU!$AA60&gt;0,"1","0") &amp; IF(ODU!$AB60&gt;0,"1","0") &amp; IF(ODU!$AC60&gt;0,"1","0") &amp; IF(ODU!$AD60&gt;0,"1","0")&amp; IF(ODU!$AE60&gt;0,"1","0")&amp; IF(ODU!$AF60&gt;0,"1","0")&amp; IF(ODU!$AG60&gt;0,"1","0")&amp; IF(ODU!$AH60&gt;0,"1","0")&amp; IF(ODU!$AI60&gt;0,"1","0")&amp; IF(ODU!$AJ60&gt;0,"1","0")&amp; IF(ODU!$AK60&gt;0,"1","0")&amp; IF(ODU!$AL60&gt;0,"1","0")&amp; IF(ODU!$AM60&gt;0,"1","0")&amp; IF(ODU!$AN60&gt;0,"1","0")&amp; IF(ODU!$AO60&gt;0,"1","0")&amp; IF(ODU!$AP60&gt;0,"1","0")))</f>
        <v/>
      </c>
      <c r="U60" s="351" t="str">
        <f>IF(ODU!$A60="","",43 - FIND("1",IF(ODU!$AP60&gt;0,"1","0") &amp; IF(ODU!$AO60&gt;0,"1","0") &amp; IF(ODU!$AN60&gt;0,"1","0") &amp; IF(ODU!$AM60&gt;0,"1","0")&amp; IF(ODU!$AL60&gt;0,"1","0")&amp; IF(ODU!$AK60&gt;0,"1","0")&amp; IF(ODU!$AJ60&gt;0,"1","0")&amp; IF(ODU!$AI60&gt;0,"1","0")&amp; IF(ODU!$AH60&gt;0,"1","0")&amp; IF(ODU!$AG60&gt;0,"1","0")&amp; IF(ODU!$AF60&gt;0,"1","0")&amp; IF(ODU!$AE60&gt;0,"1","0")&amp; IF(ODU!$AD60&gt;0,"1","0")&amp; IF(ODU!$AC60&gt;0,"1","0")&amp; IF(ODU!$AB60&gt;0,"1","0")&amp; IF(ODU!$AA60&gt;0,"1","0")))</f>
        <v/>
      </c>
      <c r="V60" s="351" t="str">
        <f>IF(ODU!$A60="","",IF(OR(T60&lt;&gt;R60+17,U60&lt;&gt;S60+17)," RangeMismatch",""))</f>
        <v/>
      </c>
      <c r="W60" s="344" t="str">
        <f ca="1">IF(ODU!$A60="","",IF(COUNTA(INDIRECT("odu!R"&amp;ROW()&amp;"C"&amp;R60&amp;":R"&amp;ROW()&amp;"C"&amp;S60,"false"))&lt;&gt;1+S60-R60," GapInRangeCooling",""))</f>
        <v/>
      </c>
      <c r="X60" s="344" t="str">
        <f ca="1">IF(ODU!$A60="","",IF(COUNTA(INDIRECT("odu!R"&amp;ROW()&amp;"C"&amp;T60&amp;":R"&amp;ROW()&amp;"C"&amp;U60,"false"))&lt;&gt;1+U60-T60," GapInRangeHeating",""))</f>
        <v/>
      </c>
      <c r="Y60" s="345" t="str">
        <f>IF(ODU!$A60="","",IF(OR(ODU!$F60=0,ODU!$B60=0),0,ODU!$F60/ODU!$B60))</f>
        <v/>
      </c>
      <c r="Z60" s="345" t="str">
        <f>IF(ODU!$A60="","",IF(OR(ODU!$G60=0,ODU!$B60=0),0, ODU!$G60/ODU!$B60))</f>
        <v/>
      </c>
      <c r="AA60" s="303" t="str">
        <f>IF(ODU!$A60="","",IF(Y60=0,0,IF(Y60&gt;=0.8,13,IF(Y60&gt;=0.7,12,IF(Y60&gt;=0.6,11,IF(Y60&gt;=0.5,10,0))))))</f>
        <v/>
      </c>
      <c r="AB60" s="351" t="str">
        <f>IF(ODU!$A60="","",IF(Z60&gt;2, 25,6+INT(10*(Z60-0.0001))))</f>
        <v/>
      </c>
      <c r="AC60" s="304" t="str">
        <f>IF(ODU!$A60="","",IF(AA60&lt;R60," CapacityMin",""))</f>
        <v/>
      </c>
      <c r="AD60" s="304" t="str">
        <f>IF(ODU!$A60="","",IF(AB60&gt;S60," CapacityMax",""))</f>
        <v/>
      </c>
      <c r="AE60" s="344" t="str">
        <f>IF(ODU!$A60="","",IF(ODU!H60&lt;Min_Units," UnitMin",""))</f>
        <v/>
      </c>
      <c r="AF60" s="344" t="str">
        <f>IF(ODU!$A60="","",IF(ODU!I60&lt;=ODU!H60," UnitMax",""))</f>
        <v/>
      </c>
      <c r="AG60" s="344" t="str">
        <f>IF(ODU!$A60="","",IF(COUNTIF(IDU!$E$3:$N$3,"="&amp;UPPER(ODU!BL60))=1,""," Invalid_IDU_List"))</f>
        <v/>
      </c>
      <c r="AH60" s="344" t="str">
        <f t="shared" ca="1" si="3"/>
        <v/>
      </c>
      <c r="AI60" s="344" t="str">
        <f t="shared" si="4"/>
        <v/>
      </c>
    </row>
    <row r="61" spans="1:35" x14ac:dyDescent="0.2">
      <c r="A61">
        <v>61</v>
      </c>
      <c r="B61" s="304" t="str">
        <f t="shared" ca="1" si="0"/>
        <v/>
      </c>
      <c r="C61" s="304">
        <f t="shared" ca="1" si="1"/>
        <v>0</v>
      </c>
      <c r="D61" s="304">
        <f t="shared" ca="1" si="5"/>
        <v>0</v>
      </c>
      <c r="E61" s="304" t="str">
        <f t="shared" ca="1" si="2"/>
        <v/>
      </c>
      <c r="F61">
        <v>55</v>
      </c>
      <c r="G61" s="304">
        <f t="shared" ca="1" si="9"/>
        <v>0</v>
      </c>
      <c r="H61" s="304" t="str">
        <f t="shared" ca="1" si="10"/>
        <v/>
      </c>
      <c r="P61" s="344" t="str">
        <f>IF(ODU!$A61="","",IF(COUNTIF(ODU!$A$4:$A$504,"="&amp;ODU!$A61)&gt;1,"ODU_Duplicate",""))</f>
        <v/>
      </c>
      <c r="Q61" s="344" t="str">
        <f>IF(IDU!$A62="","",IF(COUNTIF(IDU!$A$4:$A$354,"="&amp;IDU!$A62)&gt;1,"IDU_Duplicate",""))</f>
        <v/>
      </c>
      <c r="R61" s="351" t="str">
        <f>IF(ODU!$A61="","",9 + FIND("1",IF(ODU!$J61&gt;0,"1","0") &amp; IF(ODU!$K61&gt;0,"1","0") &amp; IF(ODU!$L61&gt;0,"1","0") &amp; IF(ODU!$M61&gt;0,"1","0")&amp; IF(ODU!$N61&gt;0,"1","0")&amp; IF(ODU!$O61&gt;0,"1","0")&amp; IF(ODU!$P61&gt;0,"1","0")&amp; IF(ODU!$Q61&gt;0,"1","0")&amp; IF(ODU!$R61&gt;0,"1","0")&amp; IF(ODU!$S61&gt;0,"1","0")&amp; IF(ODU!$T61&gt;0,"1","0")&amp; IF(ODU!$U61&gt;0,"1","0")&amp; IF(ODU!$V61&gt;0,"1","0")&amp; IF(ODU!$W61&gt;0,"1","0")&amp; IF(ODU!$X61&gt;0,"1","0")&amp; IF(ODU!$Y61&gt;0,"1","0")))</f>
        <v/>
      </c>
      <c r="S61" s="351" t="str">
        <f>IF(ODU!$A61="","",26 - FIND("1",IF(ODU!$Y61&gt;0,"1","0") &amp; IF(ODU!$X61&gt;0,"1","0") &amp; IF(ODU!$W61&gt;0,"1","0") &amp; IF(ODU!$V61&gt;0,"1","0")&amp; IF(ODU!$U61&gt;0,"1","0")&amp; IF(ODU!$T61&gt;0,"1","0")&amp; IF(ODU!$S61&gt;0,"1","0")&amp; IF(ODU!$R61&gt;0,"1","0")&amp; IF(ODU!$Q61&gt;0,"1","0")&amp; IF(ODU!$P61&gt;0,"1","0")&amp; IF(ODU!$O61&gt;0,"1","0")&amp; IF(ODU!$N61&gt;0,"1","0")&amp; IF(ODU!$M61&gt;0,"1","0")&amp; IF(ODU!$L61&gt;0,"1","0")&amp; IF(ODU!$K61&gt;0,"1","0")&amp; IF(ODU!$J61&gt;0,"1","0")))</f>
        <v/>
      </c>
      <c r="T61" s="351" t="str">
        <f>IF(ODU!$A61="","",26 + FIND("1",IF(ODU!$AA61&gt;0,"1","0") &amp; IF(ODU!$AB61&gt;0,"1","0") &amp; IF(ODU!$AC61&gt;0,"1","0") &amp; IF(ODU!$AD61&gt;0,"1","0")&amp; IF(ODU!$AE61&gt;0,"1","0")&amp; IF(ODU!$AF61&gt;0,"1","0")&amp; IF(ODU!$AG61&gt;0,"1","0")&amp; IF(ODU!$AH61&gt;0,"1","0")&amp; IF(ODU!$AI61&gt;0,"1","0")&amp; IF(ODU!$AJ61&gt;0,"1","0")&amp; IF(ODU!$AK61&gt;0,"1","0")&amp; IF(ODU!$AL61&gt;0,"1","0")&amp; IF(ODU!$AM61&gt;0,"1","0")&amp; IF(ODU!$AN61&gt;0,"1","0")&amp; IF(ODU!$AO61&gt;0,"1","0")&amp; IF(ODU!$AP61&gt;0,"1","0")))</f>
        <v/>
      </c>
      <c r="U61" s="351" t="str">
        <f>IF(ODU!$A61="","",43 - FIND("1",IF(ODU!$AP61&gt;0,"1","0") &amp; IF(ODU!$AO61&gt;0,"1","0") &amp; IF(ODU!$AN61&gt;0,"1","0") &amp; IF(ODU!$AM61&gt;0,"1","0")&amp; IF(ODU!$AL61&gt;0,"1","0")&amp; IF(ODU!$AK61&gt;0,"1","0")&amp; IF(ODU!$AJ61&gt;0,"1","0")&amp; IF(ODU!$AI61&gt;0,"1","0")&amp; IF(ODU!$AH61&gt;0,"1","0")&amp; IF(ODU!$AG61&gt;0,"1","0")&amp; IF(ODU!$AF61&gt;0,"1","0")&amp; IF(ODU!$AE61&gt;0,"1","0")&amp; IF(ODU!$AD61&gt;0,"1","0")&amp; IF(ODU!$AC61&gt;0,"1","0")&amp; IF(ODU!$AB61&gt;0,"1","0")&amp; IF(ODU!$AA61&gt;0,"1","0")))</f>
        <v/>
      </c>
      <c r="V61" s="351" t="str">
        <f>IF(ODU!$A61="","",IF(OR(T61&lt;&gt;R61+17,U61&lt;&gt;S61+17)," RangeMismatch",""))</f>
        <v/>
      </c>
      <c r="W61" s="344" t="str">
        <f ca="1">IF(ODU!$A61="","",IF(COUNTA(INDIRECT("odu!R"&amp;ROW()&amp;"C"&amp;R61&amp;":R"&amp;ROW()&amp;"C"&amp;S61,"false"))&lt;&gt;1+S61-R61," GapInRangeCooling",""))</f>
        <v/>
      </c>
      <c r="X61" s="344" t="str">
        <f ca="1">IF(ODU!$A61="","",IF(COUNTA(INDIRECT("odu!R"&amp;ROW()&amp;"C"&amp;T61&amp;":R"&amp;ROW()&amp;"C"&amp;U61,"false"))&lt;&gt;1+U61-T61," GapInRangeHeating",""))</f>
        <v/>
      </c>
      <c r="Y61" s="345" t="str">
        <f>IF(ODU!$A61="","",IF(OR(ODU!$F61=0,ODU!$B61=0),0,ODU!$F61/ODU!$B61))</f>
        <v/>
      </c>
      <c r="Z61" s="345" t="str">
        <f>IF(ODU!$A61="","",IF(OR(ODU!$G61=0,ODU!$B61=0),0, ODU!$G61/ODU!$B61))</f>
        <v/>
      </c>
      <c r="AA61" s="303" t="str">
        <f>IF(ODU!$A61="","",IF(Y61=0,0,IF(Y61&gt;=0.8,13,IF(Y61&gt;=0.7,12,IF(Y61&gt;=0.6,11,IF(Y61&gt;=0.5,10,0))))))</f>
        <v/>
      </c>
      <c r="AB61" s="351" t="str">
        <f>IF(ODU!$A61="","",IF(Z61&gt;2, 25,6+INT(10*(Z61-0.0001))))</f>
        <v/>
      </c>
      <c r="AC61" s="304" t="str">
        <f>IF(ODU!$A61="","",IF(AA61&lt;R61," CapacityMin",""))</f>
        <v/>
      </c>
      <c r="AD61" s="304" t="str">
        <f>IF(ODU!$A61="","",IF(AB61&gt;S61," CapacityMax",""))</f>
        <v/>
      </c>
      <c r="AE61" s="344" t="str">
        <f>IF(ODU!$A61="","",IF(ODU!H61&lt;Min_Units," UnitMin",""))</f>
        <v/>
      </c>
      <c r="AF61" s="344" t="str">
        <f>IF(ODU!$A61="","",IF(ODU!I61&lt;=ODU!H61," UnitMax",""))</f>
        <v/>
      </c>
      <c r="AG61" s="344" t="str">
        <f>IF(ODU!$A61="","",IF(COUNTIF(IDU!$E$3:$N$3,"="&amp;UPPER(ODU!BL61))=1,""," Invalid_IDU_List"))</f>
        <v/>
      </c>
      <c r="AH61" s="344" t="str">
        <f t="shared" ca="1" si="3"/>
        <v/>
      </c>
      <c r="AI61" s="344" t="str">
        <f t="shared" si="4"/>
        <v/>
      </c>
    </row>
    <row r="62" spans="1:35" x14ac:dyDescent="0.2">
      <c r="A62">
        <v>62</v>
      </c>
      <c r="B62" s="304" t="str">
        <f t="shared" ca="1" si="0"/>
        <v/>
      </c>
      <c r="C62" s="304">
        <f t="shared" ca="1" si="1"/>
        <v>0</v>
      </c>
      <c r="D62" s="304">
        <f t="shared" ca="1" si="5"/>
        <v>0</v>
      </c>
      <c r="E62" s="304" t="str">
        <f t="shared" ca="1" si="2"/>
        <v/>
      </c>
      <c r="F62">
        <v>56</v>
      </c>
      <c r="G62" s="304">
        <f t="shared" ca="1" si="9"/>
        <v>0</v>
      </c>
      <c r="H62" s="304" t="str">
        <f t="shared" ca="1" si="10"/>
        <v/>
      </c>
      <c r="P62" s="344" t="str">
        <f>IF(ODU!$A62="","",IF(COUNTIF(ODU!$A$4:$A$504,"="&amp;ODU!$A62)&gt;1,"ODU_Duplicate",""))</f>
        <v/>
      </c>
      <c r="Q62" s="344" t="str">
        <f>IF(IDU!$A63="","",IF(COUNTIF(IDU!$A$4:$A$354,"="&amp;IDU!$A63)&gt;1,"IDU_Duplicate",""))</f>
        <v/>
      </c>
      <c r="R62" s="351" t="str">
        <f>IF(ODU!$A62="","",9 + FIND("1",IF(ODU!$J62&gt;0,"1","0") &amp; IF(ODU!$K62&gt;0,"1","0") &amp; IF(ODU!$L62&gt;0,"1","0") &amp; IF(ODU!$M62&gt;0,"1","0")&amp; IF(ODU!$N62&gt;0,"1","0")&amp; IF(ODU!$O62&gt;0,"1","0")&amp; IF(ODU!$P62&gt;0,"1","0")&amp; IF(ODU!$Q62&gt;0,"1","0")&amp; IF(ODU!$R62&gt;0,"1","0")&amp; IF(ODU!$S62&gt;0,"1","0")&amp; IF(ODU!$T62&gt;0,"1","0")&amp; IF(ODU!$U62&gt;0,"1","0")&amp; IF(ODU!$V62&gt;0,"1","0")&amp; IF(ODU!$W62&gt;0,"1","0")&amp; IF(ODU!$X62&gt;0,"1","0")&amp; IF(ODU!$Y62&gt;0,"1","0")))</f>
        <v/>
      </c>
      <c r="S62" s="351" t="str">
        <f>IF(ODU!$A62="","",26 - FIND("1",IF(ODU!$Y62&gt;0,"1","0") &amp; IF(ODU!$X62&gt;0,"1","0") &amp; IF(ODU!$W62&gt;0,"1","0") &amp; IF(ODU!$V62&gt;0,"1","0")&amp; IF(ODU!$U62&gt;0,"1","0")&amp; IF(ODU!$T62&gt;0,"1","0")&amp; IF(ODU!$S62&gt;0,"1","0")&amp; IF(ODU!$R62&gt;0,"1","0")&amp; IF(ODU!$Q62&gt;0,"1","0")&amp; IF(ODU!$P62&gt;0,"1","0")&amp; IF(ODU!$O62&gt;0,"1","0")&amp; IF(ODU!$N62&gt;0,"1","0")&amp; IF(ODU!$M62&gt;0,"1","0")&amp; IF(ODU!$L62&gt;0,"1","0")&amp; IF(ODU!$K62&gt;0,"1","0")&amp; IF(ODU!$J62&gt;0,"1","0")))</f>
        <v/>
      </c>
      <c r="T62" s="351" t="str">
        <f>IF(ODU!$A62="","",26 + FIND("1",IF(ODU!$AA62&gt;0,"1","0") &amp; IF(ODU!$AB62&gt;0,"1","0") &amp; IF(ODU!$AC62&gt;0,"1","0") &amp; IF(ODU!$AD62&gt;0,"1","0")&amp; IF(ODU!$AE62&gt;0,"1","0")&amp; IF(ODU!$AF62&gt;0,"1","0")&amp; IF(ODU!$AG62&gt;0,"1","0")&amp; IF(ODU!$AH62&gt;0,"1","0")&amp; IF(ODU!$AI62&gt;0,"1","0")&amp; IF(ODU!$AJ62&gt;0,"1","0")&amp; IF(ODU!$AK62&gt;0,"1","0")&amp; IF(ODU!$AL62&gt;0,"1","0")&amp; IF(ODU!$AM62&gt;0,"1","0")&amp; IF(ODU!$AN62&gt;0,"1","0")&amp; IF(ODU!$AO62&gt;0,"1","0")&amp; IF(ODU!$AP62&gt;0,"1","0")))</f>
        <v/>
      </c>
      <c r="U62" s="351" t="str">
        <f>IF(ODU!$A62="","",43 - FIND("1",IF(ODU!$AP62&gt;0,"1","0") &amp; IF(ODU!$AO62&gt;0,"1","0") &amp; IF(ODU!$AN62&gt;0,"1","0") &amp; IF(ODU!$AM62&gt;0,"1","0")&amp; IF(ODU!$AL62&gt;0,"1","0")&amp; IF(ODU!$AK62&gt;0,"1","0")&amp; IF(ODU!$AJ62&gt;0,"1","0")&amp; IF(ODU!$AI62&gt;0,"1","0")&amp; IF(ODU!$AH62&gt;0,"1","0")&amp; IF(ODU!$AG62&gt;0,"1","0")&amp; IF(ODU!$AF62&gt;0,"1","0")&amp; IF(ODU!$AE62&gt;0,"1","0")&amp; IF(ODU!$AD62&gt;0,"1","0")&amp; IF(ODU!$AC62&gt;0,"1","0")&amp; IF(ODU!$AB62&gt;0,"1","0")&amp; IF(ODU!$AA62&gt;0,"1","0")))</f>
        <v/>
      </c>
      <c r="V62" s="351" t="str">
        <f>IF(ODU!$A62="","",IF(OR(T62&lt;&gt;R62+17,U62&lt;&gt;S62+17)," RangeMismatch",""))</f>
        <v/>
      </c>
      <c r="W62" s="344" t="str">
        <f ca="1">IF(ODU!$A62="","",IF(COUNTA(INDIRECT("odu!R"&amp;ROW()&amp;"C"&amp;R62&amp;":R"&amp;ROW()&amp;"C"&amp;S62,"false"))&lt;&gt;1+S62-R62," GapInRangeCooling",""))</f>
        <v/>
      </c>
      <c r="X62" s="344" t="str">
        <f ca="1">IF(ODU!$A62="","",IF(COUNTA(INDIRECT("odu!R"&amp;ROW()&amp;"C"&amp;T62&amp;":R"&amp;ROW()&amp;"C"&amp;U62,"false"))&lt;&gt;1+U62-T62," GapInRangeHeating",""))</f>
        <v/>
      </c>
      <c r="Y62" s="345" t="str">
        <f>IF(ODU!$A62="","",IF(OR(ODU!$F62=0,ODU!$B62=0),0,ODU!$F62/ODU!$B62))</f>
        <v/>
      </c>
      <c r="Z62" s="345" t="str">
        <f>IF(ODU!$A62="","",IF(OR(ODU!$G62=0,ODU!$B62=0),0, ODU!$G62/ODU!$B62))</f>
        <v/>
      </c>
      <c r="AA62" s="303" t="str">
        <f>IF(ODU!$A62="","",IF(Y62=0,0,IF(Y62&gt;=0.8,13,IF(Y62&gt;=0.7,12,IF(Y62&gt;=0.6,11,IF(Y62&gt;=0.5,10,0))))))</f>
        <v/>
      </c>
      <c r="AB62" s="351" t="str">
        <f>IF(ODU!$A62="","",IF(Z62&gt;2, 25,6+INT(10*(Z62-0.0001))))</f>
        <v/>
      </c>
      <c r="AC62" s="304" t="str">
        <f>IF(ODU!$A62="","",IF(AA62&lt;R62," CapacityMin",""))</f>
        <v/>
      </c>
      <c r="AD62" s="304" t="str">
        <f>IF(ODU!$A62="","",IF(AB62&gt;S62," CapacityMax",""))</f>
        <v/>
      </c>
      <c r="AE62" s="344" t="str">
        <f>IF(ODU!$A62="","",IF(ODU!H62&lt;Min_Units," UnitMin",""))</f>
        <v/>
      </c>
      <c r="AF62" s="344" t="str">
        <f>IF(ODU!$A62="","",IF(ODU!I62&lt;=ODU!H62," UnitMax",""))</f>
        <v/>
      </c>
      <c r="AG62" s="344" t="str">
        <f>IF(ODU!$A62="","",IF(COUNTIF(IDU!$E$3:$N$3,"="&amp;UPPER(ODU!BL62))=1,""," Invalid_IDU_List"))</f>
        <v/>
      </c>
      <c r="AH62" s="344" t="str">
        <f t="shared" ca="1" si="3"/>
        <v/>
      </c>
      <c r="AI62" s="344" t="str">
        <f t="shared" si="4"/>
        <v/>
      </c>
    </row>
    <row r="63" spans="1:35" x14ac:dyDescent="0.2">
      <c r="A63">
        <v>63</v>
      </c>
      <c r="B63" s="304" t="str">
        <f t="shared" ca="1" si="0"/>
        <v/>
      </c>
      <c r="C63" s="304">
        <f t="shared" ca="1" si="1"/>
        <v>0</v>
      </c>
      <c r="D63" s="304">
        <f t="shared" ca="1" si="5"/>
        <v>0</v>
      </c>
      <c r="E63" s="304" t="str">
        <f t="shared" ca="1" si="2"/>
        <v/>
      </c>
      <c r="F63">
        <v>57</v>
      </c>
      <c r="G63" s="304">
        <f t="shared" ca="1" si="9"/>
        <v>0</v>
      </c>
      <c r="H63" s="304" t="str">
        <f t="shared" ca="1" si="10"/>
        <v/>
      </c>
      <c r="P63" s="344" t="str">
        <f>IF(ODU!$A63="","",IF(COUNTIF(ODU!$A$4:$A$504,"="&amp;ODU!$A63)&gt;1,"ODU_Duplicate",""))</f>
        <v/>
      </c>
      <c r="Q63" s="344" t="str">
        <f>IF(IDU!$A64="","",IF(COUNTIF(IDU!$A$4:$A$354,"="&amp;IDU!$A64)&gt;1,"IDU_Duplicate",""))</f>
        <v/>
      </c>
      <c r="R63" s="351" t="str">
        <f>IF(ODU!$A63="","",9 + FIND("1",IF(ODU!$J63&gt;0,"1","0") &amp; IF(ODU!$K63&gt;0,"1","0") &amp; IF(ODU!$L63&gt;0,"1","0") &amp; IF(ODU!$M63&gt;0,"1","0")&amp; IF(ODU!$N63&gt;0,"1","0")&amp; IF(ODU!$O63&gt;0,"1","0")&amp; IF(ODU!$P63&gt;0,"1","0")&amp; IF(ODU!$Q63&gt;0,"1","0")&amp; IF(ODU!$R63&gt;0,"1","0")&amp; IF(ODU!$S63&gt;0,"1","0")&amp; IF(ODU!$T63&gt;0,"1","0")&amp; IF(ODU!$U63&gt;0,"1","0")&amp; IF(ODU!$V63&gt;0,"1","0")&amp; IF(ODU!$W63&gt;0,"1","0")&amp; IF(ODU!$X63&gt;0,"1","0")&amp; IF(ODU!$Y63&gt;0,"1","0")))</f>
        <v/>
      </c>
      <c r="S63" s="351" t="str">
        <f>IF(ODU!$A63="","",26 - FIND("1",IF(ODU!$Y63&gt;0,"1","0") &amp; IF(ODU!$X63&gt;0,"1","0") &amp; IF(ODU!$W63&gt;0,"1","0") &amp; IF(ODU!$V63&gt;0,"1","0")&amp; IF(ODU!$U63&gt;0,"1","0")&amp; IF(ODU!$T63&gt;0,"1","0")&amp; IF(ODU!$S63&gt;0,"1","0")&amp; IF(ODU!$R63&gt;0,"1","0")&amp; IF(ODU!$Q63&gt;0,"1","0")&amp; IF(ODU!$P63&gt;0,"1","0")&amp; IF(ODU!$O63&gt;0,"1","0")&amp; IF(ODU!$N63&gt;0,"1","0")&amp; IF(ODU!$M63&gt;0,"1","0")&amp; IF(ODU!$L63&gt;0,"1","0")&amp; IF(ODU!$K63&gt;0,"1","0")&amp; IF(ODU!$J63&gt;0,"1","0")))</f>
        <v/>
      </c>
      <c r="T63" s="351" t="str">
        <f>IF(ODU!$A63="","",26 + FIND("1",IF(ODU!$AA63&gt;0,"1","0") &amp; IF(ODU!$AB63&gt;0,"1","0") &amp; IF(ODU!$AC63&gt;0,"1","0") &amp; IF(ODU!$AD63&gt;0,"1","0")&amp; IF(ODU!$AE63&gt;0,"1","0")&amp; IF(ODU!$AF63&gt;0,"1","0")&amp; IF(ODU!$AG63&gt;0,"1","0")&amp; IF(ODU!$AH63&gt;0,"1","0")&amp; IF(ODU!$AI63&gt;0,"1","0")&amp; IF(ODU!$AJ63&gt;0,"1","0")&amp; IF(ODU!$AK63&gt;0,"1","0")&amp; IF(ODU!$AL63&gt;0,"1","0")&amp; IF(ODU!$AM63&gt;0,"1","0")&amp; IF(ODU!$AN63&gt;0,"1","0")&amp; IF(ODU!$AO63&gt;0,"1","0")&amp; IF(ODU!$AP63&gt;0,"1","0")))</f>
        <v/>
      </c>
      <c r="U63" s="351" t="str">
        <f>IF(ODU!$A63="","",43 - FIND("1",IF(ODU!$AP63&gt;0,"1","0") &amp; IF(ODU!$AO63&gt;0,"1","0") &amp; IF(ODU!$AN63&gt;0,"1","0") &amp; IF(ODU!$AM63&gt;0,"1","0")&amp; IF(ODU!$AL63&gt;0,"1","0")&amp; IF(ODU!$AK63&gt;0,"1","0")&amp; IF(ODU!$AJ63&gt;0,"1","0")&amp; IF(ODU!$AI63&gt;0,"1","0")&amp; IF(ODU!$AH63&gt;0,"1","0")&amp; IF(ODU!$AG63&gt;0,"1","0")&amp; IF(ODU!$AF63&gt;0,"1","0")&amp; IF(ODU!$AE63&gt;0,"1","0")&amp; IF(ODU!$AD63&gt;0,"1","0")&amp; IF(ODU!$AC63&gt;0,"1","0")&amp; IF(ODU!$AB63&gt;0,"1","0")&amp; IF(ODU!$AA63&gt;0,"1","0")))</f>
        <v/>
      </c>
      <c r="V63" s="351" t="str">
        <f>IF(ODU!$A63="","",IF(OR(T63&lt;&gt;R63+17,U63&lt;&gt;S63+17)," RangeMismatch",""))</f>
        <v/>
      </c>
      <c r="W63" s="344" t="str">
        <f ca="1">IF(ODU!$A63="","",IF(COUNTA(INDIRECT("odu!R"&amp;ROW()&amp;"C"&amp;R63&amp;":R"&amp;ROW()&amp;"C"&amp;S63,"false"))&lt;&gt;1+S63-R63," GapInRangeCooling",""))</f>
        <v/>
      </c>
      <c r="X63" s="344" t="str">
        <f ca="1">IF(ODU!$A63="","",IF(COUNTA(INDIRECT("odu!R"&amp;ROW()&amp;"C"&amp;T63&amp;":R"&amp;ROW()&amp;"C"&amp;U63,"false"))&lt;&gt;1+U63-T63," GapInRangeHeating",""))</f>
        <v/>
      </c>
      <c r="Y63" s="345" t="str">
        <f>IF(ODU!$A63="","",IF(OR(ODU!$F63=0,ODU!$B63=0),0,ODU!$F63/ODU!$B63))</f>
        <v/>
      </c>
      <c r="Z63" s="345" t="str">
        <f>IF(ODU!$A63="","",IF(OR(ODU!$G63=0,ODU!$B63=0),0, ODU!$G63/ODU!$B63))</f>
        <v/>
      </c>
      <c r="AA63" s="303" t="str">
        <f>IF(ODU!$A63="","",IF(Y63=0,0,IF(Y63&gt;=0.8,13,IF(Y63&gt;=0.7,12,IF(Y63&gt;=0.6,11,IF(Y63&gt;=0.5,10,0))))))</f>
        <v/>
      </c>
      <c r="AB63" s="351" t="str">
        <f>IF(ODU!$A63="","",IF(Z63&gt;2, 25,6+INT(10*(Z63-0.0001))))</f>
        <v/>
      </c>
      <c r="AC63" s="304" t="str">
        <f>IF(ODU!$A63="","",IF(AA63&lt;R63," CapacityMin",""))</f>
        <v/>
      </c>
      <c r="AD63" s="304" t="str">
        <f>IF(ODU!$A63="","",IF(AB63&gt;S63," CapacityMax",""))</f>
        <v/>
      </c>
      <c r="AE63" s="344" t="str">
        <f>IF(ODU!$A63="","",IF(ODU!H63&lt;Min_Units," UnitMin",""))</f>
        <v/>
      </c>
      <c r="AF63" s="344" t="str">
        <f>IF(ODU!$A63="","",IF(ODU!I63&lt;=ODU!H63," UnitMax",""))</f>
        <v/>
      </c>
      <c r="AG63" s="344" t="str">
        <f>IF(ODU!$A63="","",IF(COUNTIF(IDU!$E$3:$N$3,"="&amp;UPPER(ODU!BL63))=1,""," Invalid_IDU_List"))</f>
        <v/>
      </c>
      <c r="AH63" s="344" t="str">
        <f t="shared" ca="1" si="3"/>
        <v/>
      </c>
      <c r="AI63" s="344" t="str">
        <f t="shared" si="4"/>
        <v/>
      </c>
    </row>
    <row r="64" spans="1:35" x14ac:dyDescent="0.2">
      <c r="A64">
        <v>64</v>
      </c>
      <c r="B64" s="304" t="str">
        <f t="shared" ca="1" si="0"/>
        <v/>
      </c>
      <c r="C64" s="304">
        <f t="shared" ca="1" si="1"/>
        <v>0</v>
      </c>
      <c r="D64" s="304">
        <f t="shared" ca="1" si="5"/>
        <v>0</v>
      </c>
      <c r="E64" s="304" t="str">
        <f t="shared" ca="1" si="2"/>
        <v/>
      </c>
      <c r="F64">
        <v>58</v>
      </c>
      <c r="G64" s="304">
        <f t="shared" ca="1" si="9"/>
        <v>0</v>
      </c>
      <c r="H64" s="304" t="str">
        <f t="shared" ca="1" si="10"/>
        <v/>
      </c>
      <c r="P64" s="344" t="str">
        <f>IF(ODU!$A64="","",IF(COUNTIF(ODU!$A$4:$A$504,"="&amp;ODU!$A64)&gt;1,"ODU_Duplicate",""))</f>
        <v/>
      </c>
      <c r="Q64" s="344" t="str">
        <f>IF(IDU!$A65="","",IF(COUNTIF(IDU!$A$4:$A$354,"="&amp;IDU!$A65)&gt;1,"IDU_Duplicate",""))</f>
        <v/>
      </c>
      <c r="R64" s="351" t="str">
        <f>IF(ODU!$A64="","",9 + FIND("1",IF(ODU!$J64&gt;0,"1","0") &amp; IF(ODU!$K64&gt;0,"1","0") &amp; IF(ODU!$L64&gt;0,"1","0") &amp; IF(ODU!$M64&gt;0,"1","0")&amp; IF(ODU!$N64&gt;0,"1","0")&amp; IF(ODU!$O64&gt;0,"1","0")&amp; IF(ODU!$P64&gt;0,"1","0")&amp; IF(ODU!$Q64&gt;0,"1","0")&amp; IF(ODU!$R64&gt;0,"1","0")&amp; IF(ODU!$S64&gt;0,"1","0")&amp; IF(ODU!$T64&gt;0,"1","0")&amp; IF(ODU!$U64&gt;0,"1","0")&amp; IF(ODU!$V64&gt;0,"1","0")&amp; IF(ODU!$W64&gt;0,"1","0")&amp; IF(ODU!$X64&gt;0,"1","0")&amp; IF(ODU!$Y64&gt;0,"1","0")))</f>
        <v/>
      </c>
      <c r="S64" s="351" t="str">
        <f>IF(ODU!$A64="","",26 - FIND("1",IF(ODU!$Y64&gt;0,"1","0") &amp; IF(ODU!$X64&gt;0,"1","0") &amp; IF(ODU!$W64&gt;0,"1","0") &amp; IF(ODU!$V64&gt;0,"1","0")&amp; IF(ODU!$U64&gt;0,"1","0")&amp; IF(ODU!$T64&gt;0,"1","0")&amp; IF(ODU!$S64&gt;0,"1","0")&amp; IF(ODU!$R64&gt;0,"1","0")&amp; IF(ODU!$Q64&gt;0,"1","0")&amp; IF(ODU!$P64&gt;0,"1","0")&amp; IF(ODU!$O64&gt;0,"1","0")&amp; IF(ODU!$N64&gt;0,"1","0")&amp; IF(ODU!$M64&gt;0,"1","0")&amp; IF(ODU!$L64&gt;0,"1","0")&amp; IF(ODU!$K64&gt;0,"1","0")&amp; IF(ODU!$J64&gt;0,"1","0")))</f>
        <v/>
      </c>
      <c r="T64" s="351" t="str">
        <f>IF(ODU!$A64="","",26 + FIND("1",IF(ODU!$AA64&gt;0,"1","0") &amp; IF(ODU!$AB64&gt;0,"1","0") &amp; IF(ODU!$AC64&gt;0,"1","0") &amp; IF(ODU!$AD64&gt;0,"1","0")&amp; IF(ODU!$AE64&gt;0,"1","0")&amp; IF(ODU!$AF64&gt;0,"1","0")&amp; IF(ODU!$AG64&gt;0,"1","0")&amp; IF(ODU!$AH64&gt;0,"1","0")&amp; IF(ODU!$AI64&gt;0,"1","0")&amp; IF(ODU!$AJ64&gt;0,"1","0")&amp; IF(ODU!$AK64&gt;0,"1","0")&amp; IF(ODU!$AL64&gt;0,"1","0")&amp; IF(ODU!$AM64&gt;0,"1","0")&amp; IF(ODU!$AN64&gt;0,"1","0")&amp; IF(ODU!$AO64&gt;0,"1","0")&amp; IF(ODU!$AP64&gt;0,"1","0")))</f>
        <v/>
      </c>
      <c r="U64" s="351" t="str">
        <f>IF(ODU!$A64="","",43 - FIND("1",IF(ODU!$AP64&gt;0,"1","0") &amp; IF(ODU!$AO64&gt;0,"1","0") &amp; IF(ODU!$AN64&gt;0,"1","0") &amp; IF(ODU!$AM64&gt;0,"1","0")&amp; IF(ODU!$AL64&gt;0,"1","0")&amp; IF(ODU!$AK64&gt;0,"1","0")&amp; IF(ODU!$AJ64&gt;0,"1","0")&amp; IF(ODU!$AI64&gt;0,"1","0")&amp; IF(ODU!$AH64&gt;0,"1","0")&amp; IF(ODU!$AG64&gt;0,"1","0")&amp; IF(ODU!$AF64&gt;0,"1","0")&amp; IF(ODU!$AE64&gt;0,"1","0")&amp; IF(ODU!$AD64&gt;0,"1","0")&amp; IF(ODU!$AC64&gt;0,"1","0")&amp; IF(ODU!$AB64&gt;0,"1","0")&amp; IF(ODU!$AA64&gt;0,"1","0")))</f>
        <v/>
      </c>
      <c r="V64" s="351" t="str">
        <f>IF(ODU!$A64="","",IF(OR(T64&lt;&gt;R64+17,U64&lt;&gt;S64+17)," RangeMismatch",""))</f>
        <v/>
      </c>
      <c r="W64" s="344" t="str">
        <f ca="1">IF(ODU!$A64="","",IF(COUNTA(INDIRECT("odu!R"&amp;ROW()&amp;"C"&amp;R64&amp;":R"&amp;ROW()&amp;"C"&amp;S64,"false"))&lt;&gt;1+S64-R64," GapInRangeCooling",""))</f>
        <v/>
      </c>
      <c r="X64" s="344" t="str">
        <f ca="1">IF(ODU!$A64="","",IF(COUNTA(INDIRECT("odu!R"&amp;ROW()&amp;"C"&amp;T64&amp;":R"&amp;ROW()&amp;"C"&amp;U64,"false"))&lt;&gt;1+U64-T64," GapInRangeHeating",""))</f>
        <v/>
      </c>
      <c r="Y64" s="345" t="str">
        <f>IF(ODU!$A64="","",IF(OR(ODU!$F64=0,ODU!$B64=0),0,ODU!$F64/ODU!$B64))</f>
        <v/>
      </c>
      <c r="Z64" s="345" t="str">
        <f>IF(ODU!$A64="","",IF(OR(ODU!$G64=0,ODU!$B64=0),0, ODU!$G64/ODU!$B64))</f>
        <v/>
      </c>
      <c r="AA64" s="303" t="str">
        <f>IF(ODU!$A64="","",IF(Y64=0,0,IF(Y64&gt;=0.8,13,IF(Y64&gt;=0.7,12,IF(Y64&gt;=0.6,11,IF(Y64&gt;=0.5,10,0))))))</f>
        <v/>
      </c>
      <c r="AB64" s="351" t="str">
        <f>IF(ODU!$A64="","",IF(Z64&gt;2, 25,6+INT(10*(Z64-0.0001))))</f>
        <v/>
      </c>
      <c r="AC64" s="304" t="str">
        <f>IF(ODU!$A64="","",IF(AA64&lt;R64," CapacityMin",""))</f>
        <v/>
      </c>
      <c r="AD64" s="304" t="str">
        <f>IF(ODU!$A64="","",IF(AB64&gt;S64," CapacityMax",""))</f>
        <v/>
      </c>
      <c r="AE64" s="344" t="str">
        <f>IF(ODU!$A64="","",IF(ODU!H64&lt;Min_Units," UnitMin",""))</f>
        <v/>
      </c>
      <c r="AF64" s="344" t="str">
        <f>IF(ODU!$A64="","",IF(ODU!I64&lt;=ODU!H64," UnitMax",""))</f>
        <v/>
      </c>
      <c r="AG64" s="344" t="str">
        <f>IF(ODU!$A64="","",IF(COUNTIF(IDU!$E$3:$N$3,"="&amp;UPPER(ODU!BL64))=1,""," Invalid_IDU_List"))</f>
        <v/>
      </c>
      <c r="AH64" s="344" t="str">
        <f t="shared" ca="1" si="3"/>
        <v/>
      </c>
      <c r="AI64" s="344" t="str">
        <f t="shared" si="4"/>
        <v/>
      </c>
    </row>
    <row r="65" spans="1:35" x14ac:dyDescent="0.2">
      <c r="A65">
        <v>65</v>
      </c>
      <c r="B65" s="304" t="str">
        <f t="shared" ca="1" si="0"/>
        <v/>
      </c>
      <c r="C65" s="304">
        <f t="shared" ca="1" si="1"/>
        <v>0</v>
      </c>
      <c r="D65" s="304">
        <f t="shared" ca="1" si="5"/>
        <v>0</v>
      </c>
      <c r="E65" s="304" t="str">
        <f t="shared" ca="1" si="2"/>
        <v/>
      </c>
      <c r="F65">
        <v>59</v>
      </c>
      <c r="G65" s="304">
        <f t="shared" ca="1" si="9"/>
        <v>0</v>
      </c>
      <c r="H65" s="304" t="str">
        <f t="shared" ca="1" si="10"/>
        <v/>
      </c>
      <c r="P65" s="344" t="str">
        <f>IF(ODU!$A65="","",IF(COUNTIF(ODU!$A$4:$A$504,"="&amp;ODU!$A65)&gt;1,"ODU_Duplicate",""))</f>
        <v/>
      </c>
      <c r="Q65" s="344" t="str">
        <f>IF(IDU!$A66="","",IF(COUNTIF(IDU!$A$4:$A$354,"="&amp;IDU!$A66)&gt;1,"IDU_Duplicate",""))</f>
        <v/>
      </c>
      <c r="R65" s="351" t="str">
        <f>IF(ODU!$A65="","",9 + FIND("1",IF(ODU!$J65&gt;0,"1","0") &amp; IF(ODU!$K65&gt;0,"1","0") &amp; IF(ODU!$L65&gt;0,"1","0") &amp; IF(ODU!$M65&gt;0,"1","0")&amp; IF(ODU!$N65&gt;0,"1","0")&amp; IF(ODU!$O65&gt;0,"1","0")&amp; IF(ODU!$P65&gt;0,"1","0")&amp; IF(ODU!$Q65&gt;0,"1","0")&amp; IF(ODU!$R65&gt;0,"1","0")&amp; IF(ODU!$S65&gt;0,"1","0")&amp; IF(ODU!$T65&gt;0,"1","0")&amp; IF(ODU!$U65&gt;0,"1","0")&amp; IF(ODU!$V65&gt;0,"1","0")&amp; IF(ODU!$W65&gt;0,"1","0")&amp; IF(ODU!$X65&gt;0,"1","0")&amp; IF(ODU!$Y65&gt;0,"1","0")))</f>
        <v/>
      </c>
      <c r="S65" s="351" t="str">
        <f>IF(ODU!$A65="","",26 - FIND("1",IF(ODU!$Y65&gt;0,"1","0") &amp; IF(ODU!$X65&gt;0,"1","0") &amp; IF(ODU!$W65&gt;0,"1","0") &amp; IF(ODU!$V65&gt;0,"1","0")&amp; IF(ODU!$U65&gt;0,"1","0")&amp; IF(ODU!$T65&gt;0,"1","0")&amp; IF(ODU!$S65&gt;0,"1","0")&amp; IF(ODU!$R65&gt;0,"1","0")&amp; IF(ODU!$Q65&gt;0,"1","0")&amp; IF(ODU!$P65&gt;0,"1","0")&amp; IF(ODU!$O65&gt;0,"1","0")&amp; IF(ODU!$N65&gt;0,"1","0")&amp; IF(ODU!$M65&gt;0,"1","0")&amp; IF(ODU!$L65&gt;0,"1","0")&amp; IF(ODU!$K65&gt;0,"1","0")&amp; IF(ODU!$J65&gt;0,"1","0")))</f>
        <v/>
      </c>
      <c r="T65" s="351" t="str">
        <f>IF(ODU!$A65="","",26 + FIND("1",IF(ODU!$AA65&gt;0,"1","0") &amp; IF(ODU!$AB65&gt;0,"1","0") &amp; IF(ODU!$AC65&gt;0,"1","0") &amp; IF(ODU!$AD65&gt;0,"1","0")&amp; IF(ODU!$AE65&gt;0,"1","0")&amp; IF(ODU!$AF65&gt;0,"1","0")&amp; IF(ODU!$AG65&gt;0,"1","0")&amp; IF(ODU!$AH65&gt;0,"1","0")&amp; IF(ODU!$AI65&gt;0,"1","0")&amp; IF(ODU!$AJ65&gt;0,"1","0")&amp; IF(ODU!$AK65&gt;0,"1","0")&amp; IF(ODU!$AL65&gt;0,"1","0")&amp; IF(ODU!$AM65&gt;0,"1","0")&amp; IF(ODU!$AN65&gt;0,"1","0")&amp; IF(ODU!$AO65&gt;0,"1","0")&amp; IF(ODU!$AP65&gt;0,"1","0")))</f>
        <v/>
      </c>
      <c r="U65" s="351" t="str">
        <f>IF(ODU!$A65="","",43 - FIND("1",IF(ODU!$AP65&gt;0,"1","0") &amp; IF(ODU!$AO65&gt;0,"1","0") &amp; IF(ODU!$AN65&gt;0,"1","0") &amp; IF(ODU!$AM65&gt;0,"1","0")&amp; IF(ODU!$AL65&gt;0,"1","0")&amp; IF(ODU!$AK65&gt;0,"1","0")&amp; IF(ODU!$AJ65&gt;0,"1","0")&amp; IF(ODU!$AI65&gt;0,"1","0")&amp; IF(ODU!$AH65&gt;0,"1","0")&amp; IF(ODU!$AG65&gt;0,"1","0")&amp; IF(ODU!$AF65&gt;0,"1","0")&amp; IF(ODU!$AE65&gt;0,"1","0")&amp; IF(ODU!$AD65&gt;0,"1","0")&amp; IF(ODU!$AC65&gt;0,"1","0")&amp; IF(ODU!$AB65&gt;0,"1","0")&amp; IF(ODU!$AA65&gt;0,"1","0")))</f>
        <v/>
      </c>
      <c r="V65" s="351" t="str">
        <f>IF(ODU!$A65="","",IF(OR(T65&lt;&gt;R65+17,U65&lt;&gt;S65+17)," RangeMismatch",""))</f>
        <v/>
      </c>
      <c r="W65" s="344" t="str">
        <f ca="1">IF(ODU!$A65="","",IF(COUNTA(INDIRECT("odu!R"&amp;ROW()&amp;"C"&amp;R65&amp;":R"&amp;ROW()&amp;"C"&amp;S65,"false"))&lt;&gt;1+S65-R65," GapInRangeCooling",""))</f>
        <v/>
      </c>
      <c r="X65" s="344" t="str">
        <f ca="1">IF(ODU!$A65="","",IF(COUNTA(INDIRECT("odu!R"&amp;ROW()&amp;"C"&amp;T65&amp;":R"&amp;ROW()&amp;"C"&amp;U65,"false"))&lt;&gt;1+U65-T65," GapInRangeHeating",""))</f>
        <v/>
      </c>
      <c r="Y65" s="345" t="str">
        <f>IF(ODU!$A65="","",IF(OR(ODU!$F65=0,ODU!$B65=0),0,ODU!$F65/ODU!$B65))</f>
        <v/>
      </c>
      <c r="Z65" s="345" t="str">
        <f>IF(ODU!$A65="","",IF(OR(ODU!$G65=0,ODU!$B65=0),0, ODU!$G65/ODU!$B65))</f>
        <v/>
      </c>
      <c r="AA65" s="303" t="str">
        <f>IF(ODU!$A65="","",IF(Y65=0,0,IF(Y65&gt;=0.8,13,IF(Y65&gt;=0.7,12,IF(Y65&gt;=0.6,11,IF(Y65&gt;=0.5,10,0))))))</f>
        <v/>
      </c>
      <c r="AB65" s="351" t="str">
        <f>IF(ODU!$A65="","",IF(Z65&gt;2, 25,6+INT(10*(Z65-0.0001))))</f>
        <v/>
      </c>
      <c r="AC65" s="304" t="str">
        <f>IF(ODU!$A65="","",IF(AA65&lt;R65," CapacityMin",""))</f>
        <v/>
      </c>
      <c r="AD65" s="304" t="str">
        <f>IF(ODU!$A65="","",IF(AB65&gt;S65," CapacityMax",""))</f>
        <v/>
      </c>
      <c r="AE65" s="344" t="str">
        <f>IF(ODU!$A65="","",IF(ODU!H65&lt;Min_Units," UnitMin",""))</f>
        <v/>
      </c>
      <c r="AF65" s="344" t="str">
        <f>IF(ODU!$A65="","",IF(ODU!I65&lt;=ODU!H65," UnitMax",""))</f>
        <v/>
      </c>
      <c r="AG65" s="344" t="str">
        <f>IF(ODU!$A65="","",IF(COUNTIF(IDU!$E$3:$N$3,"="&amp;UPPER(ODU!BL65))=1,""," Invalid_IDU_List"))</f>
        <v/>
      </c>
      <c r="AH65" s="344" t="str">
        <f t="shared" ca="1" si="3"/>
        <v/>
      </c>
      <c r="AI65" s="344" t="str">
        <f t="shared" si="4"/>
        <v/>
      </c>
    </row>
    <row r="66" spans="1:35" x14ac:dyDescent="0.2">
      <c r="A66">
        <v>66</v>
      </c>
      <c r="B66" s="304" t="str">
        <f t="shared" ca="1" si="0"/>
        <v/>
      </c>
      <c r="C66" s="304">
        <f t="shared" ca="1" si="1"/>
        <v>0</v>
      </c>
      <c r="D66" s="304">
        <f t="shared" ca="1" si="5"/>
        <v>0</v>
      </c>
      <c r="E66" s="304" t="str">
        <f t="shared" ca="1" si="2"/>
        <v/>
      </c>
      <c r="F66">
        <v>60</v>
      </c>
      <c r="G66" s="304">
        <f t="shared" ca="1" si="9"/>
        <v>0</v>
      </c>
      <c r="H66" s="304" t="str">
        <f t="shared" ca="1" si="10"/>
        <v/>
      </c>
      <c r="P66" s="344" t="str">
        <f>IF(ODU!$A66="","",IF(COUNTIF(ODU!$A$4:$A$504,"="&amp;ODU!$A66)&gt;1,"ODU_Duplicate",""))</f>
        <v/>
      </c>
      <c r="Q66" s="344" t="str">
        <f>IF(IDU!$A67="","",IF(COUNTIF(IDU!$A$4:$A$354,"="&amp;IDU!$A67)&gt;1,"IDU_Duplicate",""))</f>
        <v/>
      </c>
      <c r="R66" s="351" t="str">
        <f>IF(ODU!$A66="","",9 + FIND("1",IF(ODU!$J66&gt;0,"1","0") &amp; IF(ODU!$K66&gt;0,"1","0") &amp; IF(ODU!$L66&gt;0,"1","0") &amp; IF(ODU!$M66&gt;0,"1","0")&amp; IF(ODU!$N66&gt;0,"1","0")&amp; IF(ODU!$O66&gt;0,"1","0")&amp; IF(ODU!$P66&gt;0,"1","0")&amp; IF(ODU!$Q66&gt;0,"1","0")&amp; IF(ODU!$R66&gt;0,"1","0")&amp; IF(ODU!$S66&gt;0,"1","0")&amp; IF(ODU!$T66&gt;0,"1","0")&amp; IF(ODU!$U66&gt;0,"1","0")&amp; IF(ODU!$V66&gt;0,"1","0")&amp; IF(ODU!$W66&gt;0,"1","0")&amp; IF(ODU!$X66&gt;0,"1","0")&amp; IF(ODU!$Y66&gt;0,"1","0")))</f>
        <v/>
      </c>
      <c r="S66" s="351" t="str">
        <f>IF(ODU!$A66="","",26 - FIND("1",IF(ODU!$Y66&gt;0,"1","0") &amp; IF(ODU!$X66&gt;0,"1","0") &amp; IF(ODU!$W66&gt;0,"1","0") &amp; IF(ODU!$V66&gt;0,"1","0")&amp; IF(ODU!$U66&gt;0,"1","0")&amp; IF(ODU!$T66&gt;0,"1","0")&amp; IF(ODU!$S66&gt;0,"1","0")&amp; IF(ODU!$R66&gt;0,"1","0")&amp; IF(ODU!$Q66&gt;0,"1","0")&amp; IF(ODU!$P66&gt;0,"1","0")&amp; IF(ODU!$O66&gt;0,"1","0")&amp; IF(ODU!$N66&gt;0,"1","0")&amp; IF(ODU!$M66&gt;0,"1","0")&amp; IF(ODU!$L66&gt;0,"1","0")&amp; IF(ODU!$K66&gt;0,"1","0")&amp; IF(ODU!$J66&gt;0,"1","0")))</f>
        <v/>
      </c>
      <c r="T66" s="351" t="str">
        <f>IF(ODU!$A66="","",26 + FIND("1",IF(ODU!$AA66&gt;0,"1","0") &amp; IF(ODU!$AB66&gt;0,"1","0") &amp; IF(ODU!$AC66&gt;0,"1","0") &amp; IF(ODU!$AD66&gt;0,"1","0")&amp; IF(ODU!$AE66&gt;0,"1","0")&amp; IF(ODU!$AF66&gt;0,"1","0")&amp; IF(ODU!$AG66&gt;0,"1","0")&amp; IF(ODU!$AH66&gt;0,"1","0")&amp; IF(ODU!$AI66&gt;0,"1","0")&amp; IF(ODU!$AJ66&gt;0,"1","0")&amp; IF(ODU!$AK66&gt;0,"1","0")&amp; IF(ODU!$AL66&gt;0,"1","0")&amp; IF(ODU!$AM66&gt;0,"1","0")&amp; IF(ODU!$AN66&gt;0,"1","0")&amp; IF(ODU!$AO66&gt;0,"1","0")&amp; IF(ODU!$AP66&gt;0,"1","0")))</f>
        <v/>
      </c>
      <c r="U66" s="351" t="str">
        <f>IF(ODU!$A66="","",43 - FIND("1",IF(ODU!$AP66&gt;0,"1","0") &amp; IF(ODU!$AO66&gt;0,"1","0") &amp; IF(ODU!$AN66&gt;0,"1","0") &amp; IF(ODU!$AM66&gt;0,"1","0")&amp; IF(ODU!$AL66&gt;0,"1","0")&amp; IF(ODU!$AK66&gt;0,"1","0")&amp; IF(ODU!$AJ66&gt;0,"1","0")&amp; IF(ODU!$AI66&gt;0,"1","0")&amp; IF(ODU!$AH66&gt;0,"1","0")&amp; IF(ODU!$AG66&gt;0,"1","0")&amp; IF(ODU!$AF66&gt;0,"1","0")&amp; IF(ODU!$AE66&gt;0,"1","0")&amp; IF(ODU!$AD66&gt;0,"1","0")&amp; IF(ODU!$AC66&gt;0,"1","0")&amp; IF(ODU!$AB66&gt;0,"1","0")&amp; IF(ODU!$AA66&gt;0,"1","0")))</f>
        <v/>
      </c>
      <c r="V66" s="351" t="str">
        <f>IF(ODU!$A66="","",IF(OR(T66&lt;&gt;R66+17,U66&lt;&gt;S66+17)," RangeMismatch",""))</f>
        <v/>
      </c>
      <c r="W66" s="344" t="str">
        <f ca="1">IF(ODU!$A66="","",IF(COUNTA(INDIRECT("odu!R"&amp;ROW()&amp;"C"&amp;R66&amp;":R"&amp;ROW()&amp;"C"&amp;S66,"false"))&lt;&gt;1+S66-R66," GapInRangeCooling",""))</f>
        <v/>
      </c>
      <c r="X66" s="344" t="str">
        <f ca="1">IF(ODU!$A66="","",IF(COUNTA(INDIRECT("odu!R"&amp;ROW()&amp;"C"&amp;T66&amp;":R"&amp;ROW()&amp;"C"&amp;U66,"false"))&lt;&gt;1+U66-T66," GapInRangeHeating",""))</f>
        <v/>
      </c>
      <c r="Y66" s="345" t="str">
        <f>IF(ODU!$A66="","",IF(OR(ODU!$F66=0,ODU!$B66=0),0,ODU!$F66/ODU!$B66))</f>
        <v/>
      </c>
      <c r="Z66" s="345" t="str">
        <f>IF(ODU!$A66="","",IF(OR(ODU!$G66=0,ODU!$B66=0),0, ODU!$G66/ODU!$B66))</f>
        <v/>
      </c>
      <c r="AA66" s="303" t="str">
        <f>IF(ODU!$A66="","",IF(Y66=0,0,IF(Y66&gt;=0.8,13,IF(Y66&gt;=0.7,12,IF(Y66&gt;=0.6,11,IF(Y66&gt;=0.5,10,0))))))</f>
        <v/>
      </c>
      <c r="AB66" s="351" t="str">
        <f>IF(ODU!$A66="","",IF(Z66&gt;2, 25,6+INT(10*(Z66-0.0001))))</f>
        <v/>
      </c>
      <c r="AC66" s="304" t="str">
        <f>IF(ODU!$A66="","",IF(AA66&lt;R66," CapacityMin",""))</f>
        <v/>
      </c>
      <c r="AD66" s="304" t="str">
        <f>IF(ODU!$A66="","",IF(AB66&gt;S66," CapacityMax",""))</f>
        <v/>
      </c>
      <c r="AE66" s="344" t="str">
        <f>IF(ODU!$A66="","",IF(ODU!H66&lt;Min_Units," UnitMin",""))</f>
        <v/>
      </c>
      <c r="AF66" s="344" t="str">
        <f>IF(ODU!$A66="","",IF(ODU!I66&lt;=ODU!H66," UnitMax",""))</f>
        <v/>
      </c>
      <c r="AG66" s="344" t="str">
        <f>IF(ODU!$A66="","",IF(COUNTIF(IDU!$E$3:$N$3,"="&amp;UPPER(ODU!BL66))=1,""," Invalid_IDU_List"))</f>
        <v/>
      </c>
      <c r="AH66" s="344" t="str">
        <f t="shared" ca="1" si="3"/>
        <v/>
      </c>
      <c r="AI66" s="344" t="str">
        <f t="shared" si="4"/>
        <v/>
      </c>
    </row>
    <row r="67" spans="1:35" x14ac:dyDescent="0.2">
      <c r="A67">
        <v>67</v>
      </c>
      <c r="B67" s="304" t="str">
        <f t="shared" ca="1" si="0"/>
        <v/>
      </c>
      <c r="C67" s="304">
        <f t="shared" ca="1" si="1"/>
        <v>0</v>
      </c>
      <c r="D67" s="304">
        <f t="shared" ca="1" si="5"/>
        <v>0</v>
      </c>
      <c r="E67" s="304" t="str">
        <f t="shared" ca="1" si="2"/>
        <v/>
      </c>
      <c r="F67">
        <v>61</v>
      </c>
      <c r="G67" s="304">
        <f t="shared" ca="1" si="9"/>
        <v>0</v>
      </c>
      <c r="H67" s="304" t="str">
        <f t="shared" ca="1" si="10"/>
        <v/>
      </c>
      <c r="P67" s="344" t="str">
        <f>IF(ODU!$A67="","",IF(COUNTIF(ODU!$A$4:$A$504,"="&amp;ODU!$A67)&gt;1,"ODU_Duplicate",""))</f>
        <v/>
      </c>
      <c r="Q67" s="344" t="str">
        <f>IF(IDU!$A68="","",IF(COUNTIF(IDU!$A$4:$A$354,"="&amp;IDU!$A68)&gt;1,"IDU_Duplicate",""))</f>
        <v/>
      </c>
      <c r="R67" s="351" t="str">
        <f>IF(ODU!$A67="","",9 + FIND("1",IF(ODU!$J67&gt;0,"1","0") &amp; IF(ODU!$K67&gt;0,"1","0") &amp; IF(ODU!$L67&gt;0,"1","0") &amp; IF(ODU!$M67&gt;0,"1","0")&amp; IF(ODU!$N67&gt;0,"1","0")&amp; IF(ODU!$O67&gt;0,"1","0")&amp; IF(ODU!$P67&gt;0,"1","0")&amp; IF(ODU!$Q67&gt;0,"1","0")&amp; IF(ODU!$R67&gt;0,"1","0")&amp; IF(ODU!$S67&gt;0,"1","0")&amp; IF(ODU!$T67&gt;0,"1","0")&amp; IF(ODU!$U67&gt;0,"1","0")&amp; IF(ODU!$V67&gt;0,"1","0")&amp; IF(ODU!$W67&gt;0,"1","0")&amp; IF(ODU!$X67&gt;0,"1","0")&amp; IF(ODU!$Y67&gt;0,"1","0")))</f>
        <v/>
      </c>
      <c r="S67" s="351" t="str">
        <f>IF(ODU!$A67="","",26 - FIND("1",IF(ODU!$Y67&gt;0,"1","0") &amp; IF(ODU!$X67&gt;0,"1","0") &amp; IF(ODU!$W67&gt;0,"1","0") &amp; IF(ODU!$V67&gt;0,"1","0")&amp; IF(ODU!$U67&gt;0,"1","0")&amp; IF(ODU!$T67&gt;0,"1","0")&amp; IF(ODU!$S67&gt;0,"1","0")&amp; IF(ODU!$R67&gt;0,"1","0")&amp; IF(ODU!$Q67&gt;0,"1","0")&amp; IF(ODU!$P67&gt;0,"1","0")&amp; IF(ODU!$O67&gt;0,"1","0")&amp; IF(ODU!$N67&gt;0,"1","0")&amp; IF(ODU!$M67&gt;0,"1","0")&amp; IF(ODU!$L67&gt;0,"1","0")&amp; IF(ODU!$K67&gt;0,"1","0")&amp; IF(ODU!$J67&gt;0,"1","0")))</f>
        <v/>
      </c>
      <c r="T67" s="351" t="str">
        <f>IF(ODU!$A67="","",26 + FIND("1",IF(ODU!$AA67&gt;0,"1","0") &amp; IF(ODU!$AB67&gt;0,"1","0") &amp; IF(ODU!$AC67&gt;0,"1","0") &amp; IF(ODU!$AD67&gt;0,"1","0")&amp; IF(ODU!$AE67&gt;0,"1","0")&amp; IF(ODU!$AF67&gt;0,"1","0")&amp; IF(ODU!$AG67&gt;0,"1","0")&amp; IF(ODU!$AH67&gt;0,"1","0")&amp; IF(ODU!$AI67&gt;0,"1","0")&amp; IF(ODU!$AJ67&gt;0,"1","0")&amp; IF(ODU!$AK67&gt;0,"1","0")&amp; IF(ODU!$AL67&gt;0,"1","0")&amp; IF(ODU!$AM67&gt;0,"1","0")&amp; IF(ODU!$AN67&gt;0,"1","0")&amp; IF(ODU!$AO67&gt;0,"1","0")&amp; IF(ODU!$AP67&gt;0,"1","0")))</f>
        <v/>
      </c>
      <c r="U67" s="351" t="str">
        <f>IF(ODU!$A67="","",43 - FIND("1",IF(ODU!$AP67&gt;0,"1","0") &amp; IF(ODU!$AO67&gt;0,"1","0") &amp; IF(ODU!$AN67&gt;0,"1","0") &amp; IF(ODU!$AM67&gt;0,"1","0")&amp; IF(ODU!$AL67&gt;0,"1","0")&amp; IF(ODU!$AK67&gt;0,"1","0")&amp; IF(ODU!$AJ67&gt;0,"1","0")&amp; IF(ODU!$AI67&gt;0,"1","0")&amp; IF(ODU!$AH67&gt;0,"1","0")&amp; IF(ODU!$AG67&gt;0,"1","0")&amp; IF(ODU!$AF67&gt;0,"1","0")&amp; IF(ODU!$AE67&gt;0,"1","0")&amp; IF(ODU!$AD67&gt;0,"1","0")&amp; IF(ODU!$AC67&gt;0,"1","0")&amp; IF(ODU!$AB67&gt;0,"1","0")&amp; IF(ODU!$AA67&gt;0,"1","0")))</f>
        <v/>
      </c>
      <c r="V67" s="351" t="str">
        <f>IF(ODU!$A67="","",IF(OR(T67&lt;&gt;R67+17,U67&lt;&gt;S67+17)," RangeMismatch",""))</f>
        <v/>
      </c>
      <c r="W67" s="344" t="str">
        <f ca="1">IF(ODU!$A67="","",IF(COUNTA(INDIRECT("odu!R"&amp;ROW()&amp;"C"&amp;R67&amp;":R"&amp;ROW()&amp;"C"&amp;S67,"false"))&lt;&gt;1+S67-R67," GapInRangeCooling",""))</f>
        <v/>
      </c>
      <c r="X67" s="344" t="str">
        <f ca="1">IF(ODU!$A67="","",IF(COUNTA(INDIRECT("odu!R"&amp;ROW()&amp;"C"&amp;T67&amp;":R"&amp;ROW()&amp;"C"&amp;U67,"false"))&lt;&gt;1+U67-T67," GapInRangeHeating",""))</f>
        <v/>
      </c>
      <c r="Y67" s="345" t="str">
        <f>IF(ODU!$A67="","",IF(OR(ODU!$F67=0,ODU!$B67=0),0,ODU!$F67/ODU!$B67))</f>
        <v/>
      </c>
      <c r="Z67" s="345" t="str">
        <f>IF(ODU!$A67="","",IF(OR(ODU!$G67=0,ODU!$B67=0),0, ODU!$G67/ODU!$B67))</f>
        <v/>
      </c>
      <c r="AA67" s="303" t="str">
        <f>IF(ODU!$A67="","",IF(Y67=0,0,IF(Y67&gt;=0.8,13,IF(Y67&gt;=0.7,12,IF(Y67&gt;=0.6,11,IF(Y67&gt;=0.5,10,0))))))</f>
        <v/>
      </c>
      <c r="AB67" s="351" t="str">
        <f>IF(ODU!$A67="","",IF(Z67&gt;2, 25,6+INT(10*(Z67-0.0001))))</f>
        <v/>
      </c>
      <c r="AC67" s="304" t="str">
        <f>IF(ODU!$A67="","",IF(AA67&lt;R67," CapacityMin",""))</f>
        <v/>
      </c>
      <c r="AD67" s="304" t="str">
        <f>IF(ODU!$A67="","",IF(AB67&gt;S67," CapacityMax",""))</f>
        <v/>
      </c>
      <c r="AE67" s="344" t="str">
        <f>IF(ODU!$A67="","",IF(ODU!H67&lt;Min_Units," UnitMin",""))</f>
        <v/>
      </c>
      <c r="AF67" s="344" t="str">
        <f>IF(ODU!$A67="","",IF(ODU!I67&lt;=ODU!H67," UnitMax",""))</f>
        <v/>
      </c>
      <c r="AG67" s="344" t="str">
        <f>IF(ODU!$A67="","",IF(COUNTIF(IDU!$E$3:$N$3,"="&amp;UPPER(ODU!BL67))=1,""," Invalid_IDU_List"))</f>
        <v/>
      </c>
      <c r="AH67" s="344" t="str">
        <f t="shared" ca="1" si="3"/>
        <v/>
      </c>
      <c r="AI67" s="344" t="str">
        <f t="shared" si="4"/>
        <v/>
      </c>
    </row>
    <row r="68" spans="1:35" x14ac:dyDescent="0.2">
      <c r="A68">
        <v>68</v>
      </c>
      <c r="B68" s="304" t="str">
        <f t="shared" ca="1" si="0"/>
        <v/>
      </c>
      <c r="C68" s="304">
        <f t="shared" ca="1" si="1"/>
        <v>0</v>
      </c>
      <c r="D68" s="304">
        <f t="shared" ca="1" si="5"/>
        <v>0</v>
      </c>
      <c r="E68" s="304" t="str">
        <f t="shared" ca="1" si="2"/>
        <v/>
      </c>
      <c r="F68">
        <v>62</v>
      </c>
      <c r="G68" s="304">
        <f t="shared" ca="1" si="9"/>
        <v>0</v>
      </c>
      <c r="H68" s="304" t="str">
        <f t="shared" ca="1" si="10"/>
        <v/>
      </c>
      <c r="P68" s="344" t="str">
        <f>IF(ODU!$A68="","",IF(COUNTIF(ODU!$A$4:$A$504,"="&amp;ODU!$A68)&gt;1,"ODU_Duplicate",""))</f>
        <v/>
      </c>
      <c r="Q68" s="344" t="str">
        <f>IF(IDU!$A69="","",IF(COUNTIF(IDU!$A$4:$A$354,"="&amp;IDU!$A69)&gt;1,"IDU_Duplicate",""))</f>
        <v/>
      </c>
      <c r="R68" s="351" t="str">
        <f>IF(ODU!$A68="","",9 + FIND("1",IF(ODU!$J68&gt;0,"1","0") &amp; IF(ODU!$K68&gt;0,"1","0") &amp; IF(ODU!$L68&gt;0,"1","0") &amp; IF(ODU!$M68&gt;0,"1","0")&amp; IF(ODU!$N68&gt;0,"1","0")&amp; IF(ODU!$O68&gt;0,"1","0")&amp; IF(ODU!$P68&gt;0,"1","0")&amp; IF(ODU!$Q68&gt;0,"1","0")&amp; IF(ODU!$R68&gt;0,"1","0")&amp; IF(ODU!$S68&gt;0,"1","0")&amp; IF(ODU!$T68&gt;0,"1","0")&amp; IF(ODU!$U68&gt;0,"1","0")&amp; IF(ODU!$V68&gt;0,"1","0")&amp; IF(ODU!$W68&gt;0,"1","0")&amp; IF(ODU!$X68&gt;0,"1","0")&amp; IF(ODU!$Y68&gt;0,"1","0")))</f>
        <v/>
      </c>
      <c r="S68" s="351" t="str">
        <f>IF(ODU!$A68="","",26 - FIND("1",IF(ODU!$Y68&gt;0,"1","0") &amp; IF(ODU!$X68&gt;0,"1","0") &amp; IF(ODU!$W68&gt;0,"1","0") &amp; IF(ODU!$V68&gt;0,"1","0")&amp; IF(ODU!$U68&gt;0,"1","0")&amp; IF(ODU!$T68&gt;0,"1","0")&amp; IF(ODU!$S68&gt;0,"1","0")&amp; IF(ODU!$R68&gt;0,"1","0")&amp; IF(ODU!$Q68&gt;0,"1","0")&amp; IF(ODU!$P68&gt;0,"1","0")&amp; IF(ODU!$O68&gt;0,"1","0")&amp; IF(ODU!$N68&gt;0,"1","0")&amp; IF(ODU!$M68&gt;0,"1","0")&amp; IF(ODU!$L68&gt;0,"1","0")&amp; IF(ODU!$K68&gt;0,"1","0")&amp; IF(ODU!$J68&gt;0,"1","0")))</f>
        <v/>
      </c>
      <c r="T68" s="351" t="str">
        <f>IF(ODU!$A68="","",26 + FIND("1",IF(ODU!$AA68&gt;0,"1","0") &amp; IF(ODU!$AB68&gt;0,"1","0") &amp; IF(ODU!$AC68&gt;0,"1","0") &amp; IF(ODU!$AD68&gt;0,"1","0")&amp; IF(ODU!$AE68&gt;0,"1","0")&amp; IF(ODU!$AF68&gt;0,"1","0")&amp; IF(ODU!$AG68&gt;0,"1","0")&amp; IF(ODU!$AH68&gt;0,"1","0")&amp; IF(ODU!$AI68&gt;0,"1","0")&amp; IF(ODU!$AJ68&gt;0,"1","0")&amp; IF(ODU!$AK68&gt;0,"1","0")&amp; IF(ODU!$AL68&gt;0,"1","0")&amp; IF(ODU!$AM68&gt;0,"1","0")&amp; IF(ODU!$AN68&gt;0,"1","0")&amp; IF(ODU!$AO68&gt;0,"1","0")&amp; IF(ODU!$AP68&gt;0,"1","0")))</f>
        <v/>
      </c>
      <c r="U68" s="351" t="str">
        <f>IF(ODU!$A68="","",43 - FIND("1",IF(ODU!$AP68&gt;0,"1","0") &amp; IF(ODU!$AO68&gt;0,"1","0") &amp; IF(ODU!$AN68&gt;0,"1","0") &amp; IF(ODU!$AM68&gt;0,"1","0")&amp; IF(ODU!$AL68&gt;0,"1","0")&amp; IF(ODU!$AK68&gt;0,"1","0")&amp; IF(ODU!$AJ68&gt;0,"1","0")&amp; IF(ODU!$AI68&gt;0,"1","0")&amp; IF(ODU!$AH68&gt;0,"1","0")&amp; IF(ODU!$AG68&gt;0,"1","0")&amp; IF(ODU!$AF68&gt;0,"1","0")&amp; IF(ODU!$AE68&gt;0,"1","0")&amp; IF(ODU!$AD68&gt;0,"1","0")&amp; IF(ODU!$AC68&gt;0,"1","0")&amp; IF(ODU!$AB68&gt;0,"1","0")&amp; IF(ODU!$AA68&gt;0,"1","0")))</f>
        <v/>
      </c>
      <c r="V68" s="351" t="str">
        <f>IF(ODU!$A68="","",IF(OR(T68&lt;&gt;R68+17,U68&lt;&gt;S68+17)," RangeMismatch",""))</f>
        <v/>
      </c>
      <c r="W68" s="344" t="str">
        <f ca="1">IF(ODU!$A68="","",IF(COUNTA(INDIRECT("odu!R"&amp;ROW()&amp;"C"&amp;R68&amp;":R"&amp;ROW()&amp;"C"&amp;S68,"false"))&lt;&gt;1+S68-R68," GapInRangeCooling",""))</f>
        <v/>
      </c>
      <c r="X68" s="344" t="str">
        <f ca="1">IF(ODU!$A68="","",IF(COUNTA(INDIRECT("odu!R"&amp;ROW()&amp;"C"&amp;T68&amp;":R"&amp;ROW()&amp;"C"&amp;U68,"false"))&lt;&gt;1+U68-T68," GapInRangeHeating",""))</f>
        <v/>
      </c>
      <c r="Y68" s="345" t="str">
        <f>IF(ODU!$A68="","",IF(OR(ODU!$F68=0,ODU!$B68=0),0,ODU!$F68/ODU!$B68))</f>
        <v/>
      </c>
      <c r="Z68" s="345" t="str">
        <f>IF(ODU!$A68="","",IF(OR(ODU!$G68=0,ODU!$B68=0),0, ODU!$G68/ODU!$B68))</f>
        <v/>
      </c>
      <c r="AA68" s="303" t="str">
        <f>IF(ODU!$A68="","",IF(Y68=0,0,IF(Y68&gt;=0.8,13,IF(Y68&gt;=0.7,12,IF(Y68&gt;=0.6,11,IF(Y68&gt;=0.5,10,0))))))</f>
        <v/>
      </c>
      <c r="AB68" s="351" t="str">
        <f>IF(ODU!$A68="","",IF(Z68&gt;2, 25,6+INT(10*(Z68-0.0001))))</f>
        <v/>
      </c>
      <c r="AC68" s="304" t="str">
        <f>IF(ODU!$A68="","",IF(AA68&lt;R68," CapacityMin",""))</f>
        <v/>
      </c>
      <c r="AD68" s="304" t="str">
        <f>IF(ODU!$A68="","",IF(AB68&gt;S68," CapacityMax",""))</f>
        <v/>
      </c>
      <c r="AE68" s="344" t="str">
        <f>IF(ODU!$A68="","",IF(ODU!H68&lt;Min_Units," UnitMin",""))</f>
        <v/>
      </c>
      <c r="AF68" s="344" t="str">
        <f>IF(ODU!$A68="","",IF(ODU!I68&lt;=ODU!H68," UnitMax",""))</f>
        <v/>
      </c>
      <c r="AG68" s="344" t="str">
        <f>IF(ODU!$A68="","",IF(COUNTIF(IDU!$E$3:$N$3,"="&amp;UPPER(ODU!BL68))=1,""," Invalid_IDU_List"))</f>
        <v/>
      </c>
      <c r="AH68" s="344" t="str">
        <f t="shared" ca="1" si="3"/>
        <v/>
      </c>
      <c r="AI68" s="344" t="str">
        <f t="shared" si="4"/>
        <v/>
      </c>
    </row>
    <row r="69" spans="1:35" x14ac:dyDescent="0.2">
      <c r="A69">
        <v>69</v>
      </c>
      <c r="B69" s="304" t="str">
        <f t="shared" ref="B69:B132" ca="1" si="11">IF(IU_List_Column &gt;0, INDIRECT("'IDU'!R" &amp; $A69 &amp; "c" &amp; IU_List_Column, "FALSE"),"")</f>
        <v/>
      </c>
      <c r="C69" s="304">
        <f t="shared" ref="C69:C132" ca="1" si="12">IF(OR($B69="x",$B69="X"),1,0)</f>
        <v>0</v>
      </c>
      <c r="D69" s="304">
        <f t="shared" ca="1" si="5"/>
        <v>0</v>
      </c>
      <c r="E69" s="304" t="str">
        <f t="shared" ref="E69:E103" ca="1" si="13">IF(OR(D69=D68,ODU_Row=""),"",D69)</f>
        <v/>
      </c>
      <c r="F69">
        <v>63</v>
      </c>
      <c r="G69" s="304">
        <f t="shared" ca="1" si="9"/>
        <v>0</v>
      </c>
      <c r="H69" s="304" t="str">
        <f t="shared" ca="1" si="10"/>
        <v/>
      </c>
      <c r="P69" s="344" t="str">
        <f>IF(ODU!$A69="","",IF(COUNTIF(ODU!$A$4:$A$504,"="&amp;ODU!$A69)&gt;1,"ODU_Duplicate",""))</f>
        <v/>
      </c>
      <c r="Q69" s="344" t="str">
        <f>IF(IDU!$A70="","",IF(COUNTIF(IDU!$A$4:$A$354,"="&amp;IDU!$A70)&gt;1,"IDU_Duplicate",""))</f>
        <v/>
      </c>
      <c r="R69" s="351" t="str">
        <f>IF(ODU!$A69="","",9 + FIND("1",IF(ODU!$J69&gt;0,"1","0") &amp; IF(ODU!$K69&gt;0,"1","0") &amp; IF(ODU!$L69&gt;0,"1","0") &amp; IF(ODU!$M69&gt;0,"1","0")&amp; IF(ODU!$N69&gt;0,"1","0")&amp; IF(ODU!$O69&gt;0,"1","0")&amp; IF(ODU!$P69&gt;0,"1","0")&amp; IF(ODU!$Q69&gt;0,"1","0")&amp; IF(ODU!$R69&gt;0,"1","0")&amp; IF(ODU!$S69&gt;0,"1","0")&amp; IF(ODU!$T69&gt;0,"1","0")&amp; IF(ODU!$U69&gt;0,"1","0")&amp; IF(ODU!$V69&gt;0,"1","0")&amp; IF(ODU!$W69&gt;0,"1","0")&amp; IF(ODU!$X69&gt;0,"1","0")&amp; IF(ODU!$Y69&gt;0,"1","0")))</f>
        <v/>
      </c>
      <c r="S69" s="351" t="str">
        <f>IF(ODU!$A69="","",26 - FIND("1",IF(ODU!$Y69&gt;0,"1","0") &amp; IF(ODU!$X69&gt;0,"1","0") &amp; IF(ODU!$W69&gt;0,"1","0") &amp; IF(ODU!$V69&gt;0,"1","0")&amp; IF(ODU!$U69&gt;0,"1","0")&amp; IF(ODU!$T69&gt;0,"1","0")&amp; IF(ODU!$S69&gt;0,"1","0")&amp; IF(ODU!$R69&gt;0,"1","0")&amp; IF(ODU!$Q69&gt;0,"1","0")&amp; IF(ODU!$P69&gt;0,"1","0")&amp; IF(ODU!$O69&gt;0,"1","0")&amp; IF(ODU!$N69&gt;0,"1","0")&amp; IF(ODU!$M69&gt;0,"1","0")&amp; IF(ODU!$L69&gt;0,"1","0")&amp; IF(ODU!$K69&gt;0,"1","0")&amp; IF(ODU!$J69&gt;0,"1","0")))</f>
        <v/>
      </c>
      <c r="T69" s="351" t="str">
        <f>IF(ODU!$A69="","",26 + FIND("1",IF(ODU!$AA69&gt;0,"1","0") &amp; IF(ODU!$AB69&gt;0,"1","0") &amp; IF(ODU!$AC69&gt;0,"1","0") &amp; IF(ODU!$AD69&gt;0,"1","0")&amp; IF(ODU!$AE69&gt;0,"1","0")&amp; IF(ODU!$AF69&gt;0,"1","0")&amp; IF(ODU!$AG69&gt;0,"1","0")&amp; IF(ODU!$AH69&gt;0,"1","0")&amp; IF(ODU!$AI69&gt;0,"1","0")&amp; IF(ODU!$AJ69&gt;0,"1","0")&amp; IF(ODU!$AK69&gt;0,"1","0")&amp; IF(ODU!$AL69&gt;0,"1","0")&amp; IF(ODU!$AM69&gt;0,"1","0")&amp; IF(ODU!$AN69&gt;0,"1","0")&amp; IF(ODU!$AO69&gt;0,"1","0")&amp; IF(ODU!$AP69&gt;0,"1","0")))</f>
        <v/>
      </c>
      <c r="U69" s="351" t="str">
        <f>IF(ODU!$A69="","",43 - FIND("1",IF(ODU!$AP69&gt;0,"1","0") &amp; IF(ODU!$AO69&gt;0,"1","0") &amp; IF(ODU!$AN69&gt;0,"1","0") &amp; IF(ODU!$AM69&gt;0,"1","0")&amp; IF(ODU!$AL69&gt;0,"1","0")&amp; IF(ODU!$AK69&gt;0,"1","0")&amp; IF(ODU!$AJ69&gt;0,"1","0")&amp; IF(ODU!$AI69&gt;0,"1","0")&amp; IF(ODU!$AH69&gt;0,"1","0")&amp; IF(ODU!$AG69&gt;0,"1","0")&amp; IF(ODU!$AF69&gt;0,"1","0")&amp; IF(ODU!$AE69&gt;0,"1","0")&amp; IF(ODU!$AD69&gt;0,"1","0")&amp; IF(ODU!$AC69&gt;0,"1","0")&amp; IF(ODU!$AB69&gt;0,"1","0")&amp; IF(ODU!$AA69&gt;0,"1","0")))</f>
        <v/>
      </c>
      <c r="V69" s="351" t="str">
        <f>IF(ODU!$A69="","",IF(OR(T69&lt;&gt;R69+17,U69&lt;&gt;S69+17)," RangeMismatch",""))</f>
        <v/>
      </c>
      <c r="W69" s="344" t="str">
        <f ca="1">IF(ODU!$A69="","",IF(COUNTA(INDIRECT("odu!R"&amp;ROW()&amp;"C"&amp;R69&amp;":R"&amp;ROW()&amp;"C"&amp;S69,"false"))&lt;&gt;1+S69-R69," GapInRangeCooling",""))</f>
        <v/>
      </c>
      <c r="X69" s="344" t="str">
        <f ca="1">IF(ODU!$A69="","",IF(COUNTA(INDIRECT("odu!R"&amp;ROW()&amp;"C"&amp;T69&amp;":R"&amp;ROW()&amp;"C"&amp;U69,"false"))&lt;&gt;1+U69-T69," GapInRangeHeating",""))</f>
        <v/>
      </c>
      <c r="Y69" s="345" t="str">
        <f>IF(ODU!$A69="","",IF(OR(ODU!$F69=0,ODU!$B69=0),0,ODU!$F69/ODU!$B69))</f>
        <v/>
      </c>
      <c r="Z69" s="345" t="str">
        <f>IF(ODU!$A69="","",IF(OR(ODU!$G69=0,ODU!$B69=0),0, ODU!$G69/ODU!$B69))</f>
        <v/>
      </c>
      <c r="AA69" s="303" t="str">
        <f>IF(ODU!$A69="","",IF(Y69=0,0,IF(Y69&gt;=0.8,13,IF(Y69&gt;=0.7,12,IF(Y69&gt;=0.6,11,IF(Y69&gt;=0.5,10,0))))))</f>
        <v/>
      </c>
      <c r="AB69" s="351" t="str">
        <f>IF(ODU!$A69="","",IF(Z69&gt;2, 25,6+INT(10*(Z69-0.0001))))</f>
        <v/>
      </c>
      <c r="AC69" s="304" t="str">
        <f>IF(ODU!$A69="","",IF(AA69&lt;R69," CapacityMin",""))</f>
        <v/>
      </c>
      <c r="AD69" s="304" t="str">
        <f>IF(ODU!$A69="","",IF(AB69&gt;S69," CapacityMax",""))</f>
        <v/>
      </c>
      <c r="AE69" s="344" t="str">
        <f>IF(ODU!$A69="","",IF(ODU!H69&lt;Min_Units," UnitMin",""))</f>
        <v/>
      </c>
      <c r="AF69" s="344" t="str">
        <f>IF(ODU!$A69="","",IF(ODU!I69&lt;=ODU!H69," UnitMax",""))</f>
        <v/>
      </c>
      <c r="AG69" s="344" t="str">
        <f>IF(ODU!$A69="","",IF(COUNTIF(IDU!$E$3:$N$3,"="&amp;UPPER(ODU!BL69))=1,""," Invalid_IDU_List"))</f>
        <v/>
      </c>
      <c r="AH69" s="344" t="str">
        <f t="shared" ref="AH69:AH132" ca="1" si="14">CONCATENATE(P69,V69,W69,X69,AC69,AD69,AE69,AF69,AG69)</f>
        <v/>
      </c>
      <c r="AI69" s="344" t="str">
        <f t="shared" ref="AI69:AI132" si="15">CONCATENATE(Q69)</f>
        <v/>
      </c>
    </row>
    <row r="70" spans="1:35" x14ac:dyDescent="0.2">
      <c r="A70">
        <v>70</v>
      </c>
      <c r="B70" s="304" t="str">
        <f t="shared" ca="1" si="11"/>
        <v/>
      </c>
      <c r="C70" s="304">
        <f t="shared" ca="1" si="12"/>
        <v>0</v>
      </c>
      <c r="D70" s="304">
        <f t="shared" ref="D70:D103" ca="1" si="16">D69+C70</f>
        <v>0</v>
      </c>
      <c r="E70" s="304" t="str">
        <f t="shared" ca="1" si="13"/>
        <v/>
      </c>
      <c r="F70">
        <v>64</v>
      </c>
      <c r="G70" s="304">
        <f t="shared" ca="1" si="9"/>
        <v>0</v>
      </c>
      <c r="H70" s="304" t="str">
        <f t="shared" ca="1" si="10"/>
        <v/>
      </c>
      <c r="P70" s="344" t="str">
        <f>IF(ODU!$A70="","",IF(COUNTIF(ODU!$A$4:$A$504,"="&amp;ODU!$A70)&gt;1,"ODU_Duplicate",""))</f>
        <v/>
      </c>
      <c r="Q70" s="344" t="str">
        <f>IF(IDU!$A71="","",IF(COUNTIF(IDU!$A$4:$A$354,"="&amp;IDU!$A71)&gt;1,"IDU_Duplicate",""))</f>
        <v/>
      </c>
      <c r="R70" s="351" t="str">
        <f>IF(ODU!$A70="","",9 + FIND("1",IF(ODU!$J70&gt;0,"1","0") &amp; IF(ODU!$K70&gt;0,"1","0") &amp; IF(ODU!$L70&gt;0,"1","0") &amp; IF(ODU!$M70&gt;0,"1","0")&amp; IF(ODU!$N70&gt;0,"1","0")&amp; IF(ODU!$O70&gt;0,"1","0")&amp; IF(ODU!$P70&gt;0,"1","0")&amp; IF(ODU!$Q70&gt;0,"1","0")&amp; IF(ODU!$R70&gt;0,"1","0")&amp; IF(ODU!$S70&gt;0,"1","0")&amp; IF(ODU!$T70&gt;0,"1","0")&amp; IF(ODU!$U70&gt;0,"1","0")&amp; IF(ODU!$V70&gt;0,"1","0")&amp; IF(ODU!$W70&gt;0,"1","0")&amp; IF(ODU!$X70&gt;0,"1","0")&amp; IF(ODU!$Y70&gt;0,"1","0")))</f>
        <v/>
      </c>
      <c r="S70" s="351" t="str">
        <f>IF(ODU!$A70="","",26 - FIND("1",IF(ODU!$Y70&gt;0,"1","0") &amp; IF(ODU!$X70&gt;0,"1","0") &amp; IF(ODU!$W70&gt;0,"1","0") &amp; IF(ODU!$V70&gt;0,"1","0")&amp; IF(ODU!$U70&gt;0,"1","0")&amp; IF(ODU!$T70&gt;0,"1","0")&amp; IF(ODU!$S70&gt;0,"1","0")&amp; IF(ODU!$R70&gt;0,"1","0")&amp; IF(ODU!$Q70&gt;0,"1","0")&amp; IF(ODU!$P70&gt;0,"1","0")&amp; IF(ODU!$O70&gt;0,"1","0")&amp; IF(ODU!$N70&gt;0,"1","0")&amp; IF(ODU!$M70&gt;0,"1","0")&amp; IF(ODU!$L70&gt;0,"1","0")&amp; IF(ODU!$K70&gt;0,"1","0")&amp; IF(ODU!$J70&gt;0,"1","0")))</f>
        <v/>
      </c>
      <c r="T70" s="351" t="str">
        <f>IF(ODU!$A70="","",26 + FIND("1",IF(ODU!$AA70&gt;0,"1","0") &amp; IF(ODU!$AB70&gt;0,"1","0") &amp; IF(ODU!$AC70&gt;0,"1","0") &amp; IF(ODU!$AD70&gt;0,"1","0")&amp; IF(ODU!$AE70&gt;0,"1","0")&amp; IF(ODU!$AF70&gt;0,"1","0")&amp; IF(ODU!$AG70&gt;0,"1","0")&amp; IF(ODU!$AH70&gt;0,"1","0")&amp; IF(ODU!$AI70&gt;0,"1","0")&amp; IF(ODU!$AJ70&gt;0,"1","0")&amp; IF(ODU!$AK70&gt;0,"1","0")&amp; IF(ODU!$AL70&gt;0,"1","0")&amp; IF(ODU!$AM70&gt;0,"1","0")&amp; IF(ODU!$AN70&gt;0,"1","0")&amp; IF(ODU!$AO70&gt;0,"1","0")&amp; IF(ODU!$AP70&gt;0,"1","0")))</f>
        <v/>
      </c>
      <c r="U70" s="351" t="str">
        <f>IF(ODU!$A70="","",43 - FIND("1",IF(ODU!$AP70&gt;0,"1","0") &amp; IF(ODU!$AO70&gt;0,"1","0") &amp; IF(ODU!$AN70&gt;0,"1","0") &amp; IF(ODU!$AM70&gt;0,"1","0")&amp; IF(ODU!$AL70&gt;0,"1","0")&amp; IF(ODU!$AK70&gt;0,"1","0")&amp; IF(ODU!$AJ70&gt;0,"1","0")&amp; IF(ODU!$AI70&gt;0,"1","0")&amp; IF(ODU!$AH70&gt;0,"1","0")&amp; IF(ODU!$AG70&gt;0,"1","0")&amp; IF(ODU!$AF70&gt;0,"1","0")&amp; IF(ODU!$AE70&gt;0,"1","0")&amp; IF(ODU!$AD70&gt;0,"1","0")&amp; IF(ODU!$AC70&gt;0,"1","0")&amp; IF(ODU!$AB70&gt;0,"1","0")&amp; IF(ODU!$AA70&gt;0,"1","0")))</f>
        <v/>
      </c>
      <c r="V70" s="351" t="str">
        <f>IF(ODU!$A70="","",IF(OR(T70&lt;&gt;R70+17,U70&lt;&gt;S70+17)," RangeMismatch",""))</f>
        <v/>
      </c>
      <c r="W70" s="344" t="str">
        <f ca="1">IF(ODU!$A70="","",IF(COUNTA(INDIRECT("odu!R"&amp;ROW()&amp;"C"&amp;R70&amp;":R"&amp;ROW()&amp;"C"&amp;S70,"false"))&lt;&gt;1+S70-R70," GapInRangeCooling",""))</f>
        <v/>
      </c>
      <c r="X70" s="344" t="str">
        <f ca="1">IF(ODU!$A70="","",IF(COUNTA(INDIRECT("odu!R"&amp;ROW()&amp;"C"&amp;T70&amp;":R"&amp;ROW()&amp;"C"&amp;U70,"false"))&lt;&gt;1+U70-T70," GapInRangeHeating",""))</f>
        <v/>
      </c>
      <c r="Y70" s="345" t="str">
        <f>IF(ODU!$A70="","",IF(OR(ODU!$F70=0,ODU!$B70=0),0,ODU!$F70/ODU!$B70))</f>
        <v/>
      </c>
      <c r="Z70" s="345" t="str">
        <f>IF(ODU!$A70="","",IF(OR(ODU!$G70=0,ODU!$B70=0),0, ODU!$G70/ODU!$B70))</f>
        <v/>
      </c>
      <c r="AA70" s="303" t="str">
        <f>IF(ODU!$A70="","",IF(Y70=0,0,IF(Y70&gt;=0.8,13,IF(Y70&gt;=0.7,12,IF(Y70&gt;=0.6,11,IF(Y70&gt;=0.5,10,0))))))</f>
        <v/>
      </c>
      <c r="AB70" s="351" t="str">
        <f>IF(ODU!$A70="","",IF(Z70&gt;2, 25,6+INT(10*(Z70-0.0001))))</f>
        <v/>
      </c>
      <c r="AC70" s="304" t="str">
        <f>IF(ODU!$A70="","",IF(AA70&lt;R70," CapacityMin",""))</f>
        <v/>
      </c>
      <c r="AD70" s="304" t="str">
        <f>IF(ODU!$A70="","",IF(AB70&gt;S70," CapacityMax",""))</f>
        <v/>
      </c>
      <c r="AE70" s="344" t="str">
        <f>IF(ODU!$A70="","",IF(ODU!H70&lt;Min_Units," UnitMin",""))</f>
        <v/>
      </c>
      <c r="AF70" s="344" t="str">
        <f>IF(ODU!$A70="","",IF(ODU!I70&lt;=ODU!H70," UnitMax",""))</f>
        <v/>
      </c>
      <c r="AG70" s="344" t="str">
        <f>IF(ODU!$A70="","",IF(COUNTIF(IDU!$E$3:$N$3,"="&amp;UPPER(ODU!BL70))=1,""," Invalid_IDU_List"))</f>
        <v/>
      </c>
      <c r="AH70" s="344" t="str">
        <f t="shared" ca="1" si="14"/>
        <v/>
      </c>
      <c r="AI70" s="344" t="str">
        <f t="shared" si="15"/>
        <v/>
      </c>
    </row>
    <row r="71" spans="1:35" x14ac:dyDescent="0.2">
      <c r="A71">
        <v>71</v>
      </c>
      <c r="B71" s="304" t="str">
        <f t="shared" ca="1" si="11"/>
        <v/>
      </c>
      <c r="C71" s="304">
        <f t="shared" ca="1" si="12"/>
        <v>0</v>
      </c>
      <c r="D71" s="304">
        <f t="shared" ca="1" si="16"/>
        <v>0</v>
      </c>
      <c r="E71" s="304" t="str">
        <f t="shared" ca="1" si="13"/>
        <v/>
      </c>
      <c r="F71">
        <v>65</v>
      </c>
      <c r="G71" s="304">
        <f t="shared" ca="1" si="9"/>
        <v>0</v>
      </c>
      <c r="H71" s="304" t="str">
        <f t="shared" ca="1" si="10"/>
        <v/>
      </c>
      <c r="P71" s="344" t="str">
        <f>IF(ODU!$A71="","",IF(COUNTIF(ODU!$A$4:$A$504,"="&amp;ODU!$A71)&gt;1,"ODU_Duplicate",""))</f>
        <v/>
      </c>
      <c r="Q71" s="344" t="str">
        <f>IF(IDU!$A72="","",IF(COUNTIF(IDU!$A$4:$A$354,"="&amp;IDU!$A72)&gt;1,"IDU_Duplicate",""))</f>
        <v/>
      </c>
      <c r="R71" s="351" t="str">
        <f>IF(ODU!$A71="","",9 + FIND("1",IF(ODU!$J71&gt;0,"1","0") &amp; IF(ODU!$K71&gt;0,"1","0") &amp; IF(ODU!$L71&gt;0,"1","0") &amp; IF(ODU!$M71&gt;0,"1","0")&amp; IF(ODU!$N71&gt;0,"1","0")&amp; IF(ODU!$O71&gt;0,"1","0")&amp; IF(ODU!$P71&gt;0,"1","0")&amp; IF(ODU!$Q71&gt;0,"1","0")&amp; IF(ODU!$R71&gt;0,"1","0")&amp; IF(ODU!$S71&gt;0,"1","0")&amp; IF(ODU!$T71&gt;0,"1","0")&amp; IF(ODU!$U71&gt;0,"1","0")&amp; IF(ODU!$V71&gt;0,"1","0")&amp; IF(ODU!$W71&gt;0,"1","0")&amp; IF(ODU!$X71&gt;0,"1","0")&amp; IF(ODU!$Y71&gt;0,"1","0")))</f>
        <v/>
      </c>
      <c r="S71" s="351" t="str">
        <f>IF(ODU!$A71="","",26 - FIND("1",IF(ODU!$Y71&gt;0,"1","0") &amp; IF(ODU!$X71&gt;0,"1","0") &amp; IF(ODU!$W71&gt;0,"1","0") &amp; IF(ODU!$V71&gt;0,"1","0")&amp; IF(ODU!$U71&gt;0,"1","0")&amp; IF(ODU!$T71&gt;0,"1","0")&amp; IF(ODU!$S71&gt;0,"1","0")&amp; IF(ODU!$R71&gt;0,"1","0")&amp; IF(ODU!$Q71&gt;0,"1","0")&amp; IF(ODU!$P71&gt;0,"1","0")&amp; IF(ODU!$O71&gt;0,"1","0")&amp; IF(ODU!$N71&gt;0,"1","0")&amp; IF(ODU!$M71&gt;0,"1","0")&amp; IF(ODU!$L71&gt;0,"1","0")&amp; IF(ODU!$K71&gt;0,"1","0")&amp; IF(ODU!$J71&gt;0,"1","0")))</f>
        <v/>
      </c>
      <c r="T71" s="351" t="str">
        <f>IF(ODU!$A71="","",26 + FIND("1",IF(ODU!$AA71&gt;0,"1","0") &amp; IF(ODU!$AB71&gt;0,"1","0") &amp; IF(ODU!$AC71&gt;0,"1","0") &amp; IF(ODU!$AD71&gt;0,"1","0")&amp; IF(ODU!$AE71&gt;0,"1","0")&amp; IF(ODU!$AF71&gt;0,"1","0")&amp; IF(ODU!$AG71&gt;0,"1","0")&amp; IF(ODU!$AH71&gt;0,"1","0")&amp; IF(ODU!$AI71&gt;0,"1","0")&amp; IF(ODU!$AJ71&gt;0,"1","0")&amp; IF(ODU!$AK71&gt;0,"1","0")&amp; IF(ODU!$AL71&gt;0,"1","0")&amp; IF(ODU!$AM71&gt;0,"1","0")&amp; IF(ODU!$AN71&gt;0,"1","0")&amp; IF(ODU!$AO71&gt;0,"1","0")&amp; IF(ODU!$AP71&gt;0,"1","0")))</f>
        <v/>
      </c>
      <c r="U71" s="351" t="str">
        <f>IF(ODU!$A71="","",43 - FIND("1",IF(ODU!$AP71&gt;0,"1","0") &amp; IF(ODU!$AO71&gt;0,"1","0") &amp; IF(ODU!$AN71&gt;0,"1","0") &amp; IF(ODU!$AM71&gt;0,"1","0")&amp; IF(ODU!$AL71&gt;0,"1","0")&amp; IF(ODU!$AK71&gt;0,"1","0")&amp; IF(ODU!$AJ71&gt;0,"1","0")&amp; IF(ODU!$AI71&gt;0,"1","0")&amp; IF(ODU!$AH71&gt;0,"1","0")&amp; IF(ODU!$AG71&gt;0,"1","0")&amp; IF(ODU!$AF71&gt;0,"1","0")&amp; IF(ODU!$AE71&gt;0,"1","0")&amp; IF(ODU!$AD71&gt;0,"1","0")&amp; IF(ODU!$AC71&gt;0,"1","0")&amp; IF(ODU!$AB71&gt;0,"1","0")&amp; IF(ODU!$AA71&gt;0,"1","0")))</f>
        <v/>
      </c>
      <c r="V71" s="351" t="str">
        <f>IF(ODU!$A71="","",IF(OR(T71&lt;&gt;R71+17,U71&lt;&gt;S71+17)," RangeMismatch",""))</f>
        <v/>
      </c>
      <c r="W71" s="344" t="str">
        <f ca="1">IF(ODU!$A71="","",IF(COUNTA(INDIRECT("odu!R"&amp;ROW()&amp;"C"&amp;R71&amp;":R"&amp;ROW()&amp;"C"&amp;S71,"false"))&lt;&gt;1+S71-R71," GapInRangeCooling",""))</f>
        <v/>
      </c>
      <c r="X71" s="344" t="str">
        <f ca="1">IF(ODU!$A71="","",IF(COUNTA(INDIRECT("odu!R"&amp;ROW()&amp;"C"&amp;T71&amp;":R"&amp;ROW()&amp;"C"&amp;U71,"false"))&lt;&gt;1+U71-T71," GapInRangeHeating",""))</f>
        <v/>
      </c>
      <c r="Y71" s="345" t="str">
        <f>IF(ODU!$A71="","",IF(OR(ODU!$F71=0,ODU!$B71=0),0,ODU!$F71/ODU!$B71))</f>
        <v/>
      </c>
      <c r="Z71" s="345" t="str">
        <f>IF(ODU!$A71="","",IF(OR(ODU!$G71=0,ODU!$B71=0),0, ODU!$G71/ODU!$B71))</f>
        <v/>
      </c>
      <c r="AA71" s="303" t="str">
        <f>IF(ODU!$A71="","",IF(Y71=0,0,IF(Y71&gt;=0.8,13,IF(Y71&gt;=0.7,12,IF(Y71&gt;=0.6,11,IF(Y71&gt;=0.5,10,0))))))</f>
        <v/>
      </c>
      <c r="AB71" s="351" t="str">
        <f>IF(ODU!$A71="","",IF(Z71&gt;2, 25,6+INT(10*(Z71-0.0001))))</f>
        <v/>
      </c>
      <c r="AC71" s="304" t="str">
        <f>IF(ODU!$A71="","",IF(AA71&lt;R71," CapacityMin",""))</f>
        <v/>
      </c>
      <c r="AD71" s="304" t="str">
        <f>IF(ODU!$A71="","",IF(AB71&gt;S71," CapacityMax",""))</f>
        <v/>
      </c>
      <c r="AE71" s="344" t="str">
        <f>IF(ODU!$A71="","",IF(ODU!H71&lt;Min_Units," UnitMin",""))</f>
        <v/>
      </c>
      <c r="AF71" s="344" t="str">
        <f>IF(ODU!$A71="","",IF(ODU!I71&lt;=ODU!H71," UnitMax",""))</f>
        <v/>
      </c>
      <c r="AG71" s="344" t="str">
        <f>IF(ODU!$A71="","",IF(COUNTIF(IDU!$E$3:$N$3,"="&amp;UPPER(ODU!BL71))=1,""," Invalid_IDU_List"))</f>
        <v/>
      </c>
      <c r="AH71" s="344" t="str">
        <f t="shared" ca="1" si="14"/>
        <v/>
      </c>
      <c r="AI71" s="344" t="str">
        <f t="shared" si="15"/>
        <v/>
      </c>
    </row>
    <row r="72" spans="1:35" x14ac:dyDescent="0.2">
      <c r="A72">
        <v>72</v>
      </c>
      <c r="B72" s="304" t="str">
        <f t="shared" ca="1" si="11"/>
        <v/>
      </c>
      <c r="C72" s="304">
        <f t="shared" ca="1" si="12"/>
        <v>0</v>
      </c>
      <c r="D72" s="304">
        <f t="shared" ca="1" si="16"/>
        <v>0</v>
      </c>
      <c r="E72" s="304" t="str">
        <f t="shared" ca="1" si="13"/>
        <v/>
      </c>
      <c r="F72">
        <v>66</v>
      </c>
      <c r="G72" s="304">
        <f t="shared" ref="G72:G103" ca="1" si="17">SUMIF($E$3:$E$500,"="&amp;$F72,$A$3:$A$500)</f>
        <v>0</v>
      </c>
      <c r="H72" s="304" t="str">
        <f t="shared" ref="H72:H135" ca="1" si="18">IF($G72=0,"",INDIRECT("'IDU'!R"&amp;$G72&amp;"c1","false"))</f>
        <v/>
      </c>
      <c r="P72" s="344" t="str">
        <f>IF(ODU!$A72="","",IF(COUNTIF(ODU!$A$4:$A$504,"="&amp;ODU!$A72)&gt;1,"ODU_Duplicate",""))</f>
        <v/>
      </c>
      <c r="Q72" s="344" t="str">
        <f>IF(IDU!$A73="","",IF(COUNTIF(IDU!$A$4:$A$354,"="&amp;IDU!$A73)&gt;1,"IDU_Duplicate",""))</f>
        <v/>
      </c>
      <c r="R72" s="351" t="str">
        <f>IF(ODU!$A72="","",9 + FIND("1",IF(ODU!$J72&gt;0,"1","0") &amp; IF(ODU!$K72&gt;0,"1","0") &amp; IF(ODU!$L72&gt;0,"1","0") &amp; IF(ODU!$M72&gt;0,"1","0")&amp; IF(ODU!$N72&gt;0,"1","0")&amp; IF(ODU!$O72&gt;0,"1","0")&amp; IF(ODU!$P72&gt;0,"1","0")&amp; IF(ODU!$Q72&gt;0,"1","0")&amp; IF(ODU!$R72&gt;0,"1","0")&amp; IF(ODU!$S72&gt;0,"1","0")&amp; IF(ODU!$T72&gt;0,"1","0")&amp; IF(ODU!$U72&gt;0,"1","0")&amp; IF(ODU!$V72&gt;0,"1","0")&amp; IF(ODU!$W72&gt;0,"1","0")&amp; IF(ODU!$X72&gt;0,"1","0")&amp; IF(ODU!$Y72&gt;0,"1","0")))</f>
        <v/>
      </c>
      <c r="S72" s="351" t="str">
        <f>IF(ODU!$A72="","",26 - FIND("1",IF(ODU!$Y72&gt;0,"1","0") &amp; IF(ODU!$X72&gt;0,"1","0") &amp; IF(ODU!$W72&gt;0,"1","0") &amp; IF(ODU!$V72&gt;0,"1","0")&amp; IF(ODU!$U72&gt;0,"1","0")&amp; IF(ODU!$T72&gt;0,"1","0")&amp; IF(ODU!$S72&gt;0,"1","0")&amp; IF(ODU!$R72&gt;0,"1","0")&amp; IF(ODU!$Q72&gt;0,"1","0")&amp; IF(ODU!$P72&gt;0,"1","0")&amp; IF(ODU!$O72&gt;0,"1","0")&amp; IF(ODU!$N72&gt;0,"1","0")&amp; IF(ODU!$M72&gt;0,"1","0")&amp; IF(ODU!$L72&gt;0,"1","0")&amp; IF(ODU!$K72&gt;0,"1","0")&amp; IF(ODU!$J72&gt;0,"1","0")))</f>
        <v/>
      </c>
      <c r="T72" s="351" t="str">
        <f>IF(ODU!$A72="","",26 + FIND("1",IF(ODU!$AA72&gt;0,"1","0") &amp; IF(ODU!$AB72&gt;0,"1","0") &amp; IF(ODU!$AC72&gt;0,"1","0") &amp; IF(ODU!$AD72&gt;0,"1","0")&amp; IF(ODU!$AE72&gt;0,"1","0")&amp; IF(ODU!$AF72&gt;0,"1","0")&amp; IF(ODU!$AG72&gt;0,"1","0")&amp; IF(ODU!$AH72&gt;0,"1","0")&amp; IF(ODU!$AI72&gt;0,"1","0")&amp; IF(ODU!$AJ72&gt;0,"1","0")&amp; IF(ODU!$AK72&gt;0,"1","0")&amp; IF(ODU!$AL72&gt;0,"1","0")&amp; IF(ODU!$AM72&gt;0,"1","0")&amp; IF(ODU!$AN72&gt;0,"1","0")&amp; IF(ODU!$AO72&gt;0,"1","0")&amp; IF(ODU!$AP72&gt;0,"1","0")))</f>
        <v/>
      </c>
      <c r="U72" s="351" t="str">
        <f>IF(ODU!$A72="","",43 - FIND("1",IF(ODU!$AP72&gt;0,"1","0") &amp; IF(ODU!$AO72&gt;0,"1","0") &amp; IF(ODU!$AN72&gt;0,"1","0") &amp; IF(ODU!$AM72&gt;0,"1","0")&amp; IF(ODU!$AL72&gt;0,"1","0")&amp; IF(ODU!$AK72&gt;0,"1","0")&amp; IF(ODU!$AJ72&gt;0,"1","0")&amp; IF(ODU!$AI72&gt;0,"1","0")&amp; IF(ODU!$AH72&gt;0,"1","0")&amp; IF(ODU!$AG72&gt;0,"1","0")&amp; IF(ODU!$AF72&gt;0,"1","0")&amp; IF(ODU!$AE72&gt;0,"1","0")&amp; IF(ODU!$AD72&gt;0,"1","0")&amp; IF(ODU!$AC72&gt;0,"1","0")&amp; IF(ODU!$AB72&gt;0,"1","0")&amp; IF(ODU!$AA72&gt;0,"1","0")))</f>
        <v/>
      </c>
      <c r="V72" s="351" t="str">
        <f>IF(ODU!$A72="","",IF(OR(T72&lt;&gt;R72+17,U72&lt;&gt;S72+17)," RangeMismatch",""))</f>
        <v/>
      </c>
      <c r="W72" s="344" t="str">
        <f ca="1">IF(ODU!$A72="","",IF(COUNTA(INDIRECT("odu!R"&amp;ROW()&amp;"C"&amp;R72&amp;":R"&amp;ROW()&amp;"C"&amp;S72,"false"))&lt;&gt;1+S72-R72," GapInRangeCooling",""))</f>
        <v/>
      </c>
      <c r="X72" s="344" t="str">
        <f ca="1">IF(ODU!$A72="","",IF(COUNTA(INDIRECT("odu!R"&amp;ROW()&amp;"C"&amp;T72&amp;":R"&amp;ROW()&amp;"C"&amp;U72,"false"))&lt;&gt;1+U72-T72," GapInRangeHeating",""))</f>
        <v/>
      </c>
      <c r="Y72" s="345" t="str">
        <f>IF(ODU!$A72="","",IF(OR(ODU!$F72=0,ODU!$B72=0),0,ODU!$F72/ODU!$B72))</f>
        <v/>
      </c>
      <c r="Z72" s="345" t="str">
        <f>IF(ODU!$A72="","",IF(OR(ODU!$G72=0,ODU!$B72=0),0, ODU!$G72/ODU!$B72))</f>
        <v/>
      </c>
      <c r="AA72" s="303" t="str">
        <f>IF(ODU!$A72="","",IF(Y72=0,0,IF(Y72&gt;=0.8,13,IF(Y72&gt;=0.7,12,IF(Y72&gt;=0.6,11,IF(Y72&gt;=0.5,10,0))))))</f>
        <v/>
      </c>
      <c r="AB72" s="351" t="str">
        <f>IF(ODU!$A72="","",IF(Z72&gt;2, 25,6+INT(10*(Z72-0.0001))))</f>
        <v/>
      </c>
      <c r="AC72" s="304" t="str">
        <f>IF(ODU!$A72="","",IF(AA72&lt;R72," CapacityMin",""))</f>
        <v/>
      </c>
      <c r="AD72" s="304" t="str">
        <f>IF(ODU!$A72="","",IF(AB72&gt;S72," CapacityMax",""))</f>
        <v/>
      </c>
      <c r="AE72" s="344" t="str">
        <f>IF(ODU!$A72="","",IF(ODU!H72&lt;Min_Units," UnitMin",""))</f>
        <v/>
      </c>
      <c r="AF72" s="344" t="str">
        <f>IF(ODU!$A72="","",IF(ODU!I72&lt;=ODU!H72," UnitMax",""))</f>
        <v/>
      </c>
      <c r="AG72" s="344" t="str">
        <f>IF(ODU!$A72="","",IF(COUNTIF(IDU!$E$3:$N$3,"="&amp;UPPER(ODU!BL72))=1,""," Invalid_IDU_List"))</f>
        <v/>
      </c>
      <c r="AH72" s="344" t="str">
        <f t="shared" ca="1" si="14"/>
        <v/>
      </c>
      <c r="AI72" s="344" t="str">
        <f t="shared" si="15"/>
        <v/>
      </c>
    </row>
    <row r="73" spans="1:35" x14ac:dyDescent="0.2">
      <c r="A73">
        <v>73</v>
      </c>
      <c r="B73" s="304" t="str">
        <f t="shared" ca="1" si="11"/>
        <v/>
      </c>
      <c r="C73" s="304">
        <f t="shared" ca="1" si="12"/>
        <v>0</v>
      </c>
      <c r="D73" s="304">
        <f t="shared" ca="1" si="16"/>
        <v>0</v>
      </c>
      <c r="E73" s="304" t="str">
        <f t="shared" ca="1" si="13"/>
        <v/>
      </c>
      <c r="F73">
        <v>67</v>
      </c>
      <c r="G73" s="304">
        <f t="shared" ca="1" si="17"/>
        <v>0</v>
      </c>
      <c r="H73" s="304" t="str">
        <f t="shared" ca="1" si="18"/>
        <v/>
      </c>
      <c r="P73" s="344" t="str">
        <f>IF(ODU!$A73="","",IF(COUNTIF(ODU!$A$4:$A$504,"="&amp;ODU!$A73)&gt;1,"ODU_Duplicate",""))</f>
        <v/>
      </c>
      <c r="Q73" s="344" t="str">
        <f>IF(IDU!$A74="","",IF(COUNTIF(IDU!$A$4:$A$354,"="&amp;IDU!$A74)&gt;1,"IDU_Duplicate",""))</f>
        <v/>
      </c>
      <c r="R73" s="351" t="str">
        <f>IF(ODU!$A73="","",9 + FIND("1",IF(ODU!$J73&gt;0,"1","0") &amp; IF(ODU!$K73&gt;0,"1","0") &amp; IF(ODU!$L73&gt;0,"1","0") &amp; IF(ODU!$M73&gt;0,"1","0")&amp; IF(ODU!$N73&gt;0,"1","0")&amp; IF(ODU!$O73&gt;0,"1","0")&amp; IF(ODU!$P73&gt;0,"1","0")&amp; IF(ODU!$Q73&gt;0,"1","0")&amp; IF(ODU!$R73&gt;0,"1","0")&amp; IF(ODU!$S73&gt;0,"1","0")&amp; IF(ODU!$T73&gt;0,"1","0")&amp; IF(ODU!$U73&gt;0,"1","0")&amp; IF(ODU!$V73&gt;0,"1","0")&amp; IF(ODU!$W73&gt;0,"1","0")&amp; IF(ODU!$X73&gt;0,"1","0")&amp; IF(ODU!$Y73&gt;0,"1","0")))</f>
        <v/>
      </c>
      <c r="S73" s="351" t="str">
        <f>IF(ODU!$A73="","",26 - FIND("1",IF(ODU!$Y73&gt;0,"1","0") &amp; IF(ODU!$X73&gt;0,"1","0") &amp; IF(ODU!$W73&gt;0,"1","0") &amp; IF(ODU!$V73&gt;0,"1","0")&amp; IF(ODU!$U73&gt;0,"1","0")&amp; IF(ODU!$T73&gt;0,"1","0")&amp; IF(ODU!$S73&gt;0,"1","0")&amp; IF(ODU!$R73&gt;0,"1","0")&amp; IF(ODU!$Q73&gt;0,"1","0")&amp; IF(ODU!$P73&gt;0,"1","0")&amp; IF(ODU!$O73&gt;0,"1","0")&amp; IF(ODU!$N73&gt;0,"1","0")&amp; IF(ODU!$M73&gt;0,"1","0")&amp; IF(ODU!$L73&gt;0,"1","0")&amp; IF(ODU!$K73&gt;0,"1","0")&amp; IF(ODU!$J73&gt;0,"1","0")))</f>
        <v/>
      </c>
      <c r="T73" s="351" t="str">
        <f>IF(ODU!$A73="","",26 + FIND("1",IF(ODU!$AA73&gt;0,"1","0") &amp; IF(ODU!$AB73&gt;0,"1","0") &amp; IF(ODU!$AC73&gt;0,"1","0") &amp; IF(ODU!$AD73&gt;0,"1","0")&amp; IF(ODU!$AE73&gt;0,"1","0")&amp; IF(ODU!$AF73&gt;0,"1","0")&amp; IF(ODU!$AG73&gt;0,"1","0")&amp; IF(ODU!$AH73&gt;0,"1","0")&amp; IF(ODU!$AI73&gt;0,"1","0")&amp; IF(ODU!$AJ73&gt;0,"1","0")&amp; IF(ODU!$AK73&gt;0,"1","0")&amp; IF(ODU!$AL73&gt;0,"1","0")&amp; IF(ODU!$AM73&gt;0,"1","0")&amp; IF(ODU!$AN73&gt;0,"1","0")&amp; IF(ODU!$AO73&gt;0,"1","0")&amp; IF(ODU!$AP73&gt;0,"1","0")))</f>
        <v/>
      </c>
      <c r="U73" s="351" t="str">
        <f>IF(ODU!$A73="","",43 - FIND("1",IF(ODU!$AP73&gt;0,"1","0") &amp; IF(ODU!$AO73&gt;0,"1","0") &amp; IF(ODU!$AN73&gt;0,"1","0") &amp; IF(ODU!$AM73&gt;0,"1","0")&amp; IF(ODU!$AL73&gt;0,"1","0")&amp; IF(ODU!$AK73&gt;0,"1","0")&amp; IF(ODU!$AJ73&gt;0,"1","0")&amp; IF(ODU!$AI73&gt;0,"1","0")&amp; IF(ODU!$AH73&gt;0,"1","0")&amp; IF(ODU!$AG73&gt;0,"1","0")&amp; IF(ODU!$AF73&gt;0,"1","0")&amp; IF(ODU!$AE73&gt;0,"1","0")&amp; IF(ODU!$AD73&gt;0,"1","0")&amp; IF(ODU!$AC73&gt;0,"1","0")&amp; IF(ODU!$AB73&gt;0,"1","0")&amp; IF(ODU!$AA73&gt;0,"1","0")))</f>
        <v/>
      </c>
      <c r="V73" s="351" t="str">
        <f>IF(ODU!$A73="","",IF(OR(T73&lt;&gt;R73+17,U73&lt;&gt;S73+17)," RangeMismatch",""))</f>
        <v/>
      </c>
      <c r="W73" s="344" t="str">
        <f ca="1">IF(ODU!$A73="","",IF(COUNTA(INDIRECT("odu!R"&amp;ROW()&amp;"C"&amp;R73&amp;":R"&amp;ROW()&amp;"C"&amp;S73,"false"))&lt;&gt;1+S73-R73," GapInRangeCooling",""))</f>
        <v/>
      </c>
      <c r="X73" s="344" t="str">
        <f ca="1">IF(ODU!$A73="","",IF(COUNTA(INDIRECT("odu!R"&amp;ROW()&amp;"C"&amp;T73&amp;":R"&amp;ROW()&amp;"C"&amp;U73,"false"))&lt;&gt;1+U73-T73," GapInRangeHeating",""))</f>
        <v/>
      </c>
      <c r="Y73" s="345" t="str">
        <f>IF(ODU!$A73="","",IF(OR(ODU!$F73=0,ODU!$B73=0),0,ODU!$F73/ODU!$B73))</f>
        <v/>
      </c>
      <c r="Z73" s="345" t="str">
        <f>IF(ODU!$A73="","",IF(OR(ODU!$G73=0,ODU!$B73=0),0, ODU!$G73/ODU!$B73))</f>
        <v/>
      </c>
      <c r="AA73" s="303" t="str">
        <f>IF(ODU!$A73="","",IF(Y73=0,0,IF(Y73&gt;=0.8,13,IF(Y73&gt;=0.7,12,IF(Y73&gt;=0.6,11,IF(Y73&gt;=0.5,10,0))))))</f>
        <v/>
      </c>
      <c r="AB73" s="351" t="str">
        <f>IF(ODU!$A73="","",IF(Z73&gt;2, 25,6+INT(10*(Z73-0.0001))))</f>
        <v/>
      </c>
      <c r="AC73" s="304" t="str">
        <f>IF(ODU!$A73="","",IF(AA73&lt;R73," CapacityMin",""))</f>
        <v/>
      </c>
      <c r="AD73" s="304" t="str">
        <f>IF(ODU!$A73="","",IF(AB73&gt;S73," CapacityMax",""))</f>
        <v/>
      </c>
      <c r="AE73" s="344" t="str">
        <f>IF(ODU!$A73="","",IF(ODU!H73&lt;Min_Units," UnitMin",""))</f>
        <v/>
      </c>
      <c r="AF73" s="344" t="str">
        <f>IF(ODU!$A73="","",IF(ODU!I73&lt;=ODU!H73," UnitMax",""))</f>
        <v/>
      </c>
      <c r="AG73" s="344" t="str">
        <f>IF(ODU!$A73="","",IF(COUNTIF(IDU!$E$3:$N$3,"="&amp;UPPER(ODU!BL73))=1,""," Invalid_IDU_List"))</f>
        <v/>
      </c>
      <c r="AH73" s="344" t="str">
        <f t="shared" ca="1" si="14"/>
        <v/>
      </c>
      <c r="AI73" s="344" t="str">
        <f t="shared" si="15"/>
        <v/>
      </c>
    </row>
    <row r="74" spans="1:35" x14ac:dyDescent="0.2">
      <c r="A74">
        <v>74</v>
      </c>
      <c r="B74" s="304" t="str">
        <f t="shared" ca="1" si="11"/>
        <v/>
      </c>
      <c r="C74" s="304">
        <f t="shared" ca="1" si="12"/>
        <v>0</v>
      </c>
      <c r="D74" s="304">
        <f t="shared" ca="1" si="16"/>
        <v>0</v>
      </c>
      <c r="E74" s="304" t="str">
        <f t="shared" ca="1" si="13"/>
        <v/>
      </c>
      <c r="F74">
        <v>68</v>
      </c>
      <c r="G74" s="304">
        <f t="shared" ca="1" si="17"/>
        <v>0</v>
      </c>
      <c r="H74" s="304" t="str">
        <f t="shared" ca="1" si="18"/>
        <v/>
      </c>
      <c r="P74" s="344" t="str">
        <f>IF(ODU!$A74="","",IF(COUNTIF(ODU!$A$4:$A$504,"="&amp;ODU!$A74)&gt;1,"ODU_Duplicate",""))</f>
        <v/>
      </c>
      <c r="Q74" s="344" t="str">
        <f>IF(IDU!$A75="","",IF(COUNTIF(IDU!$A$4:$A$354,"="&amp;IDU!$A75)&gt;1,"IDU_Duplicate",""))</f>
        <v/>
      </c>
      <c r="R74" s="351" t="str">
        <f>IF(ODU!$A74="","",9 + FIND("1",IF(ODU!$J74&gt;0,"1","0") &amp; IF(ODU!$K74&gt;0,"1","0") &amp; IF(ODU!$L74&gt;0,"1","0") &amp; IF(ODU!$M74&gt;0,"1","0")&amp; IF(ODU!$N74&gt;0,"1","0")&amp; IF(ODU!$O74&gt;0,"1","0")&amp; IF(ODU!$P74&gt;0,"1","0")&amp; IF(ODU!$Q74&gt;0,"1","0")&amp; IF(ODU!$R74&gt;0,"1","0")&amp; IF(ODU!$S74&gt;0,"1","0")&amp; IF(ODU!$T74&gt;0,"1","0")&amp; IF(ODU!$U74&gt;0,"1","0")&amp; IF(ODU!$V74&gt;0,"1","0")&amp; IF(ODU!$W74&gt;0,"1","0")&amp; IF(ODU!$X74&gt;0,"1","0")&amp; IF(ODU!$Y74&gt;0,"1","0")))</f>
        <v/>
      </c>
      <c r="S74" s="351" t="str">
        <f>IF(ODU!$A74="","",26 - FIND("1",IF(ODU!$Y74&gt;0,"1","0") &amp; IF(ODU!$X74&gt;0,"1","0") &amp; IF(ODU!$W74&gt;0,"1","0") &amp; IF(ODU!$V74&gt;0,"1","0")&amp; IF(ODU!$U74&gt;0,"1","0")&amp; IF(ODU!$T74&gt;0,"1","0")&amp; IF(ODU!$S74&gt;0,"1","0")&amp; IF(ODU!$R74&gt;0,"1","0")&amp; IF(ODU!$Q74&gt;0,"1","0")&amp; IF(ODU!$P74&gt;0,"1","0")&amp; IF(ODU!$O74&gt;0,"1","0")&amp; IF(ODU!$N74&gt;0,"1","0")&amp; IF(ODU!$M74&gt;0,"1","0")&amp; IF(ODU!$L74&gt;0,"1","0")&amp; IF(ODU!$K74&gt;0,"1","0")&amp; IF(ODU!$J74&gt;0,"1","0")))</f>
        <v/>
      </c>
      <c r="T74" s="351" t="str">
        <f>IF(ODU!$A74="","",26 + FIND("1",IF(ODU!$AA74&gt;0,"1","0") &amp; IF(ODU!$AB74&gt;0,"1","0") &amp; IF(ODU!$AC74&gt;0,"1","0") &amp; IF(ODU!$AD74&gt;0,"1","0")&amp; IF(ODU!$AE74&gt;0,"1","0")&amp; IF(ODU!$AF74&gt;0,"1","0")&amp; IF(ODU!$AG74&gt;0,"1","0")&amp; IF(ODU!$AH74&gt;0,"1","0")&amp; IF(ODU!$AI74&gt;0,"1","0")&amp; IF(ODU!$AJ74&gt;0,"1","0")&amp; IF(ODU!$AK74&gt;0,"1","0")&amp; IF(ODU!$AL74&gt;0,"1","0")&amp; IF(ODU!$AM74&gt;0,"1","0")&amp; IF(ODU!$AN74&gt;0,"1","0")&amp; IF(ODU!$AO74&gt;0,"1","0")&amp; IF(ODU!$AP74&gt;0,"1","0")))</f>
        <v/>
      </c>
      <c r="U74" s="351" t="str">
        <f>IF(ODU!$A74="","",43 - FIND("1",IF(ODU!$AP74&gt;0,"1","0") &amp; IF(ODU!$AO74&gt;0,"1","0") &amp; IF(ODU!$AN74&gt;0,"1","0") &amp; IF(ODU!$AM74&gt;0,"1","0")&amp; IF(ODU!$AL74&gt;0,"1","0")&amp; IF(ODU!$AK74&gt;0,"1","0")&amp; IF(ODU!$AJ74&gt;0,"1","0")&amp; IF(ODU!$AI74&gt;0,"1","0")&amp; IF(ODU!$AH74&gt;0,"1","0")&amp; IF(ODU!$AG74&gt;0,"1","0")&amp; IF(ODU!$AF74&gt;0,"1","0")&amp; IF(ODU!$AE74&gt;0,"1","0")&amp; IF(ODU!$AD74&gt;0,"1","0")&amp; IF(ODU!$AC74&gt;0,"1","0")&amp; IF(ODU!$AB74&gt;0,"1","0")&amp; IF(ODU!$AA74&gt;0,"1","0")))</f>
        <v/>
      </c>
      <c r="V74" s="351" t="str">
        <f>IF(ODU!$A74="","",IF(OR(T74&lt;&gt;R74+17,U74&lt;&gt;S74+17)," RangeMismatch",""))</f>
        <v/>
      </c>
      <c r="W74" s="344" t="str">
        <f ca="1">IF(ODU!$A74="","",IF(COUNTA(INDIRECT("odu!R"&amp;ROW()&amp;"C"&amp;R74&amp;":R"&amp;ROW()&amp;"C"&amp;S74,"false"))&lt;&gt;1+S74-R74," GapInRangeCooling",""))</f>
        <v/>
      </c>
      <c r="X74" s="344" t="str">
        <f ca="1">IF(ODU!$A74="","",IF(COUNTA(INDIRECT("odu!R"&amp;ROW()&amp;"C"&amp;T74&amp;":R"&amp;ROW()&amp;"C"&amp;U74,"false"))&lt;&gt;1+U74-T74," GapInRangeHeating",""))</f>
        <v/>
      </c>
      <c r="Y74" s="345" t="str">
        <f>IF(ODU!$A74="","",IF(OR(ODU!$F74=0,ODU!$B74=0),0,ODU!$F74/ODU!$B74))</f>
        <v/>
      </c>
      <c r="Z74" s="345" t="str">
        <f>IF(ODU!$A74="","",IF(OR(ODU!$G74=0,ODU!$B74=0),0, ODU!$G74/ODU!$B74))</f>
        <v/>
      </c>
      <c r="AA74" s="303" t="str">
        <f>IF(ODU!$A74="","",IF(Y74=0,0,IF(Y74&gt;=0.8,13,IF(Y74&gt;=0.7,12,IF(Y74&gt;=0.6,11,IF(Y74&gt;=0.5,10,0))))))</f>
        <v/>
      </c>
      <c r="AB74" s="351" t="str">
        <f>IF(ODU!$A74="","",IF(Z74&gt;2, 25,6+INT(10*(Z74-0.0001))))</f>
        <v/>
      </c>
      <c r="AC74" s="304" t="str">
        <f>IF(ODU!$A74="","",IF(AA74&lt;R74," CapacityMin",""))</f>
        <v/>
      </c>
      <c r="AD74" s="304" t="str">
        <f>IF(ODU!$A74="","",IF(AB74&gt;S74," CapacityMax",""))</f>
        <v/>
      </c>
      <c r="AE74" s="344" t="str">
        <f>IF(ODU!$A74="","",IF(ODU!H74&lt;Min_Units," UnitMin",""))</f>
        <v/>
      </c>
      <c r="AF74" s="344" t="str">
        <f>IF(ODU!$A74="","",IF(ODU!I74&lt;=ODU!H74," UnitMax",""))</f>
        <v/>
      </c>
      <c r="AG74" s="344" t="str">
        <f>IF(ODU!$A74="","",IF(COUNTIF(IDU!$E$3:$N$3,"="&amp;UPPER(ODU!BL74))=1,""," Invalid_IDU_List"))</f>
        <v/>
      </c>
      <c r="AH74" s="344" t="str">
        <f t="shared" ca="1" si="14"/>
        <v/>
      </c>
      <c r="AI74" s="344" t="str">
        <f t="shared" si="15"/>
        <v/>
      </c>
    </row>
    <row r="75" spans="1:35" x14ac:dyDescent="0.2">
      <c r="A75">
        <v>75</v>
      </c>
      <c r="B75" s="304" t="str">
        <f t="shared" ca="1" si="11"/>
        <v/>
      </c>
      <c r="C75" s="304">
        <f t="shared" ca="1" si="12"/>
        <v>0</v>
      </c>
      <c r="D75" s="304">
        <f t="shared" ca="1" si="16"/>
        <v>0</v>
      </c>
      <c r="E75" s="304" t="str">
        <f t="shared" ca="1" si="13"/>
        <v/>
      </c>
      <c r="F75">
        <v>69</v>
      </c>
      <c r="G75" s="304">
        <f t="shared" ca="1" si="17"/>
        <v>0</v>
      </c>
      <c r="H75" s="304" t="str">
        <f t="shared" ca="1" si="18"/>
        <v/>
      </c>
      <c r="P75" s="344" t="str">
        <f>IF(ODU!$A75="","",IF(COUNTIF(ODU!$A$4:$A$504,"="&amp;ODU!$A75)&gt;1,"ODU_Duplicate",""))</f>
        <v/>
      </c>
      <c r="Q75" s="344" t="str">
        <f>IF(IDU!$A76="","",IF(COUNTIF(IDU!$A$4:$A$354,"="&amp;IDU!$A76)&gt;1,"IDU_Duplicate",""))</f>
        <v/>
      </c>
      <c r="R75" s="351" t="str">
        <f>IF(ODU!$A75="","",9 + FIND("1",IF(ODU!$J75&gt;0,"1","0") &amp; IF(ODU!$K75&gt;0,"1","0") &amp; IF(ODU!$L75&gt;0,"1","0") &amp; IF(ODU!$M75&gt;0,"1","0")&amp; IF(ODU!$N75&gt;0,"1","0")&amp; IF(ODU!$O75&gt;0,"1","0")&amp; IF(ODU!$P75&gt;0,"1","0")&amp; IF(ODU!$Q75&gt;0,"1","0")&amp; IF(ODU!$R75&gt;0,"1","0")&amp; IF(ODU!$S75&gt;0,"1","0")&amp; IF(ODU!$T75&gt;0,"1","0")&amp; IF(ODU!$U75&gt;0,"1","0")&amp; IF(ODU!$V75&gt;0,"1","0")&amp; IF(ODU!$W75&gt;0,"1","0")&amp; IF(ODU!$X75&gt;0,"1","0")&amp; IF(ODU!$Y75&gt;0,"1","0")))</f>
        <v/>
      </c>
      <c r="S75" s="351" t="str">
        <f>IF(ODU!$A75="","",26 - FIND("1",IF(ODU!$Y75&gt;0,"1","0") &amp; IF(ODU!$X75&gt;0,"1","0") &amp; IF(ODU!$W75&gt;0,"1","0") &amp; IF(ODU!$V75&gt;0,"1","0")&amp; IF(ODU!$U75&gt;0,"1","0")&amp; IF(ODU!$T75&gt;0,"1","0")&amp; IF(ODU!$S75&gt;0,"1","0")&amp; IF(ODU!$R75&gt;0,"1","0")&amp; IF(ODU!$Q75&gt;0,"1","0")&amp; IF(ODU!$P75&gt;0,"1","0")&amp; IF(ODU!$O75&gt;0,"1","0")&amp; IF(ODU!$N75&gt;0,"1","0")&amp; IF(ODU!$M75&gt;0,"1","0")&amp; IF(ODU!$L75&gt;0,"1","0")&amp; IF(ODU!$K75&gt;0,"1","0")&amp; IF(ODU!$J75&gt;0,"1","0")))</f>
        <v/>
      </c>
      <c r="T75" s="351" t="str">
        <f>IF(ODU!$A75="","",26 + FIND("1",IF(ODU!$AA75&gt;0,"1","0") &amp; IF(ODU!$AB75&gt;0,"1","0") &amp; IF(ODU!$AC75&gt;0,"1","0") &amp; IF(ODU!$AD75&gt;0,"1","0")&amp; IF(ODU!$AE75&gt;0,"1","0")&amp; IF(ODU!$AF75&gt;0,"1","0")&amp; IF(ODU!$AG75&gt;0,"1","0")&amp; IF(ODU!$AH75&gt;0,"1","0")&amp; IF(ODU!$AI75&gt;0,"1","0")&amp; IF(ODU!$AJ75&gt;0,"1","0")&amp; IF(ODU!$AK75&gt;0,"1","0")&amp; IF(ODU!$AL75&gt;0,"1","0")&amp; IF(ODU!$AM75&gt;0,"1","0")&amp; IF(ODU!$AN75&gt;0,"1","0")&amp; IF(ODU!$AO75&gt;0,"1","0")&amp; IF(ODU!$AP75&gt;0,"1","0")))</f>
        <v/>
      </c>
      <c r="U75" s="351" t="str">
        <f>IF(ODU!$A75="","",43 - FIND("1",IF(ODU!$AP75&gt;0,"1","0") &amp; IF(ODU!$AO75&gt;0,"1","0") &amp; IF(ODU!$AN75&gt;0,"1","0") &amp; IF(ODU!$AM75&gt;0,"1","0")&amp; IF(ODU!$AL75&gt;0,"1","0")&amp; IF(ODU!$AK75&gt;0,"1","0")&amp; IF(ODU!$AJ75&gt;0,"1","0")&amp; IF(ODU!$AI75&gt;0,"1","0")&amp; IF(ODU!$AH75&gt;0,"1","0")&amp; IF(ODU!$AG75&gt;0,"1","0")&amp; IF(ODU!$AF75&gt;0,"1","0")&amp; IF(ODU!$AE75&gt;0,"1","0")&amp; IF(ODU!$AD75&gt;0,"1","0")&amp; IF(ODU!$AC75&gt;0,"1","0")&amp; IF(ODU!$AB75&gt;0,"1","0")&amp; IF(ODU!$AA75&gt;0,"1","0")))</f>
        <v/>
      </c>
      <c r="V75" s="351" t="str">
        <f>IF(ODU!$A75="","",IF(OR(T75&lt;&gt;R75+17,U75&lt;&gt;S75+17)," RangeMismatch",""))</f>
        <v/>
      </c>
      <c r="W75" s="344" t="str">
        <f ca="1">IF(ODU!$A75="","",IF(COUNTA(INDIRECT("odu!R"&amp;ROW()&amp;"C"&amp;R75&amp;":R"&amp;ROW()&amp;"C"&amp;S75,"false"))&lt;&gt;1+S75-R75," GapInRangeCooling",""))</f>
        <v/>
      </c>
      <c r="X75" s="344" t="str">
        <f ca="1">IF(ODU!$A75="","",IF(COUNTA(INDIRECT("odu!R"&amp;ROW()&amp;"C"&amp;T75&amp;":R"&amp;ROW()&amp;"C"&amp;U75,"false"))&lt;&gt;1+U75-T75," GapInRangeHeating",""))</f>
        <v/>
      </c>
      <c r="Y75" s="345" t="str">
        <f>IF(ODU!$A75="","",IF(OR(ODU!$F75=0,ODU!$B75=0),0,ODU!$F75/ODU!$B75))</f>
        <v/>
      </c>
      <c r="Z75" s="345" t="str">
        <f>IF(ODU!$A75="","",IF(OR(ODU!$G75=0,ODU!$B75=0),0, ODU!$G75/ODU!$B75))</f>
        <v/>
      </c>
      <c r="AA75" s="303" t="str">
        <f>IF(ODU!$A75="","",IF(Y75=0,0,IF(Y75&gt;=0.8,13,IF(Y75&gt;=0.7,12,IF(Y75&gt;=0.6,11,IF(Y75&gt;=0.5,10,0))))))</f>
        <v/>
      </c>
      <c r="AB75" s="351" t="str">
        <f>IF(ODU!$A75="","",IF(Z75&gt;2, 25,6+INT(10*(Z75-0.0001))))</f>
        <v/>
      </c>
      <c r="AC75" s="304" t="str">
        <f>IF(ODU!$A75="","",IF(AA75&lt;R75," CapacityMin",""))</f>
        <v/>
      </c>
      <c r="AD75" s="304" t="str">
        <f>IF(ODU!$A75="","",IF(AB75&gt;S75," CapacityMax",""))</f>
        <v/>
      </c>
      <c r="AE75" s="344" t="str">
        <f>IF(ODU!$A75="","",IF(ODU!H75&lt;Min_Units," UnitMin",""))</f>
        <v/>
      </c>
      <c r="AF75" s="344" t="str">
        <f>IF(ODU!$A75="","",IF(ODU!I75&lt;=ODU!H75," UnitMax",""))</f>
        <v/>
      </c>
      <c r="AG75" s="344" t="str">
        <f>IF(ODU!$A75="","",IF(COUNTIF(IDU!$E$3:$N$3,"="&amp;UPPER(ODU!BL75))=1,""," Invalid_IDU_List"))</f>
        <v/>
      </c>
      <c r="AH75" s="344" t="str">
        <f t="shared" ca="1" si="14"/>
        <v/>
      </c>
      <c r="AI75" s="344" t="str">
        <f t="shared" si="15"/>
        <v/>
      </c>
    </row>
    <row r="76" spans="1:35" x14ac:dyDescent="0.2">
      <c r="A76">
        <v>76</v>
      </c>
      <c r="B76" s="304" t="str">
        <f t="shared" ca="1" si="11"/>
        <v/>
      </c>
      <c r="C76" s="304">
        <f t="shared" ca="1" si="12"/>
        <v>0</v>
      </c>
      <c r="D76" s="304">
        <f t="shared" ca="1" si="16"/>
        <v>0</v>
      </c>
      <c r="E76" s="304" t="str">
        <f t="shared" ca="1" si="13"/>
        <v/>
      </c>
      <c r="F76">
        <v>70</v>
      </c>
      <c r="G76" s="304">
        <f t="shared" ca="1" si="17"/>
        <v>0</v>
      </c>
      <c r="H76" s="304" t="str">
        <f t="shared" ca="1" si="18"/>
        <v/>
      </c>
      <c r="P76" s="344" t="str">
        <f>IF(ODU!$A76="","",IF(COUNTIF(ODU!$A$4:$A$504,"="&amp;ODU!$A76)&gt;1,"ODU_Duplicate",""))</f>
        <v/>
      </c>
      <c r="Q76" s="344" t="str">
        <f>IF(IDU!$A77="","",IF(COUNTIF(IDU!$A$4:$A$354,"="&amp;IDU!$A77)&gt;1,"IDU_Duplicate",""))</f>
        <v/>
      </c>
      <c r="R76" s="351" t="str">
        <f>IF(ODU!$A76="","",9 + FIND("1",IF(ODU!$J76&gt;0,"1","0") &amp; IF(ODU!$K76&gt;0,"1","0") &amp; IF(ODU!$L76&gt;0,"1","0") &amp; IF(ODU!$M76&gt;0,"1","0")&amp; IF(ODU!$N76&gt;0,"1","0")&amp; IF(ODU!$O76&gt;0,"1","0")&amp; IF(ODU!$P76&gt;0,"1","0")&amp; IF(ODU!$Q76&gt;0,"1","0")&amp; IF(ODU!$R76&gt;0,"1","0")&amp; IF(ODU!$S76&gt;0,"1","0")&amp; IF(ODU!$T76&gt;0,"1","0")&amp; IF(ODU!$U76&gt;0,"1","0")&amp; IF(ODU!$V76&gt;0,"1","0")&amp; IF(ODU!$W76&gt;0,"1","0")&amp; IF(ODU!$X76&gt;0,"1","0")&amp; IF(ODU!$Y76&gt;0,"1","0")))</f>
        <v/>
      </c>
      <c r="S76" s="351" t="str">
        <f>IF(ODU!$A76="","",26 - FIND("1",IF(ODU!$Y76&gt;0,"1","0") &amp; IF(ODU!$X76&gt;0,"1","0") &amp; IF(ODU!$W76&gt;0,"1","0") &amp; IF(ODU!$V76&gt;0,"1","0")&amp; IF(ODU!$U76&gt;0,"1","0")&amp; IF(ODU!$T76&gt;0,"1","0")&amp; IF(ODU!$S76&gt;0,"1","0")&amp; IF(ODU!$R76&gt;0,"1","0")&amp; IF(ODU!$Q76&gt;0,"1","0")&amp; IF(ODU!$P76&gt;0,"1","0")&amp; IF(ODU!$O76&gt;0,"1","0")&amp; IF(ODU!$N76&gt;0,"1","0")&amp; IF(ODU!$M76&gt;0,"1","0")&amp; IF(ODU!$L76&gt;0,"1","0")&amp; IF(ODU!$K76&gt;0,"1","0")&amp; IF(ODU!$J76&gt;0,"1","0")))</f>
        <v/>
      </c>
      <c r="T76" s="351" t="str">
        <f>IF(ODU!$A76="","",26 + FIND("1",IF(ODU!$AA76&gt;0,"1","0") &amp; IF(ODU!$AB76&gt;0,"1","0") &amp; IF(ODU!$AC76&gt;0,"1","0") &amp; IF(ODU!$AD76&gt;0,"1","0")&amp; IF(ODU!$AE76&gt;0,"1","0")&amp; IF(ODU!$AF76&gt;0,"1","0")&amp; IF(ODU!$AG76&gt;0,"1","0")&amp; IF(ODU!$AH76&gt;0,"1","0")&amp; IF(ODU!$AI76&gt;0,"1","0")&amp; IF(ODU!$AJ76&gt;0,"1","0")&amp; IF(ODU!$AK76&gt;0,"1","0")&amp; IF(ODU!$AL76&gt;0,"1","0")&amp; IF(ODU!$AM76&gt;0,"1","0")&amp; IF(ODU!$AN76&gt;0,"1","0")&amp; IF(ODU!$AO76&gt;0,"1","0")&amp; IF(ODU!$AP76&gt;0,"1","0")))</f>
        <v/>
      </c>
      <c r="U76" s="351" t="str">
        <f>IF(ODU!$A76="","",43 - FIND("1",IF(ODU!$AP76&gt;0,"1","0") &amp; IF(ODU!$AO76&gt;0,"1","0") &amp; IF(ODU!$AN76&gt;0,"1","0") &amp; IF(ODU!$AM76&gt;0,"1","0")&amp; IF(ODU!$AL76&gt;0,"1","0")&amp; IF(ODU!$AK76&gt;0,"1","0")&amp; IF(ODU!$AJ76&gt;0,"1","0")&amp; IF(ODU!$AI76&gt;0,"1","0")&amp; IF(ODU!$AH76&gt;0,"1","0")&amp; IF(ODU!$AG76&gt;0,"1","0")&amp; IF(ODU!$AF76&gt;0,"1","0")&amp; IF(ODU!$AE76&gt;0,"1","0")&amp; IF(ODU!$AD76&gt;0,"1","0")&amp; IF(ODU!$AC76&gt;0,"1","0")&amp; IF(ODU!$AB76&gt;0,"1","0")&amp; IF(ODU!$AA76&gt;0,"1","0")))</f>
        <v/>
      </c>
      <c r="V76" s="351" t="str">
        <f>IF(ODU!$A76="","",IF(OR(T76&lt;&gt;R76+17,U76&lt;&gt;S76+17)," RangeMismatch",""))</f>
        <v/>
      </c>
      <c r="W76" s="344" t="str">
        <f ca="1">IF(ODU!$A76="","",IF(COUNTA(INDIRECT("odu!R"&amp;ROW()&amp;"C"&amp;R76&amp;":R"&amp;ROW()&amp;"C"&amp;S76,"false"))&lt;&gt;1+S76-R76," GapInRangeCooling",""))</f>
        <v/>
      </c>
      <c r="X76" s="344" t="str">
        <f ca="1">IF(ODU!$A76="","",IF(COUNTA(INDIRECT("odu!R"&amp;ROW()&amp;"C"&amp;T76&amp;":R"&amp;ROW()&amp;"C"&amp;U76,"false"))&lt;&gt;1+U76-T76," GapInRangeHeating",""))</f>
        <v/>
      </c>
      <c r="Y76" s="345" t="str">
        <f>IF(ODU!$A76="","",IF(OR(ODU!$F76=0,ODU!$B76=0),0,ODU!$F76/ODU!$B76))</f>
        <v/>
      </c>
      <c r="Z76" s="345" t="str">
        <f>IF(ODU!$A76="","",IF(OR(ODU!$G76=0,ODU!$B76=0),0, ODU!$G76/ODU!$B76))</f>
        <v/>
      </c>
      <c r="AA76" s="303" t="str">
        <f>IF(ODU!$A76="","",IF(Y76=0,0,IF(Y76&gt;=0.8,13,IF(Y76&gt;=0.7,12,IF(Y76&gt;=0.6,11,IF(Y76&gt;=0.5,10,0))))))</f>
        <v/>
      </c>
      <c r="AB76" s="351" t="str">
        <f>IF(ODU!$A76="","",IF(Z76&gt;2, 25,6+INT(10*(Z76-0.0001))))</f>
        <v/>
      </c>
      <c r="AC76" s="304" t="str">
        <f>IF(ODU!$A76="","",IF(AA76&lt;R76," CapacityMin",""))</f>
        <v/>
      </c>
      <c r="AD76" s="304" t="str">
        <f>IF(ODU!$A76="","",IF(AB76&gt;S76," CapacityMax",""))</f>
        <v/>
      </c>
      <c r="AE76" s="344" t="str">
        <f>IF(ODU!$A76="","",IF(ODU!H76&lt;Min_Units," UnitMin",""))</f>
        <v/>
      </c>
      <c r="AF76" s="344" t="str">
        <f>IF(ODU!$A76="","",IF(ODU!I76&lt;=ODU!H76," UnitMax",""))</f>
        <v/>
      </c>
      <c r="AG76" s="344" t="str">
        <f>IF(ODU!$A76="","",IF(COUNTIF(IDU!$E$3:$N$3,"="&amp;UPPER(ODU!BL76))=1,""," Invalid_IDU_List"))</f>
        <v/>
      </c>
      <c r="AH76" s="344" t="str">
        <f t="shared" ca="1" si="14"/>
        <v/>
      </c>
      <c r="AI76" s="344" t="str">
        <f t="shared" si="15"/>
        <v/>
      </c>
    </row>
    <row r="77" spans="1:35" x14ac:dyDescent="0.2">
      <c r="A77">
        <v>77</v>
      </c>
      <c r="B77" s="304" t="str">
        <f t="shared" ca="1" si="11"/>
        <v/>
      </c>
      <c r="C77" s="304">
        <f t="shared" ca="1" si="12"/>
        <v>0</v>
      </c>
      <c r="D77" s="304">
        <f t="shared" ca="1" si="16"/>
        <v>0</v>
      </c>
      <c r="E77" s="304" t="str">
        <f t="shared" ca="1" si="13"/>
        <v/>
      </c>
      <c r="F77">
        <v>71</v>
      </c>
      <c r="G77" s="304">
        <f t="shared" ca="1" si="17"/>
        <v>0</v>
      </c>
      <c r="H77" s="304" t="str">
        <f t="shared" ca="1" si="18"/>
        <v/>
      </c>
      <c r="P77" s="344" t="str">
        <f>IF(ODU!$A77="","",IF(COUNTIF(ODU!$A$4:$A$504,"="&amp;ODU!$A77)&gt;1,"ODU_Duplicate",""))</f>
        <v/>
      </c>
      <c r="Q77" s="344" t="str">
        <f>IF(IDU!$A78="","",IF(COUNTIF(IDU!$A$4:$A$354,"="&amp;IDU!$A78)&gt;1,"IDU_Duplicate",""))</f>
        <v/>
      </c>
      <c r="R77" s="351" t="str">
        <f>IF(ODU!$A77="","",9 + FIND("1",IF(ODU!$J77&gt;0,"1","0") &amp; IF(ODU!$K77&gt;0,"1","0") &amp; IF(ODU!$L77&gt;0,"1","0") &amp; IF(ODU!$M77&gt;0,"1","0")&amp; IF(ODU!$N77&gt;0,"1","0")&amp; IF(ODU!$O77&gt;0,"1","0")&amp; IF(ODU!$P77&gt;0,"1","0")&amp; IF(ODU!$Q77&gt;0,"1","0")&amp; IF(ODU!$R77&gt;0,"1","0")&amp; IF(ODU!$S77&gt;0,"1","0")&amp; IF(ODU!$T77&gt;0,"1","0")&amp; IF(ODU!$U77&gt;0,"1","0")&amp; IF(ODU!$V77&gt;0,"1","0")&amp; IF(ODU!$W77&gt;0,"1","0")&amp; IF(ODU!$X77&gt;0,"1","0")&amp; IF(ODU!$Y77&gt;0,"1","0")))</f>
        <v/>
      </c>
      <c r="S77" s="351" t="str">
        <f>IF(ODU!$A77="","",26 - FIND("1",IF(ODU!$Y77&gt;0,"1","0") &amp; IF(ODU!$X77&gt;0,"1","0") &amp; IF(ODU!$W77&gt;0,"1","0") &amp; IF(ODU!$V77&gt;0,"1","0")&amp; IF(ODU!$U77&gt;0,"1","0")&amp; IF(ODU!$T77&gt;0,"1","0")&amp; IF(ODU!$S77&gt;0,"1","0")&amp; IF(ODU!$R77&gt;0,"1","0")&amp; IF(ODU!$Q77&gt;0,"1","0")&amp; IF(ODU!$P77&gt;0,"1","0")&amp; IF(ODU!$O77&gt;0,"1","0")&amp; IF(ODU!$N77&gt;0,"1","0")&amp; IF(ODU!$M77&gt;0,"1","0")&amp; IF(ODU!$L77&gt;0,"1","0")&amp; IF(ODU!$K77&gt;0,"1","0")&amp; IF(ODU!$J77&gt;0,"1","0")))</f>
        <v/>
      </c>
      <c r="T77" s="351" t="str">
        <f>IF(ODU!$A77="","",26 + FIND("1",IF(ODU!$AA77&gt;0,"1","0") &amp; IF(ODU!$AB77&gt;0,"1","0") &amp; IF(ODU!$AC77&gt;0,"1","0") &amp; IF(ODU!$AD77&gt;0,"1","0")&amp; IF(ODU!$AE77&gt;0,"1","0")&amp; IF(ODU!$AF77&gt;0,"1","0")&amp; IF(ODU!$AG77&gt;0,"1","0")&amp; IF(ODU!$AH77&gt;0,"1","0")&amp; IF(ODU!$AI77&gt;0,"1","0")&amp; IF(ODU!$AJ77&gt;0,"1","0")&amp; IF(ODU!$AK77&gt;0,"1","0")&amp; IF(ODU!$AL77&gt;0,"1","0")&amp; IF(ODU!$AM77&gt;0,"1","0")&amp; IF(ODU!$AN77&gt;0,"1","0")&amp; IF(ODU!$AO77&gt;0,"1","0")&amp; IF(ODU!$AP77&gt;0,"1","0")))</f>
        <v/>
      </c>
      <c r="U77" s="351" t="str">
        <f>IF(ODU!$A77="","",43 - FIND("1",IF(ODU!$AP77&gt;0,"1","0") &amp; IF(ODU!$AO77&gt;0,"1","0") &amp; IF(ODU!$AN77&gt;0,"1","0") &amp; IF(ODU!$AM77&gt;0,"1","0")&amp; IF(ODU!$AL77&gt;0,"1","0")&amp; IF(ODU!$AK77&gt;0,"1","0")&amp; IF(ODU!$AJ77&gt;0,"1","0")&amp; IF(ODU!$AI77&gt;0,"1","0")&amp; IF(ODU!$AH77&gt;0,"1","0")&amp; IF(ODU!$AG77&gt;0,"1","0")&amp; IF(ODU!$AF77&gt;0,"1","0")&amp; IF(ODU!$AE77&gt;0,"1","0")&amp; IF(ODU!$AD77&gt;0,"1","0")&amp; IF(ODU!$AC77&gt;0,"1","0")&amp; IF(ODU!$AB77&gt;0,"1","0")&amp; IF(ODU!$AA77&gt;0,"1","0")))</f>
        <v/>
      </c>
      <c r="V77" s="351" t="str">
        <f>IF(ODU!$A77="","",IF(OR(T77&lt;&gt;R77+17,U77&lt;&gt;S77+17)," RangeMismatch",""))</f>
        <v/>
      </c>
      <c r="W77" s="344" t="str">
        <f ca="1">IF(ODU!$A77="","",IF(COUNTA(INDIRECT("odu!R"&amp;ROW()&amp;"C"&amp;R77&amp;":R"&amp;ROW()&amp;"C"&amp;S77,"false"))&lt;&gt;1+S77-R77," GapInRangeCooling",""))</f>
        <v/>
      </c>
      <c r="X77" s="344" t="str">
        <f ca="1">IF(ODU!$A77="","",IF(COUNTA(INDIRECT("odu!R"&amp;ROW()&amp;"C"&amp;T77&amp;":R"&amp;ROW()&amp;"C"&amp;U77,"false"))&lt;&gt;1+U77-T77," GapInRangeHeating",""))</f>
        <v/>
      </c>
      <c r="Y77" s="345" t="str">
        <f>IF(ODU!$A77="","",IF(OR(ODU!$F77=0,ODU!$B77=0),0,ODU!$F77/ODU!$B77))</f>
        <v/>
      </c>
      <c r="Z77" s="345" t="str">
        <f>IF(ODU!$A77="","",IF(OR(ODU!$G77=0,ODU!$B77=0),0, ODU!$G77/ODU!$B77))</f>
        <v/>
      </c>
      <c r="AA77" s="303" t="str">
        <f>IF(ODU!$A77="","",IF(Y77=0,0,IF(Y77&gt;=0.8,13,IF(Y77&gt;=0.7,12,IF(Y77&gt;=0.6,11,IF(Y77&gt;=0.5,10,0))))))</f>
        <v/>
      </c>
      <c r="AB77" s="351" t="str">
        <f>IF(ODU!$A77="","",IF(Z77&gt;2, 25,6+INT(10*(Z77-0.0001))))</f>
        <v/>
      </c>
      <c r="AC77" s="304" t="str">
        <f>IF(ODU!$A77="","",IF(AA77&lt;R77," CapacityMin",""))</f>
        <v/>
      </c>
      <c r="AD77" s="304" t="str">
        <f>IF(ODU!$A77="","",IF(AB77&gt;S77," CapacityMax",""))</f>
        <v/>
      </c>
      <c r="AE77" s="344" t="str">
        <f>IF(ODU!$A77="","",IF(ODU!H77&lt;Min_Units," UnitMin",""))</f>
        <v/>
      </c>
      <c r="AF77" s="344" t="str">
        <f>IF(ODU!$A77="","",IF(ODU!I77&lt;=ODU!H77," UnitMax",""))</f>
        <v/>
      </c>
      <c r="AG77" s="344" t="str">
        <f>IF(ODU!$A77="","",IF(COUNTIF(IDU!$E$3:$N$3,"="&amp;UPPER(ODU!BL77))=1,""," Invalid_IDU_List"))</f>
        <v/>
      </c>
      <c r="AH77" s="344" t="str">
        <f t="shared" ca="1" si="14"/>
        <v/>
      </c>
      <c r="AI77" s="344" t="str">
        <f t="shared" si="15"/>
        <v/>
      </c>
    </row>
    <row r="78" spans="1:35" x14ac:dyDescent="0.2">
      <c r="A78">
        <v>78</v>
      </c>
      <c r="B78" s="304" t="str">
        <f t="shared" ca="1" si="11"/>
        <v/>
      </c>
      <c r="C78" s="304">
        <f t="shared" ca="1" si="12"/>
        <v>0</v>
      </c>
      <c r="D78" s="304">
        <f t="shared" ca="1" si="16"/>
        <v>0</v>
      </c>
      <c r="E78" s="304" t="str">
        <f t="shared" ca="1" si="13"/>
        <v/>
      </c>
      <c r="F78">
        <v>72</v>
      </c>
      <c r="G78" s="304">
        <f t="shared" ca="1" si="17"/>
        <v>0</v>
      </c>
      <c r="H78" s="304" t="str">
        <f t="shared" ca="1" si="18"/>
        <v/>
      </c>
      <c r="P78" s="344" t="str">
        <f>IF(ODU!$A78="","",IF(COUNTIF(ODU!$A$4:$A$504,"="&amp;ODU!$A78)&gt;1,"ODU_Duplicate",""))</f>
        <v/>
      </c>
      <c r="Q78" s="344" t="str">
        <f>IF(IDU!$A79="","",IF(COUNTIF(IDU!$A$4:$A$354,"="&amp;IDU!$A79)&gt;1,"IDU_Duplicate",""))</f>
        <v/>
      </c>
      <c r="R78" s="351" t="str">
        <f>IF(ODU!$A78="","",9 + FIND("1",IF(ODU!$J78&gt;0,"1","0") &amp; IF(ODU!$K78&gt;0,"1","0") &amp; IF(ODU!$L78&gt;0,"1","0") &amp; IF(ODU!$M78&gt;0,"1","0")&amp; IF(ODU!$N78&gt;0,"1","0")&amp; IF(ODU!$O78&gt;0,"1","0")&amp; IF(ODU!$P78&gt;0,"1","0")&amp; IF(ODU!$Q78&gt;0,"1","0")&amp; IF(ODU!$R78&gt;0,"1","0")&amp; IF(ODU!$S78&gt;0,"1","0")&amp; IF(ODU!$T78&gt;0,"1","0")&amp; IF(ODU!$U78&gt;0,"1","0")&amp; IF(ODU!$V78&gt;0,"1","0")&amp; IF(ODU!$W78&gt;0,"1","0")&amp; IF(ODU!$X78&gt;0,"1","0")&amp; IF(ODU!$Y78&gt;0,"1","0")))</f>
        <v/>
      </c>
      <c r="S78" s="351" t="str">
        <f>IF(ODU!$A78="","",26 - FIND("1",IF(ODU!$Y78&gt;0,"1","0") &amp; IF(ODU!$X78&gt;0,"1","0") &amp; IF(ODU!$W78&gt;0,"1","0") &amp; IF(ODU!$V78&gt;0,"1","0")&amp; IF(ODU!$U78&gt;0,"1","0")&amp; IF(ODU!$T78&gt;0,"1","0")&amp; IF(ODU!$S78&gt;0,"1","0")&amp; IF(ODU!$R78&gt;0,"1","0")&amp; IF(ODU!$Q78&gt;0,"1","0")&amp; IF(ODU!$P78&gt;0,"1","0")&amp; IF(ODU!$O78&gt;0,"1","0")&amp; IF(ODU!$N78&gt;0,"1","0")&amp; IF(ODU!$M78&gt;0,"1","0")&amp; IF(ODU!$L78&gt;0,"1","0")&amp; IF(ODU!$K78&gt;0,"1","0")&amp; IF(ODU!$J78&gt;0,"1","0")))</f>
        <v/>
      </c>
      <c r="T78" s="351" t="str">
        <f>IF(ODU!$A78="","",26 + FIND("1",IF(ODU!$AA78&gt;0,"1","0") &amp; IF(ODU!$AB78&gt;0,"1","0") &amp; IF(ODU!$AC78&gt;0,"1","0") &amp; IF(ODU!$AD78&gt;0,"1","0")&amp; IF(ODU!$AE78&gt;0,"1","0")&amp; IF(ODU!$AF78&gt;0,"1","0")&amp; IF(ODU!$AG78&gt;0,"1","0")&amp; IF(ODU!$AH78&gt;0,"1","0")&amp; IF(ODU!$AI78&gt;0,"1","0")&amp; IF(ODU!$AJ78&gt;0,"1","0")&amp; IF(ODU!$AK78&gt;0,"1","0")&amp; IF(ODU!$AL78&gt;0,"1","0")&amp; IF(ODU!$AM78&gt;0,"1","0")&amp; IF(ODU!$AN78&gt;0,"1","0")&amp; IF(ODU!$AO78&gt;0,"1","0")&amp; IF(ODU!$AP78&gt;0,"1","0")))</f>
        <v/>
      </c>
      <c r="U78" s="351" t="str">
        <f>IF(ODU!$A78="","",43 - FIND("1",IF(ODU!$AP78&gt;0,"1","0") &amp; IF(ODU!$AO78&gt;0,"1","0") &amp; IF(ODU!$AN78&gt;0,"1","0") &amp; IF(ODU!$AM78&gt;0,"1","0")&amp; IF(ODU!$AL78&gt;0,"1","0")&amp; IF(ODU!$AK78&gt;0,"1","0")&amp; IF(ODU!$AJ78&gt;0,"1","0")&amp; IF(ODU!$AI78&gt;0,"1","0")&amp; IF(ODU!$AH78&gt;0,"1","0")&amp; IF(ODU!$AG78&gt;0,"1","0")&amp; IF(ODU!$AF78&gt;0,"1","0")&amp; IF(ODU!$AE78&gt;0,"1","0")&amp; IF(ODU!$AD78&gt;0,"1","0")&amp; IF(ODU!$AC78&gt;0,"1","0")&amp; IF(ODU!$AB78&gt;0,"1","0")&amp; IF(ODU!$AA78&gt;0,"1","0")))</f>
        <v/>
      </c>
      <c r="V78" s="351" t="str">
        <f>IF(ODU!$A78="","",IF(OR(T78&lt;&gt;R78+17,U78&lt;&gt;S78+17)," RangeMismatch",""))</f>
        <v/>
      </c>
      <c r="W78" s="344" t="str">
        <f ca="1">IF(ODU!$A78="","",IF(COUNTA(INDIRECT("odu!R"&amp;ROW()&amp;"C"&amp;R78&amp;":R"&amp;ROW()&amp;"C"&amp;S78,"false"))&lt;&gt;1+S78-R78," GapInRangeCooling",""))</f>
        <v/>
      </c>
      <c r="X78" s="344" t="str">
        <f ca="1">IF(ODU!$A78="","",IF(COUNTA(INDIRECT("odu!R"&amp;ROW()&amp;"C"&amp;T78&amp;":R"&amp;ROW()&amp;"C"&amp;U78,"false"))&lt;&gt;1+U78-T78," GapInRangeHeating",""))</f>
        <v/>
      </c>
      <c r="Y78" s="345" t="str">
        <f>IF(ODU!$A78="","",IF(OR(ODU!$F78=0,ODU!$B78=0),0,ODU!$F78/ODU!$B78))</f>
        <v/>
      </c>
      <c r="Z78" s="345" t="str">
        <f>IF(ODU!$A78="","",IF(OR(ODU!$G78=0,ODU!$B78=0),0, ODU!$G78/ODU!$B78))</f>
        <v/>
      </c>
      <c r="AA78" s="303" t="str">
        <f>IF(ODU!$A78="","",IF(Y78=0,0,IF(Y78&gt;=0.8,13,IF(Y78&gt;=0.7,12,IF(Y78&gt;=0.6,11,IF(Y78&gt;=0.5,10,0))))))</f>
        <v/>
      </c>
      <c r="AB78" s="351" t="str">
        <f>IF(ODU!$A78="","",IF(Z78&gt;2, 25,6+INT(10*(Z78-0.0001))))</f>
        <v/>
      </c>
      <c r="AC78" s="304" t="str">
        <f>IF(ODU!$A78="","",IF(AA78&lt;R78," CapacityMin",""))</f>
        <v/>
      </c>
      <c r="AD78" s="304" t="str">
        <f>IF(ODU!$A78="","",IF(AB78&gt;S78," CapacityMax",""))</f>
        <v/>
      </c>
      <c r="AE78" s="344" t="str">
        <f>IF(ODU!$A78="","",IF(ODU!H78&lt;Min_Units," UnitMin",""))</f>
        <v/>
      </c>
      <c r="AF78" s="344" t="str">
        <f>IF(ODU!$A78="","",IF(ODU!I78&lt;=ODU!H78," UnitMax",""))</f>
        <v/>
      </c>
      <c r="AG78" s="344" t="str">
        <f>IF(ODU!$A78="","",IF(COUNTIF(IDU!$E$3:$N$3,"="&amp;UPPER(ODU!BL78))=1,""," Invalid_IDU_List"))</f>
        <v/>
      </c>
      <c r="AH78" s="344" t="str">
        <f t="shared" ca="1" si="14"/>
        <v/>
      </c>
      <c r="AI78" s="344" t="str">
        <f t="shared" si="15"/>
        <v/>
      </c>
    </row>
    <row r="79" spans="1:35" x14ac:dyDescent="0.2">
      <c r="A79">
        <v>79</v>
      </c>
      <c r="B79" s="304" t="str">
        <f t="shared" ca="1" si="11"/>
        <v/>
      </c>
      <c r="C79" s="304">
        <f t="shared" ca="1" si="12"/>
        <v>0</v>
      </c>
      <c r="D79" s="304">
        <f t="shared" ca="1" si="16"/>
        <v>0</v>
      </c>
      <c r="E79" s="304" t="str">
        <f t="shared" ca="1" si="13"/>
        <v/>
      </c>
      <c r="F79">
        <v>73</v>
      </c>
      <c r="G79" s="304">
        <f t="shared" ca="1" si="17"/>
        <v>0</v>
      </c>
      <c r="H79" s="304" t="str">
        <f t="shared" ca="1" si="18"/>
        <v/>
      </c>
      <c r="P79" s="344" t="str">
        <f>IF(ODU!$A79="","",IF(COUNTIF(ODU!$A$4:$A$504,"="&amp;ODU!$A79)&gt;1,"ODU_Duplicate",""))</f>
        <v/>
      </c>
      <c r="Q79" s="344" t="str">
        <f>IF(IDU!$A80="","",IF(COUNTIF(IDU!$A$4:$A$354,"="&amp;IDU!$A80)&gt;1,"IDU_Duplicate",""))</f>
        <v/>
      </c>
      <c r="R79" s="351" t="str">
        <f>IF(ODU!$A79="","",9 + FIND("1",IF(ODU!$J79&gt;0,"1","0") &amp; IF(ODU!$K79&gt;0,"1","0") &amp; IF(ODU!$L79&gt;0,"1","0") &amp; IF(ODU!$M79&gt;0,"1","0")&amp; IF(ODU!$N79&gt;0,"1","0")&amp; IF(ODU!$O79&gt;0,"1","0")&amp; IF(ODU!$P79&gt;0,"1","0")&amp; IF(ODU!$Q79&gt;0,"1","0")&amp; IF(ODU!$R79&gt;0,"1","0")&amp; IF(ODU!$S79&gt;0,"1","0")&amp; IF(ODU!$T79&gt;0,"1","0")&amp; IF(ODU!$U79&gt;0,"1","0")&amp; IF(ODU!$V79&gt;0,"1","0")&amp; IF(ODU!$W79&gt;0,"1","0")&amp; IF(ODU!$X79&gt;0,"1","0")&amp; IF(ODU!$Y79&gt;0,"1","0")))</f>
        <v/>
      </c>
      <c r="S79" s="351" t="str">
        <f>IF(ODU!$A79="","",26 - FIND("1",IF(ODU!$Y79&gt;0,"1","0") &amp; IF(ODU!$X79&gt;0,"1","0") &amp; IF(ODU!$W79&gt;0,"1","0") &amp; IF(ODU!$V79&gt;0,"1","0")&amp; IF(ODU!$U79&gt;0,"1","0")&amp; IF(ODU!$T79&gt;0,"1","0")&amp; IF(ODU!$S79&gt;0,"1","0")&amp; IF(ODU!$R79&gt;0,"1","0")&amp; IF(ODU!$Q79&gt;0,"1","0")&amp; IF(ODU!$P79&gt;0,"1","0")&amp; IF(ODU!$O79&gt;0,"1","0")&amp; IF(ODU!$N79&gt;0,"1","0")&amp; IF(ODU!$M79&gt;0,"1","0")&amp; IF(ODU!$L79&gt;0,"1","0")&amp; IF(ODU!$K79&gt;0,"1","0")&amp; IF(ODU!$J79&gt;0,"1","0")))</f>
        <v/>
      </c>
      <c r="T79" s="351" t="str">
        <f>IF(ODU!$A79="","",26 + FIND("1",IF(ODU!$AA79&gt;0,"1","0") &amp; IF(ODU!$AB79&gt;0,"1","0") &amp; IF(ODU!$AC79&gt;0,"1","0") &amp; IF(ODU!$AD79&gt;0,"1","0")&amp; IF(ODU!$AE79&gt;0,"1","0")&amp; IF(ODU!$AF79&gt;0,"1","0")&amp; IF(ODU!$AG79&gt;0,"1","0")&amp; IF(ODU!$AH79&gt;0,"1","0")&amp; IF(ODU!$AI79&gt;0,"1","0")&amp; IF(ODU!$AJ79&gt;0,"1","0")&amp; IF(ODU!$AK79&gt;0,"1","0")&amp; IF(ODU!$AL79&gt;0,"1","0")&amp; IF(ODU!$AM79&gt;0,"1","0")&amp; IF(ODU!$AN79&gt;0,"1","0")&amp; IF(ODU!$AO79&gt;0,"1","0")&amp; IF(ODU!$AP79&gt;0,"1","0")))</f>
        <v/>
      </c>
      <c r="U79" s="351" t="str">
        <f>IF(ODU!$A79="","",43 - FIND("1",IF(ODU!$AP79&gt;0,"1","0") &amp; IF(ODU!$AO79&gt;0,"1","0") &amp; IF(ODU!$AN79&gt;0,"1","0") &amp; IF(ODU!$AM79&gt;0,"1","0")&amp; IF(ODU!$AL79&gt;0,"1","0")&amp; IF(ODU!$AK79&gt;0,"1","0")&amp; IF(ODU!$AJ79&gt;0,"1","0")&amp; IF(ODU!$AI79&gt;0,"1","0")&amp; IF(ODU!$AH79&gt;0,"1","0")&amp; IF(ODU!$AG79&gt;0,"1","0")&amp; IF(ODU!$AF79&gt;0,"1","0")&amp; IF(ODU!$AE79&gt;0,"1","0")&amp; IF(ODU!$AD79&gt;0,"1","0")&amp; IF(ODU!$AC79&gt;0,"1","0")&amp; IF(ODU!$AB79&gt;0,"1","0")&amp; IF(ODU!$AA79&gt;0,"1","0")))</f>
        <v/>
      </c>
      <c r="V79" s="351" t="str">
        <f>IF(ODU!$A79="","",IF(OR(T79&lt;&gt;R79+17,U79&lt;&gt;S79+17)," RangeMismatch",""))</f>
        <v/>
      </c>
      <c r="W79" s="344" t="str">
        <f ca="1">IF(ODU!$A79="","",IF(COUNTA(INDIRECT("odu!R"&amp;ROW()&amp;"C"&amp;R79&amp;":R"&amp;ROW()&amp;"C"&amp;S79,"false"))&lt;&gt;1+S79-R79," GapInRangeCooling",""))</f>
        <v/>
      </c>
      <c r="X79" s="344" t="str">
        <f ca="1">IF(ODU!$A79="","",IF(COUNTA(INDIRECT("odu!R"&amp;ROW()&amp;"C"&amp;T79&amp;":R"&amp;ROW()&amp;"C"&amp;U79,"false"))&lt;&gt;1+U79-T79," GapInRangeHeating",""))</f>
        <v/>
      </c>
      <c r="Y79" s="345" t="str">
        <f>IF(ODU!$A79="","",IF(OR(ODU!$F79=0,ODU!$B79=0),0,ODU!$F79/ODU!$B79))</f>
        <v/>
      </c>
      <c r="Z79" s="345" t="str">
        <f>IF(ODU!$A79="","",IF(OR(ODU!$G79=0,ODU!$B79=0),0, ODU!$G79/ODU!$B79))</f>
        <v/>
      </c>
      <c r="AA79" s="303" t="str">
        <f>IF(ODU!$A79="","",IF(Y79=0,0,IF(Y79&gt;=0.8,13,IF(Y79&gt;=0.7,12,IF(Y79&gt;=0.6,11,IF(Y79&gt;=0.5,10,0))))))</f>
        <v/>
      </c>
      <c r="AB79" s="351" t="str">
        <f>IF(ODU!$A79="","",IF(Z79&gt;2, 25,6+INT(10*(Z79-0.0001))))</f>
        <v/>
      </c>
      <c r="AC79" s="304" t="str">
        <f>IF(ODU!$A79="","",IF(AA79&lt;R79," CapacityMin",""))</f>
        <v/>
      </c>
      <c r="AD79" s="304" t="str">
        <f>IF(ODU!$A79="","",IF(AB79&gt;S79," CapacityMax",""))</f>
        <v/>
      </c>
      <c r="AE79" s="344" t="str">
        <f>IF(ODU!$A79="","",IF(ODU!H79&lt;Min_Units," UnitMin",""))</f>
        <v/>
      </c>
      <c r="AF79" s="344" t="str">
        <f>IF(ODU!$A79="","",IF(ODU!I79&lt;=ODU!H79," UnitMax",""))</f>
        <v/>
      </c>
      <c r="AG79" s="344" t="str">
        <f>IF(ODU!$A79="","",IF(COUNTIF(IDU!$E$3:$N$3,"="&amp;UPPER(ODU!BL79))=1,""," Invalid_IDU_List"))</f>
        <v/>
      </c>
      <c r="AH79" s="344" t="str">
        <f t="shared" ca="1" si="14"/>
        <v/>
      </c>
      <c r="AI79" s="344" t="str">
        <f t="shared" si="15"/>
        <v/>
      </c>
    </row>
    <row r="80" spans="1:35" x14ac:dyDescent="0.2">
      <c r="A80">
        <v>80</v>
      </c>
      <c r="B80" s="304" t="str">
        <f t="shared" ca="1" si="11"/>
        <v/>
      </c>
      <c r="C80" s="304">
        <f t="shared" ca="1" si="12"/>
        <v>0</v>
      </c>
      <c r="D80" s="304">
        <f t="shared" ca="1" si="16"/>
        <v>0</v>
      </c>
      <c r="E80" s="304" t="str">
        <f t="shared" ca="1" si="13"/>
        <v/>
      </c>
      <c r="F80">
        <v>74</v>
      </c>
      <c r="G80" s="304">
        <f t="shared" ca="1" si="17"/>
        <v>0</v>
      </c>
      <c r="H80" s="304" t="str">
        <f t="shared" ca="1" si="18"/>
        <v/>
      </c>
      <c r="P80" s="344" t="str">
        <f>IF(ODU!$A80="","",IF(COUNTIF(ODU!$A$4:$A$504,"="&amp;ODU!$A80)&gt;1,"ODU_Duplicate",""))</f>
        <v/>
      </c>
      <c r="Q80" s="344" t="str">
        <f>IF(IDU!$A81="","",IF(COUNTIF(IDU!$A$4:$A$354,"="&amp;IDU!$A81)&gt;1,"IDU_Duplicate",""))</f>
        <v/>
      </c>
      <c r="R80" s="351" t="str">
        <f>IF(ODU!$A80="","",9 + FIND("1",IF(ODU!$J80&gt;0,"1","0") &amp; IF(ODU!$K80&gt;0,"1","0") &amp; IF(ODU!$L80&gt;0,"1","0") &amp; IF(ODU!$M80&gt;0,"1","0")&amp; IF(ODU!$N80&gt;0,"1","0")&amp; IF(ODU!$O80&gt;0,"1","0")&amp; IF(ODU!$P80&gt;0,"1","0")&amp; IF(ODU!$Q80&gt;0,"1","0")&amp; IF(ODU!$R80&gt;0,"1","0")&amp; IF(ODU!$S80&gt;0,"1","0")&amp; IF(ODU!$T80&gt;0,"1","0")&amp; IF(ODU!$U80&gt;0,"1","0")&amp; IF(ODU!$V80&gt;0,"1","0")&amp; IF(ODU!$W80&gt;0,"1","0")&amp; IF(ODU!$X80&gt;0,"1","0")&amp; IF(ODU!$Y80&gt;0,"1","0")))</f>
        <v/>
      </c>
      <c r="S80" s="351" t="str">
        <f>IF(ODU!$A80="","",26 - FIND("1",IF(ODU!$Y80&gt;0,"1","0") &amp; IF(ODU!$X80&gt;0,"1","0") &amp; IF(ODU!$W80&gt;0,"1","0") &amp; IF(ODU!$V80&gt;0,"1","0")&amp; IF(ODU!$U80&gt;0,"1","0")&amp; IF(ODU!$T80&gt;0,"1","0")&amp; IF(ODU!$S80&gt;0,"1","0")&amp; IF(ODU!$R80&gt;0,"1","0")&amp; IF(ODU!$Q80&gt;0,"1","0")&amp; IF(ODU!$P80&gt;0,"1","0")&amp; IF(ODU!$O80&gt;0,"1","0")&amp; IF(ODU!$N80&gt;0,"1","0")&amp; IF(ODU!$M80&gt;0,"1","0")&amp; IF(ODU!$L80&gt;0,"1","0")&amp; IF(ODU!$K80&gt;0,"1","0")&amp; IF(ODU!$J80&gt;0,"1","0")))</f>
        <v/>
      </c>
      <c r="T80" s="351" t="str">
        <f>IF(ODU!$A80="","",26 + FIND("1",IF(ODU!$AA80&gt;0,"1","0") &amp; IF(ODU!$AB80&gt;0,"1","0") &amp; IF(ODU!$AC80&gt;0,"1","0") &amp; IF(ODU!$AD80&gt;0,"1","0")&amp; IF(ODU!$AE80&gt;0,"1","0")&amp; IF(ODU!$AF80&gt;0,"1","0")&amp; IF(ODU!$AG80&gt;0,"1","0")&amp; IF(ODU!$AH80&gt;0,"1","0")&amp; IF(ODU!$AI80&gt;0,"1","0")&amp; IF(ODU!$AJ80&gt;0,"1","0")&amp; IF(ODU!$AK80&gt;0,"1","0")&amp; IF(ODU!$AL80&gt;0,"1","0")&amp; IF(ODU!$AM80&gt;0,"1","0")&amp; IF(ODU!$AN80&gt;0,"1","0")&amp; IF(ODU!$AO80&gt;0,"1","0")&amp; IF(ODU!$AP80&gt;0,"1","0")))</f>
        <v/>
      </c>
      <c r="U80" s="351" t="str">
        <f>IF(ODU!$A80="","",43 - FIND("1",IF(ODU!$AP80&gt;0,"1","0") &amp; IF(ODU!$AO80&gt;0,"1","0") &amp; IF(ODU!$AN80&gt;0,"1","0") &amp; IF(ODU!$AM80&gt;0,"1","0")&amp; IF(ODU!$AL80&gt;0,"1","0")&amp; IF(ODU!$AK80&gt;0,"1","0")&amp; IF(ODU!$AJ80&gt;0,"1","0")&amp; IF(ODU!$AI80&gt;0,"1","0")&amp; IF(ODU!$AH80&gt;0,"1","0")&amp; IF(ODU!$AG80&gt;0,"1","0")&amp; IF(ODU!$AF80&gt;0,"1","0")&amp; IF(ODU!$AE80&gt;0,"1","0")&amp; IF(ODU!$AD80&gt;0,"1","0")&amp; IF(ODU!$AC80&gt;0,"1","0")&amp; IF(ODU!$AB80&gt;0,"1","0")&amp; IF(ODU!$AA80&gt;0,"1","0")))</f>
        <v/>
      </c>
      <c r="V80" s="351" t="str">
        <f>IF(ODU!$A80="","",IF(OR(T80&lt;&gt;R80+17,U80&lt;&gt;S80+17)," RangeMismatch",""))</f>
        <v/>
      </c>
      <c r="W80" s="344" t="str">
        <f ca="1">IF(ODU!$A80="","",IF(COUNTA(INDIRECT("odu!R"&amp;ROW()&amp;"C"&amp;R80&amp;":R"&amp;ROW()&amp;"C"&amp;S80,"false"))&lt;&gt;1+S80-R80," GapInRangeCooling",""))</f>
        <v/>
      </c>
      <c r="X80" s="344" t="str">
        <f ca="1">IF(ODU!$A80="","",IF(COUNTA(INDIRECT("odu!R"&amp;ROW()&amp;"C"&amp;T80&amp;":R"&amp;ROW()&amp;"C"&amp;U80,"false"))&lt;&gt;1+U80-T80," GapInRangeHeating",""))</f>
        <v/>
      </c>
      <c r="Y80" s="345" t="str">
        <f>IF(ODU!$A80="","",IF(OR(ODU!$F80=0,ODU!$B80=0),0,ODU!$F80/ODU!$B80))</f>
        <v/>
      </c>
      <c r="Z80" s="345" t="str">
        <f>IF(ODU!$A80="","",IF(OR(ODU!$G80=0,ODU!$B80=0),0, ODU!$G80/ODU!$B80))</f>
        <v/>
      </c>
      <c r="AA80" s="303" t="str">
        <f>IF(ODU!$A80="","",IF(Y80=0,0,IF(Y80&gt;=0.8,13,IF(Y80&gt;=0.7,12,IF(Y80&gt;=0.6,11,IF(Y80&gt;=0.5,10,0))))))</f>
        <v/>
      </c>
      <c r="AB80" s="351" t="str">
        <f>IF(ODU!$A80="","",IF(Z80&gt;2, 25,6+INT(10*(Z80-0.0001))))</f>
        <v/>
      </c>
      <c r="AC80" s="304" t="str">
        <f>IF(ODU!$A80="","",IF(AA80&lt;R80," CapacityMin",""))</f>
        <v/>
      </c>
      <c r="AD80" s="304" t="str">
        <f>IF(ODU!$A80="","",IF(AB80&gt;S80," CapacityMax",""))</f>
        <v/>
      </c>
      <c r="AE80" s="344" t="str">
        <f>IF(ODU!$A80="","",IF(ODU!H80&lt;Min_Units," UnitMin",""))</f>
        <v/>
      </c>
      <c r="AF80" s="344" t="str">
        <f>IF(ODU!$A80="","",IF(ODU!I80&lt;=ODU!H80," UnitMax",""))</f>
        <v/>
      </c>
      <c r="AG80" s="344" t="str">
        <f>IF(ODU!$A80="","",IF(COUNTIF(IDU!$E$3:$N$3,"="&amp;UPPER(ODU!BL80))=1,""," Invalid_IDU_List"))</f>
        <v/>
      </c>
      <c r="AH80" s="344" t="str">
        <f t="shared" ca="1" si="14"/>
        <v/>
      </c>
      <c r="AI80" s="344" t="str">
        <f t="shared" si="15"/>
        <v/>
      </c>
    </row>
    <row r="81" spans="1:35" x14ac:dyDescent="0.2">
      <c r="A81">
        <v>81</v>
      </c>
      <c r="B81" s="304" t="str">
        <f t="shared" ca="1" si="11"/>
        <v/>
      </c>
      <c r="C81" s="304">
        <f t="shared" ca="1" si="12"/>
        <v>0</v>
      </c>
      <c r="D81" s="304">
        <f t="shared" ca="1" si="16"/>
        <v>0</v>
      </c>
      <c r="E81" s="304" t="str">
        <f t="shared" ca="1" si="13"/>
        <v/>
      </c>
      <c r="F81">
        <v>75</v>
      </c>
      <c r="G81" s="304">
        <f t="shared" ca="1" si="17"/>
        <v>0</v>
      </c>
      <c r="H81" s="304" t="str">
        <f t="shared" ca="1" si="18"/>
        <v/>
      </c>
      <c r="P81" s="344" t="str">
        <f>IF(ODU!$A81="","",IF(COUNTIF(ODU!$A$4:$A$504,"="&amp;ODU!$A81)&gt;1,"ODU_Duplicate",""))</f>
        <v/>
      </c>
      <c r="Q81" s="344" t="str">
        <f>IF(IDU!$A82="","",IF(COUNTIF(IDU!$A$4:$A$354,"="&amp;IDU!$A82)&gt;1,"IDU_Duplicate",""))</f>
        <v/>
      </c>
      <c r="R81" s="351" t="str">
        <f>IF(ODU!$A81="","",9 + FIND("1",IF(ODU!$J81&gt;0,"1","0") &amp; IF(ODU!$K81&gt;0,"1","0") &amp; IF(ODU!$L81&gt;0,"1","0") &amp; IF(ODU!$M81&gt;0,"1","0")&amp; IF(ODU!$N81&gt;0,"1","0")&amp; IF(ODU!$O81&gt;0,"1","0")&amp; IF(ODU!$P81&gt;0,"1","0")&amp; IF(ODU!$Q81&gt;0,"1","0")&amp; IF(ODU!$R81&gt;0,"1","0")&amp; IF(ODU!$S81&gt;0,"1","0")&amp; IF(ODU!$T81&gt;0,"1","0")&amp; IF(ODU!$U81&gt;0,"1","0")&amp; IF(ODU!$V81&gt;0,"1","0")&amp; IF(ODU!$W81&gt;0,"1","0")&amp; IF(ODU!$X81&gt;0,"1","0")&amp; IF(ODU!$Y81&gt;0,"1","0")))</f>
        <v/>
      </c>
      <c r="S81" s="351" t="str">
        <f>IF(ODU!$A81="","",26 - FIND("1",IF(ODU!$Y81&gt;0,"1","0") &amp; IF(ODU!$X81&gt;0,"1","0") &amp; IF(ODU!$W81&gt;0,"1","0") &amp; IF(ODU!$V81&gt;0,"1","0")&amp; IF(ODU!$U81&gt;0,"1","0")&amp; IF(ODU!$T81&gt;0,"1","0")&amp; IF(ODU!$S81&gt;0,"1","0")&amp; IF(ODU!$R81&gt;0,"1","0")&amp; IF(ODU!$Q81&gt;0,"1","0")&amp; IF(ODU!$P81&gt;0,"1","0")&amp; IF(ODU!$O81&gt;0,"1","0")&amp; IF(ODU!$N81&gt;0,"1","0")&amp; IF(ODU!$M81&gt;0,"1","0")&amp; IF(ODU!$L81&gt;0,"1","0")&amp; IF(ODU!$K81&gt;0,"1","0")&amp; IF(ODU!$J81&gt;0,"1","0")))</f>
        <v/>
      </c>
      <c r="T81" s="351" t="str">
        <f>IF(ODU!$A81="","",26 + FIND("1",IF(ODU!$AA81&gt;0,"1","0") &amp; IF(ODU!$AB81&gt;0,"1","0") &amp; IF(ODU!$AC81&gt;0,"1","0") &amp; IF(ODU!$AD81&gt;0,"1","0")&amp; IF(ODU!$AE81&gt;0,"1","0")&amp; IF(ODU!$AF81&gt;0,"1","0")&amp; IF(ODU!$AG81&gt;0,"1","0")&amp; IF(ODU!$AH81&gt;0,"1","0")&amp; IF(ODU!$AI81&gt;0,"1","0")&amp; IF(ODU!$AJ81&gt;0,"1","0")&amp; IF(ODU!$AK81&gt;0,"1","0")&amp; IF(ODU!$AL81&gt;0,"1","0")&amp; IF(ODU!$AM81&gt;0,"1","0")&amp; IF(ODU!$AN81&gt;0,"1","0")&amp; IF(ODU!$AO81&gt;0,"1","0")&amp; IF(ODU!$AP81&gt;0,"1","0")))</f>
        <v/>
      </c>
      <c r="U81" s="351" t="str">
        <f>IF(ODU!$A81="","",43 - FIND("1",IF(ODU!$AP81&gt;0,"1","0") &amp; IF(ODU!$AO81&gt;0,"1","0") &amp; IF(ODU!$AN81&gt;0,"1","0") &amp; IF(ODU!$AM81&gt;0,"1","0")&amp; IF(ODU!$AL81&gt;0,"1","0")&amp; IF(ODU!$AK81&gt;0,"1","0")&amp; IF(ODU!$AJ81&gt;0,"1","0")&amp; IF(ODU!$AI81&gt;0,"1","0")&amp; IF(ODU!$AH81&gt;0,"1","0")&amp; IF(ODU!$AG81&gt;0,"1","0")&amp; IF(ODU!$AF81&gt;0,"1","0")&amp; IF(ODU!$AE81&gt;0,"1","0")&amp; IF(ODU!$AD81&gt;0,"1","0")&amp; IF(ODU!$AC81&gt;0,"1","0")&amp; IF(ODU!$AB81&gt;0,"1","0")&amp; IF(ODU!$AA81&gt;0,"1","0")))</f>
        <v/>
      </c>
      <c r="V81" s="351" t="str">
        <f>IF(ODU!$A81="","",IF(OR(T81&lt;&gt;R81+17,U81&lt;&gt;S81+17)," RangeMismatch",""))</f>
        <v/>
      </c>
      <c r="W81" s="344" t="str">
        <f ca="1">IF(ODU!$A81="","",IF(COUNTA(INDIRECT("odu!R"&amp;ROW()&amp;"C"&amp;R81&amp;":R"&amp;ROW()&amp;"C"&amp;S81,"false"))&lt;&gt;1+S81-R81," GapInRangeCooling",""))</f>
        <v/>
      </c>
      <c r="X81" s="344" t="str">
        <f ca="1">IF(ODU!$A81="","",IF(COUNTA(INDIRECT("odu!R"&amp;ROW()&amp;"C"&amp;T81&amp;":R"&amp;ROW()&amp;"C"&amp;U81,"false"))&lt;&gt;1+U81-T81," GapInRangeHeating",""))</f>
        <v/>
      </c>
      <c r="Y81" s="345" t="str">
        <f>IF(ODU!$A81="","",IF(OR(ODU!$F81=0,ODU!$B81=0),0,ODU!$F81/ODU!$B81))</f>
        <v/>
      </c>
      <c r="Z81" s="345" t="str">
        <f>IF(ODU!$A81="","",IF(OR(ODU!$G81=0,ODU!$B81=0),0, ODU!$G81/ODU!$B81))</f>
        <v/>
      </c>
      <c r="AA81" s="303" t="str">
        <f>IF(ODU!$A81="","",IF(Y81=0,0,IF(Y81&gt;=0.8,13,IF(Y81&gt;=0.7,12,IF(Y81&gt;=0.6,11,IF(Y81&gt;=0.5,10,0))))))</f>
        <v/>
      </c>
      <c r="AB81" s="351" t="str">
        <f>IF(ODU!$A81="","",IF(Z81&gt;2, 25,6+INT(10*(Z81-0.0001))))</f>
        <v/>
      </c>
      <c r="AC81" s="304" t="str">
        <f>IF(ODU!$A81="","",IF(AA81&lt;R81," CapacityMin",""))</f>
        <v/>
      </c>
      <c r="AD81" s="304" t="str">
        <f>IF(ODU!$A81="","",IF(AB81&gt;S81," CapacityMax",""))</f>
        <v/>
      </c>
      <c r="AE81" s="344" t="str">
        <f>IF(ODU!$A81="","",IF(ODU!H81&lt;Min_Units," UnitMin",""))</f>
        <v/>
      </c>
      <c r="AF81" s="344" t="str">
        <f>IF(ODU!$A81="","",IF(ODU!I81&lt;=ODU!H81," UnitMax",""))</f>
        <v/>
      </c>
      <c r="AG81" s="344" t="str">
        <f>IF(ODU!$A81="","",IF(COUNTIF(IDU!$E$3:$N$3,"="&amp;UPPER(ODU!BL81))=1,""," Invalid_IDU_List"))</f>
        <v/>
      </c>
      <c r="AH81" s="344" t="str">
        <f t="shared" ca="1" si="14"/>
        <v/>
      </c>
      <c r="AI81" s="344" t="str">
        <f t="shared" si="15"/>
        <v/>
      </c>
    </row>
    <row r="82" spans="1:35" x14ac:dyDescent="0.2">
      <c r="A82">
        <v>82</v>
      </c>
      <c r="B82" s="304" t="str">
        <f t="shared" ca="1" si="11"/>
        <v/>
      </c>
      <c r="C82" s="304">
        <f t="shared" ca="1" si="12"/>
        <v>0</v>
      </c>
      <c r="D82" s="304">
        <f t="shared" ca="1" si="16"/>
        <v>0</v>
      </c>
      <c r="E82" s="304" t="str">
        <f t="shared" ca="1" si="13"/>
        <v/>
      </c>
      <c r="F82">
        <v>76</v>
      </c>
      <c r="G82" s="304">
        <f t="shared" ca="1" si="17"/>
        <v>0</v>
      </c>
      <c r="H82" s="304" t="str">
        <f t="shared" ca="1" si="18"/>
        <v/>
      </c>
      <c r="P82" s="344" t="str">
        <f>IF(ODU!$A82="","",IF(COUNTIF(ODU!$A$4:$A$504,"="&amp;ODU!$A82)&gt;1,"ODU_Duplicate",""))</f>
        <v/>
      </c>
      <c r="Q82" s="344" t="str">
        <f>IF(IDU!$A83="","",IF(COUNTIF(IDU!$A$4:$A$354,"="&amp;IDU!$A83)&gt;1,"IDU_Duplicate",""))</f>
        <v/>
      </c>
      <c r="R82" s="351" t="str">
        <f>IF(ODU!$A82="","",9 + FIND("1",IF(ODU!$J82&gt;0,"1","0") &amp; IF(ODU!$K82&gt;0,"1","0") &amp; IF(ODU!$L82&gt;0,"1","0") &amp; IF(ODU!$M82&gt;0,"1","0")&amp; IF(ODU!$N82&gt;0,"1","0")&amp; IF(ODU!$O82&gt;0,"1","0")&amp; IF(ODU!$P82&gt;0,"1","0")&amp; IF(ODU!$Q82&gt;0,"1","0")&amp; IF(ODU!$R82&gt;0,"1","0")&amp; IF(ODU!$S82&gt;0,"1","0")&amp; IF(ODU!$T82&gt;0,"1","0")&amp; IF(ODU!$U82&gt;0,"1","0")&amp; IF(ODU!$V82&gt;0,"1","0")&amp; IF(ODU!$W82&gt;0,"1","0")&amp; IF(ODU!$X82&gt;0,"1","0")&amp; IF(ODU!$Y82&gt;0,"1","0")))</f>
        <v/>
      </c>
      <c r="S82" s="351" t="str">
        <f>IF(ODU!$A82="","",26 - FIND("1",IF(ODU!$Y82&gt;0,"1","0") &amp; IF(ODU!$X82&gt;0,"1","0") &amp; IF(ODU!$W82&gt;0,"1","0") &amp; IF(ODU!$V82&gt;0,"1","0")&amp; IF(ODU!$U82&gt;0,"1","0")&amp; IF(ODU!$T82&gt;0,"1","0")&amp; IF(ODU!$S82&gt;0,"1","0")&amp; IF(ODU!$R82&gt;0,"1","0")&amp; IF(ODU!$Q82&gt;0,"1","0")&amp; IF(ODU!$P82&gt;0,"1","0")&amp; IF(ODU!$O82&gt;0,"1","0")&amp; IF(ODU!$N82&gt;0,"1","0")&amp; IF(ODU!$M82&gt;0,"1","0")&amp; IF(ODU!$L82&gt;0,"1","0")&amp; IF(ODU!$K82&gt;0,"1","0")&amp; IF(ODU!$J82&gt;0,"1","0")))</f>
        <v/>
      </c>
      <c r="T82" s="351" t="str">
        <f>IF(ODU!$A82="","",26 + FIND("1",IF(ODU!$AA82&gt;0,"1","0") &amp; IF(ODU!$AB82&gt;0,"1","0") &amp; IF(ODU!$AC82&gt;0,"1","0") &amp; IF(ODU!$AD82&gt;0,"1","0")&amp; IF(ODU!$AE82&gt;0,"1","0")&amp; IF(ODU!$AF82&gt;0,"1","0")&amp; IF(ODU!$AG82&gt;0,"1","0")&amp; IF(ODU!$AH82&gt;0,"1","0")&amp; IF(ODU!$AI82&gt;0,"1","0")&amp; IF(ODU!$AJ82&gt;0,"1","0")&amp; IF(ODU!$AK82&gt;0,"1","0")&amp; IF(ODU!$AL82&gt;0,"1","0")&amp; IF(ODU!$AM82&gt;0,"1","0")&amp; IF(ODU!$AN82&gt;0,"1","0")&amp; IF(ODU!$AO82&gt;0,"1","0")&amp; IF(ODU!$AP82&gt;0,"1","0")))</f>
        <v/>
      </c>
      <c r="U82" s="351" t="str">
        <f>IF(ODU!$A82="","",43 - FIND("1",IF(ODU!$AP82&gt;0,"1","0") &amp; IF(ODU!$AO82&gt;0,"1","0") &amp; IF(ODU!$AN82&gt;0,"1","0") &amp; IF(ODU!$AM82&gt;0,"1","0")&amp; IF(ODU!$AL82&gt;0,"1","0")&amp; IF(ODU!$AK82&gt;0,"1","0")&amp; IF(ODU!$AJ82&gt;0,"1","0")&amp; IF(ODU!$AI82&gt;0,"1","0")&amp; IF(ODU!$AH82&gt;0,"1","0")&amp; IF(ODU!$AG82&gt;0,"1","0")&amp; IF(ODU!$AF82&gt;0,"1","0")&amp; IF(ODU!$AE82&gt;0,"1","0")&amp; IF(ODU!$AD82&gt;0,"1","0")&amp; IF(ODU!$AC82&gt;0,"1","0")&amp; IF(ODU!$AB82&gt;0,"1","0")&amp; IF(ODU!$AA82&gt;0,"1","0")))</f>
        <v/>
      </c>
      <c r="V82" s="351" t="str">
        <f>IF(ODU!$A82="","",IF(OR(T82&lt;&gt;R82+17,U82&lt;&gt;S82+17)," RangeMismatch",""))</f>
        <v/>
      </c>
      <c r="W82" s="344" t="str">
        <f ca="1">IF(ODU!$A82="","",IF(COUNTA(INDIRECT("odu!R"&amp;ROW()&amp;"C"&amp;R82&amp;":R"&amp;ROW()&amp;"C"&amp;S82,"false"))&lt;&gt;1+S82-R82," GapInRangeCooling",""))</f>
        <v/>
      </c>
      <c r="X82" s="344" t="str">
        <f ca="1">IF(ODU!$A82="","",IF(COUNTA(INDIRECT("odu!R"&amp;ROW()&amp;"C"&amp;T82&amp;":R"&amp;ROW()&amp;"C"&amp;U82,"false"))&lt;&gt;1+U82-T82," GapInRangeHeating",""))</f>
        <v/>
      </c>
      <c r="Y82" s="345" t="str">
        <f>IF(ODU!$A82="","",IF(OR(ODU!$F82=0,ODU!$B82=0),0,ODU!$F82/ODU!$B82))</f>
        <v/>
      </c>
      <c r="Z82" s="345" t="str">
        <f>IF(ODU!$A82="","",IF(OR(ODU!$G82=0,ODU!$B82=0),0, ODU!$G82/ODU!$B82))</f>
        <v/>
      </c>
      <c r="AA82" s="303" t="str">
        <f>IF(ODU!$A82="","",IF(Y82=0,0,IF(Y82&gt;=0.8,13,IF(Y82&gt;=0.7,12,IF(Y82&gt;=0.6,11,IF(Y82&gt;=0.5,10,0))))))</f>
        <v/>
      </c>
      <c r="AB82" s="351" t="str">
        <f>IF(ODU!$A82="","",IF(Z82&gt;2, 25,6+INT(10*(Z82-0.0001))))</f>
        <v/>
      </c>
      <c r="AC82" s="304" t="str">
        <f>IF(ODU!$A82="","",IF(AA82&lt;R82," CapacityMin",""))</f>
        <v/>
      </c>
      <c r="AD82" s="304" t="str">
        <f>IF(ODU!$A82="","",IF(AB82&gt;S82," CapacityMax",""))</f>
        <v/>
      </c>
      <c r="AE82" s="344" t="str">
        <f>IF(ODU!$A82="","",IF(ODU!H82&lt;Min_Units," UnitMin",""))</f>
        <v/>
      </c>
      <c r="AF82" s="344" t="str">
        <f>IF(ODU!$A82="","",IF(ODU!I82&lt;=ODU!H82," UnitMax",""))</f>
        <v/>
      </c>
      <c r="AG82" s="344" t="str">
        <f>IF(ODU!$A82="","",IF(COUNTIF(IDU!$E$3:$N$3,"="&amp;UPPER(ODU!BL82))=1,""," Invalid_IDU_List"))</f>
        <v/>
      </c>
      <c r="AH82" s="344" t="str">
        <f t="shared" ca="1" si="14"/>
        <v/>
      </c>
      <c r="AI82" s="344" t="str">
        <f t="shared" si="15"/>
        <v/>
      </c>
    </row>
    <row r="83" spans="1:35" x14ac:dyDescent="0.2">
      <c r="A83">
        <v>83</v>
      </c>
      <c r="B83" s="304" t="str">
        <f t="shared" ca="1" si="11"/>
        <v/>
      </c>
      <c r="C83" s="304">
        <f t="shared" ca="1" si="12"/>
        <v>0</v>
      </c>
      <c r="D83" s="304">
        <f t="shared" ca="1" si="16"/>
        <v>0</v>
      </c>
      <c r="E83" s="304" t="str">
        <f t="shared" ca="1" si="13"/>
        <v/>
      </c>
      <c r="F83">
        <v>77</v>
      </c>
      <c r="G83" s="304">
        <f t="shared" ca="1" si="17"/>
        <v>0</v>
      </c>
      <c r="H83" s="304" t="str">
        <f t="shared" ca="1" si="18"/>
        <v/>
      </c>
      <c r="P83" s="344" t="str">
        <f>IF(ODU!$A83="","",IF(COUNTIF(ODU!$A$4:$A$504,"="&amp;ODU!$A83)&gt;1,"ODU_Duplicate",""))</f>
        <v/>
      </c>
      <c r="Q83" s="344" t="str">
        <f>IF(IDU!$A84="","",IF(COUNTIF(IDU!$A$4:$A$354,"="&amp;IDU!$A84)&gt;1,"IDU_Duplicate",""))</f>
        <v/>
      </c>
      <c r="R83" s="351" t="str">
        <f>IF(ODU!$A83="","",9 + FIND("1",IF(ODU!$J83&gt;0,"1","0") &amp; IF(ODU!$K83&gt;0,"1","0") &amp; IF(ODU!$L83&gt;0,"1","0") &amp; IF(ODU!$M83&gt;0,"1","0")&amp; IF(ODU!$N83&gt;0,"1","0")&amp; IF(ODU!$O83&gt;0,"1","0")&amp; IF(ODU!$P83&gt;0,"1","0")&amp; IF(ODU!$Q83&gt;0,"1","0")&amp; IF(ODU!$R83&gt;0,"1","0")&amp; IF(ODU!$S83&gt;0,"1","0")&amp; IF(ODU!$T83&gt;0,"1","0")&amp; IF(ODU!$U83&gt;0,"1","0")&amp; IF(ODU!$V83&gt;0,"1","0")&amp; IF(ODU!$W83&gt;0,"1","0")&amp; IF(ODU!$X83&gt;0,"1","0")&amp; IF(ODU!$Y83&gt;0,"1","0")))</f>
        <v/>
      </c>
      <c r="S83" s="351" t="str">
        <f>IF(ODU!$A83="","",26 - FIND("1",IF(ODU!$Y83&gt;0,"1","0") &amp; IF(ODU!$X83&gt;0,"1","0") &amp; IF(ODU!$W83&gt;0,"1","0") &amp; IF(ODU!$V83&gt;0,"1","0")&amp; IF(ODU!$U83&gt;0,"1","0")&amp; IF(ODU!$T83&gt;0,"1","0")&amp; IF(ODU!$S83&gt;0,"1","0")&amp; IF(ODU!$R83&gt;0,"1","0")&amp; IF(ODU!$Q83&gt;0,"1","0")&amp; IF(ODU!$P83&gt;0,"1","0")&amp; IF(ODU!$O83&gt;0,"1","0")&amp; IF(ODU!$N83&gt;0,"1","0")&amp; IF(ODU!$M83&gt;0,"1","0")&amp; IF(ODU!$L83&gt;0,"1","0")&amp; IF(ODU!$K83&gt;0,"1","0")&amp; IF(ODU!$J83&gt;0,"1","0")))</f>
        <v/>
      </c>
      <c r="T83" s="351" t="str">
        <f>IF(ODU!$A83="","",26 + FIND("1",IF(ODU!$AA83&gt;0,"1","0") &amp; IF(ODU!$AB83&gt;0,"1","0") &amp; IF(ODU!$AC83&gt;0,"1","0") &amp; IF(ODU!$AD83&gt;0,"1","0")&amp; IF(ODU!$AE83&gt;0,"1","0")&amp; IF(ODU!$AF83&gt;0,"1","0")&amp; IF(ODU!$AG83&gt;0,"1","0")&amp; IF(ODU!$AH83&gt;0,"1","0")&amp; IF(ODU!$AI83&gt;0,"1","0")&amp; IF(ODU!$AJ83&gt;0,"1","0")&amp; IF(ODU!$AK83&gt;0,"1","0")&amp; IF(ODU!$AL83&gt;0,"1","0")&amp; IF(ODU!$AM83&gt;0,"1","0")&amp; IF(ODU!$AN83&gt;0,"1","0")&amp; IF(ODU!$AO83&gt;0,"1","0")&amp; IF(ODU!$AP83&gt;0,"1","0")))</f>
        <v/>
      </c>
      <c r="U83" s="351" t="str">
        <f>IF(ODU!$A83="","",43 - FIND("1",IF(ODU!$AP83&gt;0,"1","0") &amp; IF(ODU!$AO83&gt;0,"1","0") &amp; IF(ODU!$AN83&gt;0,"1","0") &amp; IF(ODU!$AM83&gt;0,"1","0")&amp; IF(ODU!$AL83&gt;0,"1","0")&amp; IF(ODU!$AK83&gt;0,"1","0")&amp; IF(ODU!$AJ83&gt;0,"1","0")&amp; IF(ODU!$AI83&gt;0,"1","0")&amp; IF(ODU!$AH83&gt;0,"1","0")&amp; IF(ODU!$AG83&gt;0,"1","0")&amp; IF(ODU!$AF83&gt;0,"1","0")&amp; IF(ODU!$AE83&gt;0,"1","0")&amp; IF(ODU!$AD83&gt;0,"1","0")&amp; IF(ODU!$AC83&gt;0,"1","0")&amp; IF(ODU!$AB83&gt;0,"1","0")&amp; IF(ODU!$AA83&gt;0,"1","0")))</f>
        <v/>
      </c>
      <c r="V83" s="351" t="str">
        <f>IF(ODU!$A83="","",IF(OR(T83&lt;&gt;R83+17,U83&lt;&gt;S83+17)," RangeMismatch",""))</f>
        <v/>
      </c>
      <c r="W83" s="344" t="str">
        <f ca="1">IF(ODU!$A83="","",IF(COUNTA(INDIRECT("odu!R"&amp;ROW()&amp;"C"&amp;R83&amp;":R"&amp;ROW()&amp;"C"&amp;S83,"false"))&lt;&gt;1+S83-R83," GapInRangeCooling",""))</f>
        <v/>
      </c>
      <c r="X83" s="344" t="str">
        <f ca="1">IF(ODU!$A83="","",IF(COUNTA(INDIRECT("odu!R"&amp;ROW()&amp;"C"&amp;T83&amp;":R"&amp;ROW()&amp;"C"&amp;U83,"false"))&lt;&gt;1+U83-T83," GapInRangeHeating",""))</f>
        <v/>
      </c>
      <c r="Y83" s="345" t="str">
        <f>IF(ODU!$A83="","",IF(OR(ODU!$F83=0,ODU!$B83=0),0,ODU!$F83/ODU!$B83))</f>
        <v/>
      </c>
      <c r="Z83" s="345" t="str">
        <f>IF(ODU!$A83="","",IF(OR(ODU!$G83=0,ODU!$B83=0),0, ODU!$G83/ODU!$B83))</f>
        <v/>
      </c>
      <c r="AA83" s="303" t="str">
        <f>IF(ODU!$A83="","",IF(Y83=0,0,IF(Y83&gt;=0.8,13,IF(Y83&gt;=0.7,12,IF(Y83&gt;=0.6,11,IF(Y83&gt;=0.5,10,0))))))</f>
        <v/>
      </c>
      <c r="AB83" s="351" t="str">
        <f>IF(ODU!$A83="","",IF(Z83&gt;2, 25,6+INT(10*(Z83-0.0001))))</f>
        <v/>
      </c>
      <c r="AC83" s="304" t="str">
        <f>IF(ODU!$A83="","",IF(AA83&lt;R83," CapacityMin",""))</f>
        <v/>
      </c>
      <c r="AD83" s="304" t="str">
        <f>IF(ODU!$A83="","",IF(AB83&gt;S83," CapacityMax",""))</f>
        <v/>
      </c>
      <c r="AE83" s="344" t="str">
        <f>IF(ODU!$A83="","",IF(ODU!H83&lt;Min_Units," UnitMin",""))</f>
        <v/>
      </c>
      <c r="AF83" s="344" t="str">
        <f>IF(ODU!$A83="","",IF(ODU!I83&lt;=ODU!H83," UnitMax",""))</f>
        <v/>
      </c>
      <c r="AG83" s="344" t="str">
        <f>IF(ODU!$A83="","",IF(COUNTIF(IDU!$E$3:$N$3,"="&amp;UPPER(ODU!BL83))=1,""," Invalid_IDU_List"))</f>
        <v/>
      </c>
      <c r="AH83" s="344" t="str">
        <f t="shared" ca="1" si="14"/>
        <v/>
      </c>
      <c r="AI83" s="344" t="str">
        <f t="shared" si="15"/>
        <v/>
      </c>
    </row>
    <row r="84" spans="1:35" x14ac:dyDescent="0.2">
      <c r="A84">
        <v>84</v>
      </c>
      <c r="B84" s="304" t="str">
        <f t="shared" ca="1" si="11"/>
        <v/>
      </c>
      <c r="C84" s="304">
        <f t="shared" ca="1" si="12"/>
        <v>0</v>
      </c>
      <c r="D84" s="304">
        <f t="shared" ca="1" si="16"/>
        <v>0</v>
      </c>
      <c r="E84" s="304" t="str">
        <f t="shared" ca="1" si="13"/>
        <v/>
      </c>
      <c r="F84">
        <v>78</v>
      </c>
      <c r="G84" s="304">
        <f t="shared" ca="1" si="17"/>
        <v>0</v>
      </c>
      <c r="H84" s="304" t="str">
        <f t="shared" ca="1" si="18"/>
        <v/>
      </c>
      <c r="P84" s="344" t="str">
        <f>IF(ODU!$A84="","",IF(COUNTIF(ODU!$A$4:$A$504,"="&amp;ODU!$A84)&gt;1,"ODU_Duplicate",""))</f>
        <v/>
      </c>
      <c r="Q84" s="344" t="str">
        <f>IF(IDU!$A85="","",IF(COUNTIF(IDU!$A$4:$A$354,"="&amp;IDU!$A85)&gt;1,"IDU_Duplicate",""))</f>
        <v/>
      </c>
      <c r="R84" s="351" t="str">
        <f>IF(ODU!$A84="","",9 + FIND("1",IF(ODU!$J84&gt;0,"1","0") &amp; IF(ODU!$K84&gt;0,"1","0") &amp; IF(ODU!$L84&gt;0,"1","0") &amp; IF(ODU!$M84&gt;0,"1","0")&amp; IF(ODU!$N84&gt;0,"1","0")&amp; IF(ODU!$O84&gt;0,"1","0")&amp; IF(ODU!$P84&gt;0,"1","0")&amp; IF(ODU!$Q84&gt;0,"1","0")&amp; IF(ODU!$R84&gt;0,"1","0")&amp; IF(ODU!$S84&gt;0,"1","0")&amp; IF(ODU!$T84&gt;0,"1","0")&amp; IF(ODU!$U84&gt;0,"1","0")&amp; IF(ODU!$V84&gt;0,"1","0")&amp; IF(ODU!$W84&gt;0,"1","0")&amp; IF(ODU!$X84&gt;0,"1","0")&amp; IF(ODU!$Y84&gt;0,"1","0")))</f>
        <v/>
      </c>
      <c r="S84" s="351" t="str">
        <f>IF(ODU!$A84="","",26 - FIND("1",IF(ODU!$Y84&gt;0,"1","0") &amp; IF(ODU!$X84&gt;0,"1","0") &amp; IF(ODU!$W84&gt;0,"1","0") &amp; IF(ODU!$V84&gt;0,"1","0")&amp; IF(ODU!$U84&gt;0,"1","0")&amp; IF(ODU!$T84&gt;0,"1","0")&amp; IF(ODU!$S84&gt;0,"1","0")&amp; IF(ODU!$R84&gt;0,"1","0")&amp; IF(ODU!$Q84&gt;0,"1","0")&amp; IF(ODU!$P84&gt;0,"1","0")&amp; IF(ODU!$O84&gt;0,"1","0")&amp; IF(ODU!$N84&gt;0,"1","0")&amp; IF(ODU!$M84&gt;0,"1","0")&amp; IF(ODU!$L84&gt;0,"1","0")&amp; IF(ODU!$K84&gt;0,"1","0")&amp; IF(ODU!$J84&gt;0,"1","0")))</f>
        <v/>
      </c>
      <c r="T84" s="351" t="str">
        <f>IF(ODU!$A84="","",26 + FIND("1",IF(ODU!$AA84&gt;0,"1","0") &amp; IF(ODU!$AB84&gt;0,"1","0") &amp; IF(ODU!$AC84&gt;0,"1","0") &amp; IF(ODU!$AD84&gt;0,"1","0")&amp; IF(ODU!$AE84&gt;0,"1","0")&amp; IF(ODU!$AF84&gt;0,"1","0")&amp; IF(ODU!$AG84&gt;0,"1","0")&amp; IF(ODU!$AH84&gt;0,"1","0")&amp; IF(ODU!$AI84&gt;0,"1","0")&amp; IF(ODU!$AJ84&gt;0,"1","0")&amp; IF(ODU!$AK84&gt;0,"1","0")&amp; IF(ODU!$AL84&gt;0,"1","0")&amp; IF(ODU!$AM84&gt;0,"1","0")&amp; IF(ODU!$AN84&gt;0,"1","0")&amp; IF(ODU!$AO84&gt;0,"1","0")&amp; IF(ODU!$AP84&gt;0,"1","0")))</f>
        <v/>
      </c>
      <c r="U84" s="351" t="str">
        <f>IF(ODU!$A84="","",43 - FIND("1",IF(ODU!$AP84&gt;0,"1","0") &amp; IF(ODU!$AO84&gt;0,"1","0") &amp; IF(ODU!$AN84&gt;0,"1","0") &amp; IF(ODU!$AM84&gt;0,"1","0")&amp; IF(ODU!$AL84&gt;0,"1","0")&amp; IF(ODU!$AK84&gt;0,"1","0")&amp; IF(ODU!$AJ84&gt;0,"1","0")&amp; IF(ODU!$AI84&gt;0,"1","0")&amp; IF(ODU!$AH84&gt;0,"1","0")&amp; IF(ODU!$AG84&gt;0,"1","0")&amp; IF(ODU!$AF84&gt;0,"1","0")&amp; IF(ODU!$AE84&gt;0,"1","0")&amp; IF(ODU!$AD84&gt;0,"1","0")&amp; IF(ODU!$AC84&gt;0,"1","0")&amp; IF(ODU!$AB84&gt;0,"1","0")&amp; IF(ODU!$AA84&gt;0,"1","0")))</f>
        <v/>
      </c>
      <c r="V84" s="351" t="str">
        <f>IF(ODU!$A84="","",IF(OR(T84&lt;&gt;R84+17,U84&lt;&gt;S84+17)," RangeMismatch",""))</f>
        <v/>
      </c>
      <c r="W84" s="344" t="str">
        <f ca="1">IF(ODU!$A84="","",IF(COUNTA(INDIRECT("odu!R"&amp;ROW()&amp;"C"&amp;R84&amp;":R"&amp;ROW()&amp;"C"&amp;S84,"false"))&lt;&gt;1+S84-R84," GapInRangeCooling",""))</f>
        <v/>
      </c>
      <c r="X84" s="344" t="str">
        <f ca="1">IF(ODU!$A84="","",IF(COUNTA(INDIRECT("odu!R"&amp;ROW()&amp;"C"&amp;T84&amp;":R"&amp;ROW()&amp;"C"&amp;U84,"false"))&lt;&gt;1+U84-T84," GapInRangeHeating",""))</f>
        <v/>
      </c>
      <c r="Y84" s="345" t="str">
        <f>IF(ODU!$A84="","",IF(OR(ODU!$F84=0,ODU!$B84=0),0,ODU!$F84/ODU!$B84))</f>
        <v/>
      </c>
      <c r="Z84" s="345" t="str">
        <f>IF(ODU!$A84="","",IF(OR(ODU!$G84=0,ODU!$B84=0),0, ODU!$G84/ODU!$B84))</f>
        <v/>
      </c>
      <c r="AA84" s="303" t="str">
        <f>IF(ODU!$A84="","",IF(Y84=0,0,IF(Y84&gt;=0.8,13,IF(Y84&gt;=0.7,12,IF(Y84&gt;=0.6,11,IF(Y84&gt;=0.5,10,0))))))</f>
        <v/>
      </c>
      <c r="AB84" s="351" t="str">
        <f>IF(ODU!$A84="","",IF(Z84&gt;2, 25,6+INT(10*(Z84-0.0001))))</f>
        <v/>
      </c>
      <c r="AC84" s="304" t="str">
        <f>IF(ODU!$A84="","",IF(AA84&lt;R84," CapacityMin",""))</f>
        <v/>
      </c>
      <c r="AD84" s="304" t="str">
        <f>IF(ODU!$A84="","",IF(AB84&gt;S84," CapacityMax",""))</f>
        <v/>
      </c>
      <c r="AE84" s="344" t="str">
        <f>IF(ODU!$A84="","",IF(ODU!H84&lt;Min_Units," UnitMin",""))</f>
        <v/>
      </c>
      <c r="AF84" s="344" t="str">
        <f>IF(ODU!$A84="","",IF(ODU!I84&lt;=ODU!H84," UnitMax",""))</f>
        <v/>
      </c>
      <c r="AG84" s="344" t="str">
        <f>IF(ODU!$A84="","",IF(COUNTIF(IDU!$E$3:$N$3,"="&amp;UPPER(ODU!BL84))=1,""," Invalid_IDU_List"))</f>
        <v/>
      </c>
      <c r="AH84" s="344" t="str">
        <f t="shared" ca="1" si="14"/>
        <v/>
      </c>
      <c r="AI84" s="344" t="str">
        <f t="shared" si="15"/>
        <v/>
      </c>
    </row>
    <row r="85" spans="1:35" x14ac:dyDescent="0.2">
      <c r="A85">
        <v>85</v>
      </c>
      <c r="B85" s="304" t="str">
        <f t="shared" ca="1" si="11"/>
        <v/>
      </c>
      <c r="C85" s="304">
        <f t="shared" ca="1" si="12"/>
        <v>0</v>
      </c>
      <c r="D85" s="304">
        <f t="shared" ca="1" si="16"/>
        <v>0</v>
      </c>
      <c r="E85" s="304" t="str">
        <f t="shared" ca="1" si="13"/>
        <v/>
      </c>
      <c r="F85">
        <v>79</v>
      </c>
      <c r="G85" s="304">
        <f t="shared" ca="1" si="17"/>
        <v>0</v>
      </c>
      <c r="H85" s="304" t="str">
        <f t="shared" ca="1" si="18"/>
        <v/>
      </c>
      <c r="P85" s="344" t="str">
        <f>IF(ODU!$A85="","",IF(COUNTIF(ODU!$A$4:$A$504,"="&amp;ODU!$A85)&gt;1,"ODU_Duplicate",""))</f>
        <v/>
      </c>
      <c r="Q85" s="344" t="str">
        <f>IF(IDU!$A86="","",IF(COUNTIF(IDU!$A$4:$A$354,"="&amp;IDU!$A86)&gt;1,"IDU_Duplicate",""))</f>
        <v/>
      </c>
      <c r="R85" s="351" t="str">
        <f>IF(ODU!$A85="","",9 + FIND("1",IF(ODU!$J85&gt;0,"1","0") &amp; IF(ODU!$K85&gt;0,"1","0") &amp; IF(ODU!$L85&gt;0,"1","0") &amp; IF(ODU!$M85&gt;0,"1","0")&amp; IF(ODU!$N85&gt;0,"1","0")&amp; IF(ODU!$O85&gt;0,"1","0")&amp; IF(ODU!$P85&gt;0,"1","0")&amp; IF(ODU!$Q85&gt;0,"1","0")&amp; IF(ODU!$R85&gt;0,"1","0")&amp; IF(ODU!$S85&gt;0,"1","0")&amp; IF(ODU!$T85&gt;0,"1","0")&amp; IF(ODU!$U85&gt;0,"1","0")&amp; IF(ODU!$V85&gt;0,"1","0")&amp; IF(ODU!$W85&gt;0,"1","0")&amp; IF(ODU!$X85&gt;0,"1","0")&amp; IF(ODU!$Y85&gt;0,"1","0")))</f>
        <v/>
      </c>
      <c r="S85" s="351" t="str">
        <f>IF(ODU!$A85="","",26 - FIND("1",IF(ODU!$Y85&gt;0,"1","0") &amp; IF(ODU!$X85&gt;0,"1","0") &amp; IF(ODU!$W85&gt;0,"1","0") &amp; IF(ODU!$V85&gt;0,"1","0")&amp; IF(ODU!$U85&gt;0,"1","0")&amp; IF(ODU!$T85&gt;0,"1","0")&amp; IF(ODU!$S85&gt;0,"1","0")&amp; IF(ODU!$R85&gt;0,"1","0")&amp; IF(ODU!$Q85&gt;0,"1","0")&amp; IF(ODU!$P85&gt;0,"1","0")&amp; IF(ODU!$O85&gt;0,"1","0")&amp; IF(ODU!$N85&gt;0,"1","0")&amp; IF(ODU!$M85&gt;0,"1","0")&amp; IF(ODU!$L85&gt;0,"1","0")&amp; IF(ODU!$K85&gt;0,"1","0")&amp; IF(ODU!$J85&gt;0,"1","0")))</f>
        <v/>
      </c>
      <c r="T85" s="351" t="str">
        <f>IF(ODU!$A85="","",26 + FIND("1",IF(ODU!$AA85&gt;0,"1","0") &amp; IF(ODU!$AB85&gt;0,"1","0") &amp; IF(ODU!$AC85&gt;0,"1","0") &amp; IF(ODU!$AD85&gt;0,"1","0")&amp; IF(ODU!$AE85&gt;0,"1","0")&amp; IF(ODU!$AF85&gt;0,"1","0")&amp; IF(ODU!$AG85&gt;0,"1","0")&amp; IF(ODU!$AH85&gt;0,"1","0")&amp; IF(ODU!$AI85&gt;0,"1","0")&amp; IF(ODU!$AJ85&gt;0,"1","0")&amp; IF(ODU!$AK85&gt;0,"1","0")&amp; IF(ODU!$AL85&gt;0,"1","0")&amp; IF(ODU!$AM85&gt;0,"1","0")&amp; IF(ODU!$AN85&gt;0,"1","0")&amp; IF(ODU!$AO85&gt;0,"1","0")&amp; IF(ODU!$AP85&gt;0,"1","0")))</f>
        <v/>
      </c>
      <c r="U85" s="351" t="str">
        <f>IF(ODU!$A85="","",43 - FIND("1",IF(ODU!$AP85&gt;0,"1","0") &amp; IF(ODU!$AO85&gt;0,"1","0") &amp; IF(ODU!$AN85&gt;0,"1","0") &amp; IF(ODU!$AM85&gt;0,"1","0")&amp; IF(ODU!$AL85&gt;0,"1","0")&amp; IF(ODU!$AK85&gt;0,"1","0")&amp; IF(ODU!$AJ85&gt;0,"1","0")&amp; IF(ODU!$AI85&gt;0,"1","0")&amp; IF(ODU!$AH85&gt;0,"1","0")&amp; IF(ODU!$AG85&gt;0,"1","0")&amp; IF(ODU!$AF85&gt;0,"1","0")&amp; IF(ODU!$AE85&gt;0,"1","0")&amp; IF(ODU!$AD85&gt;0,"1","0")&amp; IF(ODU!$AC85&gt;0,"1","0")&amp; IF(ODU!$AB85&gt;0,"1","0")&amp; IF(ODU!$AA85&gt;0,"1","0")))</f>
        <v/>
      </c>
      <c r="V85" s="351" t="str">
        <f>IF(ODU!$A85="","",IF(OR(T85&lt;&gt;R85+17,U85&lt;&gt;S85+17)," RangeMismatch",""))</f>
        <v/>
      </c>
      <c r="W85" s="344" t="str">
        <f ca="1">IF(ODU!$A85="","",IF(COUNTA(INDIRECT("odu!R"&amp;ROW()&amp;"C"&amp;R85&amp;":R"&amp;ROW()&amp;"C"&amp;S85,"false"))&lt;&gt;1+S85-R85," GapInRangeCooling",""))</f>
        <v/>
      </c>
      <c r="X85" s="344" t="str">
        <f ca="1">IF(ODU!$A85="","",IF(COUNTA(INDIRECT("odu!R"&amp;ROW()&amp;"C"&amp;T85&amp;":R"&amp;ROW()&amp;"C"&amp;U85,"false"))&lt;&gt;1+U85-T85," GapInRangeHeating",""))</f>
        <v/>
      </c>
      <c r="Y85" s="345" t="str">
        <f>IF(ODU!$A85="","",IF(OR(ODU!$F85=0,ODU!$B85=0),0,ODU!$F85/ODU!$B85))</f>
        <v/>
      </c>
      <c r="Z85" s="345" t="str">
        <f>IF(ODU!$A85="","",IF(OR(ODU!$G85=0,ODU!$B85=0),0, ODU!$G85/ODU!$B85))</f>
        <v/>
      </c>
      <c r="AA85" s="303" t="str">
        <f>IF(ODU!$A85="","",IF(Y85=0,0,IF(Y85&gt;=0.8,13,IF(Y85&gt;=0.7,12,IF(Y85&gt;=0.6,11,IF(Y85&gt;=0.5,10,0))))))</f>
        <v/>
      </c>
      <c r="AB85" s="351" t="str">
        <f>IF(ODU!$A85="","",IF(Z85&gt;2, 25,6+INT(10*(Z85-0.0001))))</f>
        <v/>
      </c>
      <c r="AC85" s="304" t="str">
        <f>IF(ODU!$A85="","",IF(AA85&lt;R85," CapacityMin",""))</f>
        <v/>
      </c>
      <c r="AD85" s="304" t="str">
        <f>IF(ODU!$A85="","",IF(AB85&gt;S85," CapacityMax",""))</f>
        <v/>
      </c>
      <c r="AE85" s="344" t="str">
        <f>IF(ODU!$A85="","",IF(ODU!H85&lt;Min_Units," UnitMin",""))</f>
        <v/>
      </c>
      <c r="AF85" s="344" t="str">
        <f>IF(ODU!$A85="","",IF(ODU!I85&lt;=ODU!H85," UnitMax",""))</f>
        <v/>
      </c>
      <c r="AG85" s="344" t="str">
        <f>IF(ODU!$A85="","",IF(COUNTIF(IDU!$E$3:$N$3,"="&amp;UPPER(ODU!BL85))=1,""," Invalid_IDU_List"))</f>
        <v/>
      </c>
      <c r="AH85" s="344" t="str">
        <f t="shared" ca="1" si="14"/>
        <v/>
      </c>
      <c r="AI85" s="344" t="str">
        <f t="shared" si="15"/>
        <v/>
      </c>
    </row>
    <row r="86" spans="1:35" x14ac:dyDescent="0.2">
      <c r="A86">
        <v>86</v>
      </c>
      <c r="B86" s="304" t="str">
        <f t="shared" ca="1" si="11"/>
        <v/>
      </c>
      <c r="C86" s="304">
        <f t="shared" ca="1" si="12"/>
        <v>0</v>
      </c>
      <c r="D86" s="304">
        <f t="shared" ca="1" si="16"/>
        <v>0</v>
      </c>
      <c r="E86" s="304" t="str">
        <f t="shared" ca="1" si="13"/>
        <v/>
      </c>
      <c r="F86">
        <v>80</v>
      </c>
      <c r="G86" s="304">
        <f t="shared" ca="1" si="17"/>
        <v>0</v>
      </c>
      <c r="H86" s="304" t="str">
        <f t="shared" ca="1" si="18"/>
        <v/>
      </c>
      <c r="P86" s="344" t="str">
        <f>IF(ODU!$A86="","",IF(COUNTIF(ODU!$A$4:$A$504,"="&amp;ODU!$A86)&gt;1,"ODU_Duplicate",""))</f>
        <v/>
      </c>
      <c r="Q86" s="344" t="str">
        <f>IF(IDU!$A87="","",IF(COUNTIF(IDU!$A$4:$A$354,"="&amp;IDU!$A87)&gt;1,"IDU_Duplicate",""))</f>
        <v/>
      </c>
      <c r="R86" s="351" t="str">
        <f>IF(ODU!$A86="","",9 + FIND("1",IF(ODU!$J86&gt;0,"1","0") &amp; IF(ODU!$K86&gt;0,"1","0") &amp; IF(ODU!$L86&gt;0,"1","0") &amp; IF(ODU!$M86&gt;0,"1","0")&amp; IF(ODU!$N86&gt;0,"1","0")&amp; IF(ODU!$O86&gt;0,"1","0")&amp; IF(ODU!$P86&gt;0,"1","0")&amp; IF(ODU!$Q86&gt;0,"1","0")&amp; IF(ODU!$R86&gt;0,"1","0")&amp; IF(ODU!$S86&gt;0,"1","0")&amp; IF(ODU!$T86&gt;0,"1","0")&amp; IF(ODU!$U86&gt;0,"1","0")&amp; IF(ODU!$V86&gt;0,"1","0")&amp; IF(ODU!$W86&gt;0,"1","0")&amp; IF(ODU!$X86&gt;0,"1","0")&amp; IF(ODU!$Y86&gt;0,"1","0")))</f>
        <v/>
      </c>
      <c r="S86" s="351" t="str">
        <f>IF(ODU!$A86="","",26 - FIND("1",IF(ODU!$Y86&gt;0,"1","0") &amp; IF(ODU!$X86&gt;0,"1","0") &amp; IF(ODU!$W86&gt;0,"1","0") &amp; IF(ODU!$V86&gt;0,"1","0")&amp; IF(ODU!$U86&gt;0,"1","0")&amp; IF(ODU!$T86&gt;0,"1","0")&amp; IF(ODU!$S86&gt;0,"1","0")&amp; IF(ODU!$R86&gt;0,"1","0")&amp; IF(ODU!$Q86&gt;0,"1","0")&amp; IF(ODU!$P86&gt;0,"1","0")&amp; IF(ODU!$O86&gt;0,"1","0")&amp; IF(ODU!$N86&gt;0,"1","0")&amp; IF(ODU!$M86&gt;0,"1","0")&amp; IF(ODU!$L86&gt;0,"1","0")&amp; IF(ODU!$K86&gt;0,"1","0")&amp; IF(ODU!$J86&gt;0,"1","0")))</f>
        <v/>
      </c>
      <c r="T86" s="351" t="str">
        <f>IF(ODU!$A86="","",26 + FIND("1",IF(ODU!$AA86&gt;0,"1","0") &amp; IF(ODU!$AB86&gt;0,"1","0") &amp; IF(ODU!$AC86&gt;0,"1","0") &amp; IF(ODU!$AD86&gt;0,"1","0")&amp; IF(ODU!$AE86&gt;0,"1","0")&amp; IF(ODU!$AF86&gt;0,"1","0")&amp; IF(ODU!$AG86&gt;0,"1","0")&amp; IF(ODU!$AH86&gt;0,"1","0")&amp; IF(ODU!$AI86&gt;0,"1","0")&amp; IF(ODU!$AJ86&gt;0,"1","0")&amp; IF(ODU!$AK86&gt;0,"1","0")&amp; IF(ODU!$AL86&gt;0,"1","0")&amp; IF(ODU!$AM86&gt;0,"1","0")&amp; IF(ODU!$AN86&gt;0,"1","0")&amp; IF(ODU!$AO86&gt;0,"1","0")&amp; IF(ODU!$AP86&gt;0,"1","0")))</f>
        <v/>
      </c>
      <c r="U86" s="351" t="str">
        <f>IF(ODU!$A86="","",43 - FIND("1",IF(ODU!$AP86&gt;0,"1","0") &amp; IF(ODU!$AO86&gt;0,"1","0") &amp; IF(ODU!$AN86&gt;0,"1","0") &amp; IF(ODU!$AM86&gt;0,"1","0")&amp; IF(ODU!$AL86&gt;0,"1","0")&amp; IF(ODU!$AK86&gt;0,"1","0")&amp; IF(ODU!$AJ86&gt;0,"1","0")&amp; IF(ODU!$AI86&gt;0,"1","0")&amp; IF(ODU!$AH86&gt;0,"1","0")&amp; IF(ODU!$AG86&gt;0,"1","0")&amp; IF(ODU!$AF86&gt;0,"1","0")&amp; IF(ODU!$AE86&gt;0,"1","0")&amp; IF(ODU!$AD86&gt;0,"1","0")&amp; IF(ODU!$AC86&gt;0,"1","0")&amp; IF(ODU!$AB86&gt;0,"1","0")&amp; IF(ODU!$AA86&gt;0,"1","0")))</f>
        <v/>
      </c>
      <c r="V86" s="351" t="str">
        <f>IF(ODU!$A86="","",IF(OR(T86&lt;&gt;R86+17,U86&lt;&gt;S86+17)," RangeMismatch",""))</f>
        <v/>
      </c>
      <c r="W86" s="344" t="str">
        <f ca="1">IF(ODU!$A86="","",IF(COUNTA(INDIRECT("odu!R"&amp;ROW()&amp;"C"&amp;R86&amp;":R"&amp;ROW()&amp;"C"&amp;S86,"false"))&lt;&gt;1+S86-R86," GapInRangeCooling",""))</f>
        <v/>
      </c>
      <c r="X86" s="344" t="str">
        <f ca="1">IF(ODU!$A86="","",IF(COUNTA(INDIRECT("odu!R"&amp;ROW()&amp;"C"&amp;T86&amp;":R"&amp;ROW()&amp;"C"&amp;U86,"false"))&lt;&gt;1+U86-T86," GapInRangeHeating",""))</f>
        <v/>
      </c>
      <c r="Y86" s="345" t="str">
        <f>IF(ODU!$A86="","",IF(OR(ODU!$F86=0,ODU!$B86=0),0,ODU!$F86/ODU!$B86))</f>
        <v/>
      </c>
      <c r="Z86" s="345" t="str">
        <f>IF(ODU!$A86="","",IF(OR(ODU!$G86=0,ODU!$B86=0),0, ODU!$G86/ODU!$B86))</f>
        <v/>
      </c>
      <c r="AA86" s="303" t="str">
        <f>IF(ODU!$A86="","",IF(Y86=0,0,IF(Y86&gt;=0.8,13,IF(Y86&gt;=0.7,12,IF(Y86&gt;=0.6,11,IF(Y86&gt;=0.5,10,0))))))</f>
        <v/>
      </c>
      <c r="AB86" s="351" t="str">
        <f>IF(ODU!$A86="","",IF(Z86&gt;2, 25,6+INT(10*(Z86-0.0001))))</f>
        <v/>
      </c>
      <c r="AC86" s="304" t="str">
        <f>IF(ODU!$A86="","",IF(AA86&lt;R86," CapacityMin",""))</f>
        <v/>
      </c>
      <c r="AD86" s="304" t="str">
        <f>IF(ODU!$A86="","",IF(AB86&gt;S86," CapacityMax",""))</f>
        <v/>
      </c>
      <c r="AE86" s="344" t="str">
        <f>IF(ODU!$A86="","",IF(ODU!H86&lt;Min_Units," UnitMin",""))</f>
        <v/>
      </c>
      <c r="AF86" s="344" t="str">
        <f>IF(ODU!$A86="","",IF(ODU!I86&lt;=ODU!H86," UnitMax",""))</f>
        <v/>
      </c>
      <c r="AG86" s="344" t="str">
        <f>IF(ODU!$A86="","",IF(COUNTIF(IDU!$E$3:$N$3,"="&amp;UPPER(ODU!BL86))=1,""," Invalid_IDU_List"))</f>
        <v/>
      </c>
      <c r="AH86" s="344" t="str">
        <f t="shared" ca="1" si="14"/>
        <v/>
      </c>
      <c r="AI86" s="344" t="str">
        <f t="shared" si="15"/>
        <v/>
      </c>
    </row>
    <row r="87" spans="1:35" x14ac:dyDescent="0.2">
      <c r="A87">
        <v>87</v>
      </c>
      <c r="B87" s="304" t="str">
        <f t="shared" ca="1" si="11"/>
        <v/>
      </c>
      <c r="C87" s="304">
        <f t="shared" ca="1" si="12"/>
        <v>0</v>
      </c>
      <c r="D87" s="304">
        <f t="shared" ca="1" si="16"/>
        <v>0</v>
      </c>
      <c r="E87" s="304" t="str">
        <f t="shared" ca="1" si="13"/>
        <v/>
      </c>
      <c r="F87">
        <v>81</v>
      </c>
      <c r="G87" s="304">
        <f t="shared" ca="1" si="17"/>
        <v>0</v>
      </c>
      <c r="H87" s="304" t="str">
        <f t="shared" ca="1" si="18"/>
        <v/>
      </c>
      <c r="P87" s="344" t="str">
        <f>IF(ODU!$A87="","",IF(COUNTIF(ODU!$A$4:$A$504,"="&amp;ODU!$A87)&gt;1,"ODU_Duplicate",""))</f>
        <v/>
      </c>
      <c r="Q87" s="344" t="str">
        <f>IF(IDU!$A88="","",IF(COUNTIF(IDU!$A$4:$A$354,"="&amp;IDU!$A88)&gt;1,"IDU_Duplicate",""))</f>
        <v/>
      </c>
      <c r="R87" s="351" t="str">
        <f>IF(ODU!$A87="","",9 + FIND("1",IF(ODU!$J87&gt;0,"1","0") &amp; IF(ODU!$K87&gt;0,"1","0") &amp; IF(ODU!$L87&gt;0,"1","0") &amp; IF(ODU!$M87&gt;0,"1","0")&amp; IF(ODU!$N87&gt;0,"1","0")&amp; IF(ODU!$O87&gt;0,"1","0")&amp; IF(ODU!$P87&gt;0,"1","0")&amp; IF(ODU!$Q87&gt;0,"1","0")&amp; IF(ODU!$R87&gt;0,"1","0")&amp; IF(ODU!$S87&gt;0,"1","0")&amp; IF(ODU!$T87&gt;0,"1","0")&amp; IF(ODU!$U87&gt;0,"1","0")&amp; IF(ODU!$V87&gt;0,"1","0")&amp; IF(ODU!$W87&gt;0,"1","0")&amp; IF(ODU!$X87&gt;0,"1","0")&amp; IF(ODU!$Y87&gt;0,"1","0")))</f>
        <v/>
      </c>
      <c r="S87" s="351" t="str">
        <f>IF(ODU!$A87="","",26 - FIND("1",IF(ODU!$Y87&gt;0,"1","0") &amp; IF(ODU!$X87&gt;0,"1","0") &amp; IF(ODU!$W87&gt;0,"1","0") &amp; IF(ODU!$V87&gt;0,"1","0")&amp; IF(ODU!$U87&gt;0,"1","0")&amp; IF(ODU!$T87&gt;0,"1","0")&amp; IF(ODU!$S87&gt;0,"1","0")&amp; IF(ODU!$R87&gt;0,"1","0")&amp; IF(ODU!$Q87&gt;0,"1","0")&amp; IF(ODU!$P87&gt;0,"1","0")&amp; IF(ODU!$O87&gt;0,"1","0")&amp; IF(ODU!$N87&gt;0,"1","0")&amp; IF(ODU!$M87&gt;0,"1","0")&amp; IF(ODU!$L87&gt;0,"1","0")&amp; IF(ODU!$K87&gt;0,"1","0")&amp; IF(ODU!$J87&gt;0,"1","0")))</f>
        <v/>
      </c>
      <c r="T87" s="351" t="str">
        <f>IF(ODU!$A87="","",26 + FIND("1",IF(ODU!$AA87&gt;0,"1","0") &amp; IF(ODU!$AB87&gt;0,"1","0") &amp; IF(ODU!$AC87&gt;0,"1","0") &amp; IF(ODU!$AD87&gt;0,"1","0")&amp; IF(ODU!$AE87&gt;0,"1","0")&amp; IF(ODU!$AF87&gt;0,"1","0")&amp; IF(ODU!$AG87&gt;0,"1","0")&amp; IF(ODU!$AH87&gt;0,"1","0")&amp; IF(ODU!$AI87&gt;0,"1","0")&amp; IF(ODU!$AJ87&gt;0,"1","0")&amp; IF(ODU!$AK87&gt;0,"1","0")&amp; IF(ODU!$AL87&gt;0,"1","0")&amp; IF(ODU!$AM87&gt;0,"1","0")&amp; IF(ODU!$AN87&gt;0,"1","0")&amp; IF(ODU!$AO87&gt;0,"1","0")&amp; IF(ODU!$AP87&gt;0,"1","0")))</f>
        <v/>
      </c>
      <c r="U87" s="351" t="str">
        <f>IF(ODU!$A87="","",43 - FIND("1",IF(ODU!$AP87&gt;0,"1","0") &amp; IF(ODU!$AO87&gt;0,"1","0") &amp; IF(ODU!$AN87&gt;0,"1","0") &amp; IF(ODU!$AM87&gt;0,"1","0")&amp; IF(ODU!$AL87&gt;0,"1","0")&amp; IF(ODU!$AK87&gt;0,"1","0")&amp; IF(ODU!$AJ87&gt;0,"1","0")&amp; IF(ODU!$AI87&gt;0,"1","0")&amp; IF(ODU!$AH87&gt;0,"1","0")&amp; IF(ODU!$AG87&gt;0,"1","0")&amp; IF(ODU!$AF87&gt;0,"1","0")&amp; IF(ODU!$AE87&gt;0,"1","0")&amp; IF(ODU!$AD87&gt;0,"1","0")&amp; IF(ODU!$AC87&gt;0,"1","0")&amp; IF(ODU!$AB87&gt;0,"1","0")&amp; IF(ODU!$AA87&gt;0,"1","0")))</f>
        <v/>
      </c>
      <c r="V87" s="351" t="str">
        <f>IF(ODU!$A87="","",IF(OR(T87&lt;&gt;R87+17,U87&lt;&gt;S87+17)," RangeMismatch",""))</f>
        <v/>
      </c>
      <c r="W87" s="344" t="str">
        <f ca="1">IF(ODU!$A87="","",IF(COUNTA(INDIRECT("odu!R"&amp;ROW()&amp;"C"&amp;R87&amp;":R"&amp;ROW()&amp;"C"&amp;S87,"false"))&lt;&gt;1+S87-R87," GapInRangeCooling",""))</f>
        <v/>
      </c>
      <c r="X87" s="344" t="str">
        <f ca="1">IF(ODU!$A87="","",IF(COUNTA(INDIRECT("odu!R"&amp;ROW()&amp;"C"&amp;T87&amp;":R"&amp;ROW()&amp;"C"&amp;U87,"false"))&lt;&gt;1+U87-T87," GapInRangeHeating",""))</f>
        <v/>
      </c>
      <c r="Y87" s="345" t="str">
        <f>IF(ODU!$A87="","",IF(OR(ODU!$F87=0,ODU!$B87=0),0,ODU!$F87/ODU!$B87))</f>
        <v/>
      </c>
      <c r="Z87" s="345" t="str">
        <f>IF(ODU!$A87="","",IF(OR(ODU!$G87=0,ODU!$B87=0),0, ODU!$G87/ODU!$B87))</f>
        <v/>
      </c>
      <c r="AA87" s="303" t="str">
        <f>IF(ODU!$A87="","",IF(Y87=0,0,IF(Y87&gt;=0.8,13,IF(Y87&gt;=0.7,12,IF(Y87&gt;=0.6,11,IF(Y87&gt;=0.5,10,0))))))</f>
        <v/>
      </c>
      <c r="AB87" s="351" t="str">
        <f>IF(ODU!$A87="","",IF(Z87&gt;2, 25,6+INT(10*(Z87-0.0001))))</f>
        <v/>
      </c>
      <c r="AC87" s="304" t="str">
        <f>IF(ODU!$A87="","",IF(AA87&lt;R87," CapacityMin",""))</f>
        <v/>
      </c>
      <c r="AD87" s="304" t="str">
        <f>IF(ODU!$A87="","",IF(AB87&gt;S87," CapacityMax",""))</f>
        <v/>
      </c>
      <c r="AE87" s="344" t="str">
        <f>IF(ODU!$A87="","",IF(ODU!H87&lt;Min_Units," UnitMin",""))</f>
        <v/>
      </c>
      <c r="AF87" s="344" t="str">
        <f>IF(ODU!$A87="","",IF(ODU!I87&lt;=ODU!H87," UnitMax",""))</f>
        <v/>
      </c>
      <c r="AG87" s="344" t="str">
        <f>IF(ODU!$A87="","",IF(COUNTIF(IDU!$E$3:$N$3,"="&amp;UPPER(ODU!BL87))=1,""," Invalid_IDU_List"))</f>
        <v/>
      </c>
      <c r="AH87" s="344" t="str">
        <f t="shared" ca="1" si="14"/>
        <v/>
      </c>
      <c r="AI87" s="344" t="str">
        <f t="shared" si="15"/>
        <v/>
      </c>
    </row>
    <row r="88" spans="1:35" x14ac:dyDescent="0.2">
      <c r="A88">
        <v>88</v>
      </c>
      <c r="B88" s="304" t="str">
        <f t="shared" ca="1" si="11"/>
        <v/>
      </c>
      <c r="C88" s="304">
        <f t="shared" ca="1" si="12"/>
        <v>0</v>
      </c>
      <c r="D88" s="304">
        <f t="shared" ca="1" si="16"/>
        <v>0</v>
      </c>
      <c r="E88" s="304" t="str">
        <f t="shared" ca="1" si="13"/>
        <v/>
      </c>
      <c r="F88">
        <v>82</v>
      </c>
      <c r="G88" s="304">
        <f t="shared" ca="1" si="17"/>
        <v>0</v>
      </c>
      <c r="H88" s="304" t="str">
        <f t="shared" ca="1" si="18"/>
        <v/>
      </c>
      <c r="P88" s="344" t="str">
        <f>IF(ODU!$A88="","",IF(COUNTIF(ODU!$A$4:$A$504,"="&amp;ODU!$A88)&gt;1,"ODU_Duplicate",""))</f>
        <v/>
      </c>
      <c r="Q88" s="344" t="str">
        <f>IF(IDU!$A89="","",IF(COUNTIF(IDU!$A$4:$A$354,"="&amp;IDU!$A89)&gt;1,"IDU_Duplicate",""))</f>
        <v/>
      </c>
      <c r="R88" s="351" t="str">
        <f>IF(ODU!$A88="","",9 + FIND("1",IF(ODU!$J88&gt;0,"1","0") &amp; IF(ODU!$K88&gt;0,"1","0") &amp; IF(ODU!$L88&gt;0,"1","0") &amp; IF(ODU!$M88&gt;0,"1","0")&amp; IF(ODU!$N88&gt;0,"1","0")&amp; IF(ODU!$O88&gt;0,"1","0")&amp; IF(ODU!$P88&gt;0,"1","0")&amp; IF(ODU!$Q88&gt;0,"1","0")&amp; IF(ODU!$R88&gt;0,"1","0")&amp; IF(ODU!$S88&gt;0,"1","0")&amp; IF(ODU!$T88&gt;0,"1","0")&amp; IF(ODU!$U88&gt;0,"1","0")&amp; IF(ODU!$V88&gt;0,"1","0")&amp; IF(ODU!$W88&gt;0,"1","0")&amp; IF(ODU!$X88&gt;0,"1","0")&amp; IF(ODU!$Y88&gt;0,"1","0")))</f>
        <v/>
      </c>
      <c r="S88" s="351" t="str">
        <f>IF(ODU!$A88="","",26 - FIND("1",IF(ODU!$Y88&gt;0,"1","0") &amp; IF(ODU!$X88&gt;0,"1","0") &amp; IF(ODU!$W88&gt;0,"1","0") &amp; IF(ODU!$V88&gt;0,"1","0")&amp; IF(ODU!$U88&gt;0,"1","0")&amp; IF(ODU!$T88&gt;0,"1","0")&amp; IF(ODU!$S88&gt;0,"1","0")&amp; IF(ODU!$R88&gt;0,"1","0")&amp; IF(ODU!$Q88&gt;0,"1","0")&amp; IF(ODU!$P88&gt;0,"1","0")&amp; IF(ODU!$O88&gt;0,"1","0")&amp; IF(ODU!$N88&gt;0,"1","0")&amp; IF(ODU!$M88&gt;0,"1","0")&amp; IF(ODU!$L88&gt;0,"1","0")&amp; IF(ODU!$K88&gt;0,"1","0")&amp; IF(ODU!$J88&gt;0,"1","0")))</f>
        <v/>
      </c>
      <c r="T88" s="351" t="str">
        <f>IF(ODU!$A88="","",26 + FIND("1",IF(ODU!$AA88&gt;0,"1","0") &amp; IF(ODU!$AB88&gt;0,"1","0") &amp; IF(ODU!$AC88&gt;0,"1","0") &amp; IF(ODU!$AD88&gt;0,"1","0")&amp; IF(ODU!$AE88&gt;0,"1","0")&amp; IF(ODU!$AF88&gt;0,"1","0")&amp; IF(ODU!$AG88&gt;0,"1","0")&amp; IF(ODU!$AH88&gt;0,"1","0")&amp; IF(ODU!$AI88&gt;0,"1","0")&amp; IF(ODU!$AJ88&gt;0,"1","0")&amp; IF(ODU!$AK88&gt;0,"1","0")&amp; IF(ODU!$AL88&gt;0,"1","0")&amp; IF(ODU!$AM88&gt;0,"1","0")&amp; IF(ODU!$AN88&gt;0,"1","0")&amp; IF(ODU!$AO88&gt;0,"1","0")&amp; IF(ODU!$AP88&gt;0,"1","0")))</f>
        <v/>
      </c>
      <c r="U88" s="351" t="str">
        <f>IF(ODU!$A88="","",43 - FIND("1",IF(ODU!$AP88&gt;0,"1","0") &amp; IF(ODU!$AO88&gt;0,"1","0") &amp; IF(ODU!$AN88&gt;0,"1","0") &amp; IF(ODU!$AM88&gt;0,"1","0")&amp; IF(ODU!$AL88&gt;0,"1","0")&amp; IF(ODU!$AK88&gt;0,"1","0")&amp; IF(ODU!$AJ88&gt;0,"1","0")&amp; IF(ODU!$AI88&gt;0,"1","0")&amp; IF(ODU!$AH88&gt;0,"1","0")&amp; IF(ODU!$AG88&gt;0,"1","0")&amp; IF(ODU!$AF88&gt;0,"1","0")&amp; IF(ODU!$AE88&gt;0,"1","0")&amp; IF(ODU!$AD88&gt;0,"1","0")&amp; IF(ODU!$AC88&gt;0,"1","0")&amp; IF(ODU!$AB88&gt;0,"1","0")&amp; IF(ODU!$AA88&gt;0,"1","0")))</f>
        <v/>
      </c>
      <c r="V88" s="351" t="str">
        <f>IF(ODU!$A88="","",IF(OR(T88&lt;&gt;R88+17,U88&lt;&gt;S88+17)," RangeMismatch",""))</f>
        <v/>
      </c>
      <c r="W88" s="344" t="str">
        <f ca="1">IF(ODU!$A88="","",IF(COUNTA(INDIRECT("odu!R"&amp;ROW()&amp;"C"&amp;R88&amp;":R"&amp;ROW()&amp;"C"&amp;S88,"false"))&lt;&gt;1+S88-R88," GapInRangeCooling",""))</f>
        <v/>
      </c>
      <c r="X88" s="344" t="str">
        <f ca="1">IF(ODU!$A88="","",IF(COUNTA(INDIRECT("odu!R"&amp;ROW()&amp;"C"&amp;T88&amp;":R"&amp;ROW()&amp;"C"&amp;U88,"false"))&lt;&gt;1+U88-T88," GapInRangeHeating",""))</f>
        <v/>
      </c>
      <c r="Y88" s="345" t="str">
        <f>IF(ODU!$A88="","",IF(OR(ODU!$F88=0,ODU!$B88=0),0,ODU!$F88/ODU!$B88))</f>
        <v/>
      </c>
      <c r="Z88" s="345" t="str">
        <f>IF(ODU!$A88="","",IF(OR(ODU!$G88=0,ODU!$B88=0),0, ODU!$G88/ODU!$B88))</f>
        <v/>
      </c>
      <c r="AA88" s="303" t="str">
        <f>IF(ODU!$A88="","",IF(Y88=0,0,IF(Y88&gt;=0.8,13,IF(Y88&gt;=0.7,12,IF(Y88&gt;=0.6,11,IF(Y88&gt;=0.5,10,0))))))</f>
        <v/>
      </c>
      <c r="AB88" s="351" t="str">
        <f>IF(ODU!$A88="","",IF(Z88&gt;2, 25,6+INT(10*(Z88-0.0001))))</f>
        <v/>
      </c>
      <c r="AC88" s="304" t="str">
        <f>IF(ODU!$A88="","",IF(AA88&lt;R88," CapacityMin",""))</f>
        <v/>
      </c>
      <c r="AD88" s="304" t="str">
        <f>IF(ODU!$A88="","",IF(AB88&gt;S88," CapacityMax",""))</f>
        <v/>
      </c>
      <c r="AE88" s="344" t="str">
        <f>IF(ODU!$A88="","",IF(ODU!H88&lt;Min_Units," UnitMin",""))</f>
        <v/>
      </c>
      <c r="AF88" s="344" t="str">
        <f>IF(ODU!$A88="","",IF(ODU!I88&lt;=ODU!H88," UnitMax",""))</f>
        <v/>
      </c>
      <c r="AG88" s="344" t="str">
        <f>IF(ODU!$A88="","",IF(COUNTIF(IDU!$E$3:$N$3,"="&amp;UPPER(ODU!BL88))=1,""," Invalid_IDU_List"))</f>
        <v/>
      </c>
      <c r="AH88" s="344" t="str">
        <f t="shared" ca="1" si="14"/>
        <v/>
      </c>
      <c r="AI88" s="344" t="str">
        <f t="shared" si="15"/>
        <v/>
      </c>
    </row>
    <row r="89" spans="1:35" x14ac:dyDescent="0.2">
      <c r="A89">
        <v>89</v>
      </c>
      <c r="B89" s="304" t="str">
        <f t="shared" ca="1" si="11"/>
        <v/>
      </c>
      <c r="C89" s="304">
        <f t="shared" ca="1" si="12"/>
        <v>0</v>
      </c>
      <c r="D89" s="304">
        <f t="shared" ca="1" si="16"/>
        <v>0</v>
      </c>
      <c r="E89" s="304" t="str">
        <f t="shared" ca="1" si="13"/>
        <v/>
      </c>
      <c r="F89">
        <v>83</v>
      </c>
      <c r="G89" s="304">
        <f t="shared" ca="1" si="17"/>
        <v>0</v>
      </c>
      <c r="H89" s="304" t="str">
        <f t="shared" ca="1" si="18"/>
        <v/>
      </c>
      <c r="P89" s="344" t="str">
        <f>IF(ODU!$A89="","",IF(COUNTIF(ODU!$A$4:$A$504,"="&amp;ODU!$A89)&gt;1,"ODU_Duplicate",""))</f>
        <v/>
      </c>
      <c r="Q89" s="344" t="str">
        <f>IF(IDU!$A90="","",IF(COUNTIF(IDU!$A$4:$A$354,"="&amp;IDU!$A90)&gt;1,"IDU_Duplicate",""))</f>
        <v/>
      </c>
      <c r="R89" s="351" t="str">
        <f>IF(ODU!$A89="","",9 + FIND("1",IF(ODU!$J89&gt;0,"1","0") &amp; IF(ODU!$K89&gt;0,"1","0") &amp; IF(ODU!$L89&gt;0,"1","0") &amp; IF(ODU!$M89&gt;0,"1","0")&amp; IF(ODU!$N89&gt;0,"1","0")&amp; IF(ODU!$O89&gt;0,"1","0")&amp; IF(ODU!$P89&gt;0,"1","0")&amp; IF(ODU!$Q89&gt;0,"1","0")&amp; IF(ODU!$R89&gt;0,"1","0")&amp; IF(ODU!$S89&gt;0,"1","0")&amp; IF(ODU!$T89&gt;0,"1","0")&amp; IF(ODU!$U89&gt;0,"1","0")&amp; IF(ODU!$V89&gt;0,"1","0")&amp; IF(ODU!$W89&gt;0,"1","0")&amp; IF(ODU!$X89&gt;0,"1","0")&amp; IF(ODU!$Y89&gt;0,"1","0")))</f>
        <v/>
      </c>
      <c r="S89" s="351" t="str">
        <f>IF(ODU!$A89="","",26 - FIND("1",IF(ODU!$Y89&gt;0,"1","0") &amp; IF(ODU!$X89&gt;0,"1","0") &amp; IF(ODU!$W89&gt;0,"1","0") &amp; IF(ODU!$V89&gt;0,"1","0")&amp; IF(ODU!$U89&gt;0,"1","0")&amp; IF(ODU!$T89&gt;0,"1","0")&amp; IF(ODU!$S89&gt;0,"1","0")&amp; IF(ODU!$R89&gt;0,"1","0")&amp; IF(ODU!$Q89&gt;0,"1","0")&amp; IF(ODU!$P89&gt;0,"1","0")&amp; IF(ODU!$O89&gt;0,"1","0")&amp; IF(ODU!$N89&gt;0,"1","0")&amp; IF(ODU!$M89&gt;0,"1","0")&amp; IF(ODU!$L89&gt;0,"1","0")&amp; IF(ODU!$K89&gt;0,"1","0")&amp; IF(ODU!$J89&gt;0,"1","0")))</f>
        <v/>
      </c>
      <c r="T89" s="351" t="str">
        <f>IF(ODU!$A89="","",26 + FIND("1",IF(ODU!$AA89&gt;0,"1","0") &amp; IF(ODU!$AB89&gt;0,"1","0") &amp; IF(ODU!$AC89&gt;0,"1","0") &amp; IF(ODU!$AD89&gt;0,"1","0")&amp; IF(ODU!$AE89&gt;0,"1","0")&amp; IF(ODU!$AF89&gt;0,"1","0")&amp; IF(ODU!$AG89&gt;0,"1","0")&amp; IF(ODU!$AH89&gt;0,"1","0")&amp; IF(ODU!$AI89&gt;0,"1","0")&amp; IF(ODU!$AJ89&gt;0,"1","0")&amp; IF(ODU!$AK89&gt;0,"1","0")&amp; IF(ODU!$AL89&gt;0,"1","0")&amp; IF(ODU!$AM89&gt;0,"1","0")&amp; IF(ODU!$AN89&gt;0,"1","0")&amp; IF(ODU!$AO89&gt;0,"1","0")&amp; IF(ODU!$AP89&gt;0,"1","0")))</f>
        <v/>
      </c>
      <c r="U89" s="351" t="str">
        <f>IF(ODU!$A89="","",43 - FIND("1",IF(ODU!$AP89&gt;0,"1","0") &amp; IF(ODU!$AO89&gt;0,"1","0") &amp; IF(ODU!$AN89&gt;0,"1","0") &amp; IF(ODU!$AM89&gt;0,"1","0")&amp; IF(ODU!$AL89&gt;0,"1","0")&amp; IF(ODU!$AK89&gt;0,"1","0")&amp; IF(ODU!$AJ89&gt;0,"1","0")&amp; IF(ODU!$AI89&gt;0,"1","0")&amp; IF(ODU!$AH89&gt;0,"1","0")&amp; IF(ODU!$AG89&gt;0,"1","0")&amp; IF(ODU!$AF89&gt;0,"1","0")&amp; IF(ODU!$AE89&gt;0,"1","0")&amp; IF(ODU!$AD89&gt;0,"1","0")&amp; IF(ODU!$AC89&gt;0,"1","0")&amp; IF(ODU!$AB89&gt;0,"1","0")&amp; IF(ODU!$AA89&gt;0,"1","0")))</f>
        <v/>
      </c>
      <c r="V89" s="351" t="str">
        <f>IF(ODU!$A89="","",IF(OR(T89&lt;&gt;R89+17,U89&lt;&gt;S89+17)," RangeMismatch",""))</f>
        <v/>
      </c>
      <c r="W89" s="344" t="str">
        <f ca="1">IF(ODU!$A89="","",IF(COUNTA(INDIRECT("odu!R"&amp;ROW()&amp;"C"&amp;R89&amp;":R"&amp;ROW()&amp;"C"&amp;S89,"false"))&lt;&gt;1+S89-R89," GapInRangeCooling",""))</f>
        <v/>
      </c>
      <c r="X89" s="344" t="str">
        <f ca="1">IF(ODU!$A89="","",IF(COUNTA(INDIRECT("odu!R"&amp;ROW()&amp;"C"&amp;T89&amp;":R"&amp;ROW()&amp;"C"&amp;U89,"false"))&lt;&gt;1+U89-T89," GapInRangeHeating",""))</f>
        <v/>
      </c>
      <c r="Y89" s="345" t="str">
        <f>IF(ODU!$A89="","",IF(OR(ODU!$F89=0,ODU!$B89=0),0,ODU!$F89/ODU!$B89))</f>
        <v/>
      </c>
      <c r="Z89" s="345" t="str">
        <f>IF(ODU!$A89="","",IF(OR(ODU!$G89=0,ODU!$B89=0),0, ODU!$G89/ODU!$B89))</f>
        <v/>
      </c>
      <c r="AA89" s="303" t="str">
        <f>IF(ODU!$A89="","",IF(Y89=0,0,IF(Y89&gt;=0.8,13,IF(Y89&gt;=0.7,12,IF(Y89&gt;=0.6,11,IF(Y89&gt;=0.5,10,0))))))</f>
        <v/>
      </c>
      <c r="AB89" s="351" t="str">
        <f>IF(ODU!$A89="","",IF(Z89&gt;2, 25,6+INT(10*(Z89-0.0001))))</f>
        <v/>
      </c>
      <c r="AC89" s="304" t="str">
        <f>IF(ODU!$A89="","",IF(AA89&lt;R89," CapacityMin",""))</f>
        <v/>
      </c>
      <c r="AD89" s="304" t="str">
        <f>IF(ODU!$A89="","",IF(AB89&gt;S89," CapacityMax",""))</f>
        <v/>
      </c>
      <c r="AE89" s="344" t="str">
        <f>IF(ODU!$A89="","",IF(ODU!H89&lt;Min_Units," UnitMin",""))</f>
        <v/>
      </c>
      <c r="AF89" s="344" t="str">
        <f>IF(ODU!$A89="","",IF(ODU!I89&lt;=ODU!H89," UnitMax",""))</f>
        <v/>
      </c>
      <c r="AG89" s="344" t="str">
        <f>IF(ODU!$A89="","",IF(COUNTIF(IDU!$E$3:$N$3,"="&amp;UPPER(ODU!BL89))=1,""," Invalid_IDU_List"))</f>
        <v/>
      </c>
      <c r="AH89" s="344" t="str">
        <f t="shared" ca="1" si="14"/>
        <v/>
      </c>
      <c r="AI89" s="344" t="str">
        <f t="shared" si="15"/>
        <v/>
      </c>
    </row>
    <row r="90" spans="1:35" x14ac:dyDescent="0.2">
      <c r="A90">
        <v>90</v>
      </c>
      <c r="B90" s="304" t="str">
        <f t="shared" ca="1" si="11"/>
        <v/>
      </c>
      <c r="C90" s="304">
        <f t="shared" ca="1" si="12"/>
        <v>0</v>
      </c>
      <c r="D90" s="304">
        <f t="shared" ca="1" si="16"/>
        <v>0</v>
      </c>
      <c r="E90" s="304" t="str">
        <f t="shared" ca="1" si="13"/>
        <v/>
      </c>
      <c r="F90">
        <v>84</v>
      </c>
      <c r="G90" s="304">
        <f t="shared" ca="1" si="17"/>
        <v>0</v>
      </c>
      <c r="H90" s="304" t="str">
        <f t="shared" ca="1" si="18"/>
        <v/>
      </c>
      <c r="P90" s="344" t="str">
        <f>IF(ODU!$A90="","",IF(COUNTIF(ODU!$A$4:$A$504,"="&amp;ODU!$A90)&gt;1,"ODU_Duplicate",""))</f>
        <v/>
      </c>
      <c r="Q90" s="344" t="str">
        <f>IF(IDU!$A91="","",IF(COUNTIF(IDU!$A$4:$A$354,"="&amp;IDU!$A91)&gt;1,"IDU_Duplicate",""))</f>
        <v/>
      </c>
      <c r="R90" s="351" t="str">
        <f>IF(ODU!$A90="","",9 + FIND("1",IF(ODU!$J90&gt;0,"1","0") &amp; IF(ODU!$K90&gt;0,"1","0") &amp; IF(ODU!$L90&gt;0,"1","0") &amp; IF(ODU!$M90&gt;0,"1","0")&amp; IF(ODU!$N90&gt;0,"1","0")&amp; IF(ODU!$O90&gt;0,"1","0")&amp; IF(ODU!$P90&gt;0,"1","0")&amp; IF(ODU!$Q90&gt;0,"1","0")&amp; IF(ODU!$R90&gt;0,"1","0")&amp; IF(ODU!$S90&gt;0,"1","0")&amp; IF(ODU!$T90&gt;0,"1","0")&amp; IF(ODU!$U90&gt;0,"1","0")&amp; IF(ODU!$V90&gt;0,"1","0")&amp; IF(ODU!$W90&gt;0,"1","0")&amp; IF(ODU!$X90&gt;0,"1","0")&amp; IF(ODU!$Y90&gt;0,"1","0")))</f>
        <v/>
      </c>
      <c r="S90" s="351" t="str">
        <f>IF(ODU!$A90="","",26 - FIND("1",IF(ODU!$Y90&gt;0,"1","0") &amp; IF(ODU!$X90&gt;0,"1","0") &amp; IF(ODU!$W90&gt;0,"1","0") &amp; IF(ODU!$V90&gt;0,"1","0")&amp; IF(ODU!$U90&gt;0,"1","0")&amp; IF(ODU!$T90&gt;0,"1","0")&amp; IF(ODU!$S90&gt;0,"1","0")&amp; IF(ODU!$R90&gt;0,"1","0")&amp; IF(ODU!$Q90&gt;0,"1","0")&amp; IF(ODU!$P90&gt;0,"1","0")&amp; IF(ODU!$O90&gt;0,"1","0")&amp; IF(ODU!$N90&gt;0,"1","0")&amp; IF(ODU!$M90&gt;0,"1","0")&amp; IF(ODU!$L90&gt;0,"1","0")&amp; IF(ODU!$K90&gt;0,"1","0")&amp; IF(ODU!$J90&gt;0,"1","0")))</f>
        <v/>
      </c>
      <c r="T90" s="351" t="str">
        <f>IF(ODU!$A90="","",26 + FIND("1",IF(ODU!$AA90&gt;0,"1","0") &amp; IF(ODU!$AB90&gt;0,"1","0") &amp; IF(ODU!$AC90&gt;0,"1","0") &amp; IF(ODU!$AD90&gt;0,"1","0")&amp; IF(ODU!$AE90&gt;0,"1","0")&amp; IF(ODU!$AF90&gt;0,"1","0")&amp; IF(ODU!$AG90&gt;0,"1","0")&amp; IF(ODU!$AH90&gt;0,"1","0")&amp; IF(ODU!$AI90&gt;0,"1","0")&amp; IF(ODU!$AJ90&gt;0,"1","0")&amp; IF(ODU!$AK90&gt;0,"1","0")&amp; IF(ODU!$AL90&gt;0,"1","0")&amp; IF(ODU!$AM90&gt;0,"1","0")&amp; IF(ODU!$AN90&gt;0,"1","0")&amp; IF(ODU!$AO90&gt;0,"1","0")&amp; IF(ODU!$AP90&gt;0,"1","0")))</f>
        <v/>
      </c>
      <c r="U90" s="351" t="str">
        <f>IF(ODU!$A90="","",43 - FIND("1",IF(ODU!$AP90&gt;0,"1","0") &amp; IF(ODU!$AO90&gt;0,"1","0") &amp; IF(ODU!$AN90&gt;0,"1","0") &amp; IF(ODU!$AM90&gt;0,"1","0")&amp; IF(ODU!$AL90&gt;0,"1","0")&amp; IF(ODU!$AK90&gt;0,"1","0")&amp; IF(ODU!$AJ90&gt;0,"1","0")&amp; IF(ODU!$AI90&gt;0,"1","0")&amp; IF(ODU!$AH90&gt;0,"1","0")&amp; IF(ODU!$AG90&gt;0,"1","0")&amp; IF(ODU!$AF90&gt;0,"1","0")&amp; IF(ODU!$AE90&gt;0,"1","0")&amp; IF(ODU!$AD90&gt;0,"1","0")&amp; IF(ODU!$AC90&gt;0,"1","0")&amp; IF(ODU!$AB90&gt;0,"1","0")&amp; IF(ODU!$AA90&gt;0,"1","0")))</f>
        <v/>
      </c>
      <c r="V90" s="351" t="str">
        <f>IF(ODU!$A90="","",IF(OR(T90&lt;&gt;R90+17,U90&lt;&gt;S90+17)," RangeMismatch",""))</f>
        <v/>
      </c>
      <c r="W90" s="344" t="str">
        <f ca="1">IF(ODU!$A90="","",IF(COUNTA(INDIRECT("odu!R"&amp;ROW()&amp;"C"&amp;R90&amp;":R"&amp;ROW()&amp;"C"&amp;S90,"false"))&lt;&gt;1+S90-R90," GapInRangeCooling",""))</f>
        <v/>
      </c>
      <c r="X90" s="344" t="str">
        <f ca="1">IF(ODU!$A90="","",IF(COUNTA(INDIRECT("odu!R"&amp;ROW()&amp;"C"&amp;T90&amp;":R"&amp;ROW()&amp;"C"&amp;U90,"false"))&lt;&gt;1+U90-T90," GapInRangeHeating",""))</f>
        <v/>
      </c>
      <c r="Y90" s="345" t="str">
        <f>IF(ODU!$A90="","",IF(OR(ODU!$F90=0,ODU!$B90=0),0,ODU!$F90/ODU!$B90))</f>
        <v/>
      </c>
      <c r="Z90" s="345" t="str">
        <f>IF(ODU!$A90="","",IF(OR(ODU!$G90=0,ODU!$B90=0),0, ODU!$G90/ODU!$B90))</f>
        <v/>
      </c>
      <c r="AA90" s="303" t="str">
        <f>IF(ODU!$A90="","",IF(Y90=0,0,IF(Y90&gt;=0.8,13,IF(Y90&gt;=0.7,12,IF(Y90&gt;=0.6,11,IF(Y90&gt;=0.5,10,0))))))</f>
        <v/>
      </c>
      <c r="AB90" s="351" t="str">
        <f>IF(ODU!$A90="","",IF(Z90&gt;2, 25,6+INT(10*(Z90-0.0001))))</f>
        <v/>
      </c>
      <c r="AC90" s="304" t="str">
        <f>IF(ODU!$A90="","",IF(AA90&lt;R90," CapacityMin",""))</f>
        <v/>
      </c>
      <c r="AD90" s="304" t="str">
        <f>IF(ODU!$A90="","",IF(AB90&gt;S90," CapacityMax",""))</f>
        <v/>
      </c>
      <c r="AE90" s="344" t="str">
        <f>IF(ODU!$A90="","",IF(ODU!H90&lt;Min_Units," UnitMin",""))</f>
        <v/>
      </c>
      <c r="AF90" s="344" t="str">
        <f>IF(ODU!$A90="","",IF(ODU!I90&lt;=ODU!H90," UnitMax",""))</f>
        <v/>
      </c>
      <c r="AG90" s="344" t="str">
        <f>IF(ODU!$A90="","",IF(COUNTIF(IDU!$E$3:$N$3,"="&amp;UPPER(ODU!BL90))=1,""," Invalid_IDU_List"))</f>
        <v/>
      </c>
      <c r="AH90" s="344" t="str">
        <f t="shared" ca="1" si="14"/>
        <v/>
      </c>
      <c r="AI90" s="344" t="str">
        <f t="shared" si="15"/>
        <v/>
      </c>
    </row>
    <row r="91" spans="1:35" x14ac:dyDescent="0.2">
      <c r="A91">
        <v>91</v>
      </c>
      <c r="B91" s="304" t="str">
        <f t="shared" ca="1" si="11"/>
        <v/>
      </c>
      <c r="C91" s="304">
        <f t="shared" ca="1" si="12"/>
        <v>0</v>
      </c>
      <c r="D91" s="304">
        <f t="shared" ca="1" si="16"/>
        <v>0</v>
      </c>
      <c r="E91" s="304" t="str">
        <f t="shared" ca="1" si="13"/>
        <v/>
      </c>
      <c r="F91">
        <v>85</v>
      </c>
      <c r="G91" s="304">
        <f t="shared" ca="1" si="17"/>
        <v>0</v>
      </c>
      <c r="H91" s="304" t="str">
        <f t="shared" ca="1" si="18"/>
        <v/>
      </c>
      <c r="P91" s="344" t="str">
        <f>IF(ODU!$A91="","",IF(COUNTIF(ODU!$A$4:$A$504,"="&amp;ODU!$A91)&gt;1,"ODU_Duplicate",""))</f>
        <v/>
      </c>
      <c r="Q91" s="344" t="str">
        <f>IF(IDU!$A92="","",IF(COUNTIF(IDU!$A$4:$A$354,"="&amp;IDU!$A92)&gt;1,"IDU_Duplicate",""))</f>
        <v/>
      </c>
      <c r="R91" s="351" t="str">
        <f>IF(ODU!$A91="","",9 + FIND("1",IF(ODU!$J91&gt;0,"1","0") &amp; IF(ODU!$K91&gt;0,"1","0") &amp; IF(ODU!$L91&gt;0,"1","0") &amp; IF(ODU!$M91&gt;0,"1","0")&amp; IF(ODU!$N91&gt;0,"1","0")&amp; IF(ODU!$O91&gt;0,"1","0")&amp; IF(ODU!$P91&gt;0,"1","0")&amp; IF(ODU!$Q91&gt;0,"1","0")&amp; IF(ODU!$R91&gt;0,"1","0")&amp; IF(ODU!$S91&gt;0,"1","0")&amp; IF(ODU!$T91&gt;0,"1","0")&amp; IF(ODU!$U91&gt;0,"1","0")&amp; IF(ODU!$V91&gt;0,"1","0")&amp; IF(ODU!$W91&gt;0,"1","0")&amp; IF(ODU!$X91&gt;0,"1","0")&amp; IF(ODU!$Y91&gt;0,"1","0")))</f>
        <v/>
      </c>
      <c r="S91" s="351" t="str">
        <f>IF(ODU!$A91="","",26 - FIND("1",IF(ODU!$Y91&gt;0,"1","0") &amp; IF(ODU!$X91&gt;0,"1","0") &amp; IF(ODU!$W91&gt;0,"1","0") &amp; IF(ODU!$V91&gt;0,"1","0")&amp; IF(ODU!$U91&gt;0,"1","0")&amp; IF(ODU!$T91&gt;0,"1","0")&amp; IF(ODU!$S91&gt;0,"1","0")&amp; IF(ODU!$R91&gt;0,"1","0")&amp; IF(ODU!$Q91&gt;0,"1","0")&amp; IF(ODU!$P91&gt;0,"1","0")&amp; IF(ODU!$O91&gt;0,"1","0")&amp; IF(ODU!$N91&gt;0,"1","0")&amp; IF(ODU!$M91&gt;0,"1","0")&amp; IF(ODU!$L91&gt;0,"1","0")&amp; IF(ODU!$K91&gt;0,"1","0")&amp; IF(ODU!$J91&gt;0,"1","0")))</f>
        <v/>
      </c>
      <c r="T91" s="351" t="str">
        <f>IF(ODU!$A91="","",26 + FIND("1",IF(ODU!$AA91&gt;0,"1","0") &amp; IF(ODU!$AB91&gt;0,"1","0") &amp; IF(ODU!$AC91&gt;0,"1","0") &amp; IF(ODU!$AD91&gt;0,"1","0")&amp; IF(ODU!$AE91&gt;0,"1","0")&amp; IF(ODU!$AF91&gt;0,"1","0")&amp; IF(ODU!$AG91&gt;0,"1","0")&amp; IF(ODU!$AH91&gt;0,"1","0")&amp; IF(ODU!$AI91&gt;0,"1","0")&amp; IF(ODU!$AJ91&gt;0,"1","0")&amp; IF(ODU!$AK91&gt;0,"1","0")&amp; IF(ODU!$AL91&gt;0,"1","0")&amp; IF(ODU!$AM91&gt;0,"1","0")&amp; IF(ODU!$AN91&gt;0,"1","0")&amp; IF(ODU!$AO91&gt;0,"1","0")&amp; IF(ODU!$AP91&gt;0,"1","0")))</f>
        <v/>
      </c>
      <c r="U91" s="351" t="str">
        <f>IF(ODU!$A91="","",43 - FIND("1",IF(ODU!$AP91&gt;0,"1","0") &amp; IF(ODU!$AO91&gt;0,"1","0") &amp; IF(ODU!$AN91&gt;0,"1","0") &amp; IF(ODU!$AM91&gt;0,"1","0")&amp; IF(ODU!$AL91&gt;0,"1","0")&amp; IF(ODU!$AK91&gt;0,"1","0")&amp; IF(ODU!$AJ91&gt;0,"1","0")&amp; IF(ODU!$AI91&gt;0,"1","0")&amp; IF(ODU!$AH91&gt;0,"1","0")&amp; IF(ODU!$AG91&gt;0,"1","0")&amp; IF(ODU!$AF91&gt;0,"1","0")&amp; IF(ODU!$AE91&gt;0,"1","0")&amp; IF(ODU!$AD91&gt;0,"1","0")&amp; IF(ODU!$AC91&gt;0,"1","0")&amp; IF(ODU!$AB91&gt;0,"1","0")&amp; IF(ODU!$AA91&gt;0,"1","0")))</f>
        <v/>
      </c>
      <c r="V91" s="351" t="str">
        <f>IF(ODU!$A91="","",IF(OR(T91&lt;&gt;R91+17,U91&lt;&gt;S91+17)," RangeMismatch",""))</f>
        <v/>
      </c>
      <c r="W91" s="344" t="str">
        <f ca="1">IF(ODU!$A91="","",IF(COUNTA(INDIRECT("odu!R"&amp;ROW()&amp;"C"&amp;R91&amp;":R"&amp;ROW()&amp;"C"&amp;S91,"false"))&lt;&gt;1+S91-R91," GapInRangeCooling",""))</f>
        <v/>
      </c>
      <c r="X91" s="344" t="str">
        <f ca="1">IF(ODU!$A91="","",IF(COUNTA(INDIRECT("odu!R"&amp;ROW()&amp;"C"&amp;T91&amp;":R"&amp;ROW()&amp;"C"&amp;U91,"false"))&lt;&gt;1+U91-T91," GapInRangeHeating",""))</f>
        <v/>
      </c>
      <c r="Y91" s="345" t="str">
        <f>IF(ODU!$A91="","",IF(OR(ODU!$F91=0,ODU!$B91=0),0,ODU!$F91/ODU!$B91))</f>
        <v/>
      </c>
      <c r="Z91" s="345" t="str">
        <f>IF(ODU!$A91="","",IF(OR(ODU!$G91=0,ODU!$B91=0),0, ODU!$G91/ODU!$B91))</f>
        <v/>
      </c>
      <c r="AA91" s="303" t="str">
        <f>IF(ODU!$A91="","",IF(Y91=0,0,IF(Y91&gt;=0.8,13,IF(Y91&gt;=0.7,12,IF(Y91&gt;=0.6,11,IF(Y91&gt;=0.5,10,0))))))</f>
        <v/>
      </c>
      <c r="AB91" s="351" t="str">
        <f>IF(ODU!$A91="","",IF(Z91&gt;2, 25,6+INT(10*(Z91-0.0001))))</f>
        <v/>
      </c>
      <c r="AC91" s="304" t="str">
        <f>IF(ODU!$A91="","",IF(AA91&lt;R91," CapacityMin",""))</f>
        <v/>
      </c>
      <c r="AD91" s="304" t="str">
        <f>IF(ODU!$A91="","",IF(AB91&gt;S91," CapacityMax",""))</f>
        <v/>
      </c>
      <c r="AE91" s="344" t="str">
        <f>IF(ODU!$A91="","",IF(ODU!H91&lt;Min_Units," UnitMin",""))</f>
        <v/>
      </c>
      <c r="AF91" s="344" t="str">
        <f>IF(ODU!$A91="","",IF(ODU!I91&lt;=ODU!H91," UnitMax",""))</f>
        <v/>
      </c>
      <c r="AG91" s="344" t="str">
        <f>IF(ODU!$A91="","",IF(COUNTIF(IDU!$E$3:$N$3,"="&amp;UPPER(ODU!BL91))=1,""," Invalid_IDU_List"))</f>
        <v/>
      </c>
      <c r="AH91" s="344" t="str">
        <f t="shared" ca="1" si="14"/>
        <v/>
      </c>
      <c r="AI91" s="344" t="str">
        <f t="shared" si="15"/>
        <v/>
      </c>
    </row>
    <row r="92" spans="1:35" x14ac:dyDescent="0.2">
      <c r="A92">
        <v>92</v>
      </c>
      <c r="B92" s="304" t="str">
        <f t="shared" ca="1" si="11"/>
        <v/>
      </c>
      <c r="C92" s="304">
        <f t="shared" ca="1" si="12"/>
        <v>0</v>
      </c>
      <c r="D92" s="304">
        <f t="shared" ca="1" si="16"/>
        <v>0</v>
      </c>
      <c r="E92" s="304" t="str">
        <f t="shared" ca="1" si="13"/>
        <v/>
      </c>
      <c r="F92">
        <v>86</v>
      </c>
      <c r="G92" s="304">
        <f t="shared" ca="1" si="17"/>
        <v>0</v>
      </c>
      <c r="H92" s="304" t="str">
        <f t="shared" ca="1" si="18"/>
        <v/>
      </c>
      <c r="P92" s="344" t="str">
        <f>IF(ODU!$A92="","",IF(COUNTIF(ODU!$A$4:$A$504,"="&amp;ODU!$A92)&gt;1,"ODU_Duplicate",""))</f>
        <v/>
      </c>
      <c r="Q92" s="344" t="str">
        <f>IF(IDU!$A93="","",IF(COUNTIF(IDU!$A$4:$A$354,"="&amp;IDU!$A93)&gt;1,"IDU_Duplicate",""))</f>
        <v/>
      </c>
      <c r="R92" s="351" t="str">
        <f>IF(ODU!$A92="","",9 + FIND("1",IF(ODU!$J92&gt;0,"1","0") &amp; IF(ODU!$K92&gt;0,"1","0") &amp; IF(ODU!$L92&gt;0,"1","0") &amp; IF(ODU!$M92&gt;0,"1","0")&amp; IF(ODU!$N92&gt;0,"1","0")&amp; IF(ODU!$O92&gt;0,"1","0")&amp; IF(ODU!$P92&gt;0,"1","0")&amp; IF(ODU!$Q92&gt;0,"1","0")&amp; IF(ODU!$R92&gt;0,"1","0")&amp; IF(ODU!$S92&gt;0,"1","0")&amp; IF(ODU!$T92&gt;0,"1","0")&amp; IF(ODU!$U92&gt;0,"1","0")&amp; IF(ODU!$V92&gt;0,"1","0")&amp; IF(ODU!$W92&gt;0,"1","0")&amp; IF(ODU!$X92&gt;0,"1","0")&amp; IF(ODU!$Y92&gt;0,"1","0")))</f>
        <v/>
      </c>
      <c r="S92" s="351" t="str">
        <f>IF(ODU!$A92="","",26 - FIND("1",IF(ODU!$Y92&gt;0,"1","0") &amp; IF(ODU!$X92&gt;0,"1","0") &amp; IF(ODU!$W92&gt;0,"1","0") &amp; IF(ODU!$V92&gt;0,"1","0")&amp; IF(ODU!$U92&gt;0,"1","0")&amp; IF(ODU!$T92&gt;0,"1","0")&amp; IF(ODU!$S92&gt;0,"1","0")&amp; IF(ODU!$R92&gt;0,"1","0")&amp; IF(ODU!$Q92&gt;0,"1","0")&amp; IF(ODU!$P92&gt;0,"1","0")&amp; IF(ODU!$O92&gt;0,"1","0")&amp; IF(ODU!$N92&gt;0,"1","0")&amp; IF(ODU!$M92&gt;0,"1","0")&amp; IF(ODU!$L92&gt;0,"1","0")&amp; IF(ODU!$K92&gt;0,"1","0")&amp; IF(ODU!$J92&gt;0,"1","0")))</f>
        <v/>
      </c>
      <c r="T92" s="351" t="str">
        <f>IF(ODU!$A92="","",26 + FIND("1",IF(ODU!$AA92&gt;0,"1","0") &amp; IF(ODU!$AB92&gt;0,"1","0") &amp; IF(ODU!$AC92&gt;0,"1","0") &amp; IF(ODU!$AD92&gt;0,"1","0")&amp; IF(ODU!$AE92&gt;0,"1","0")&amp; IF(ODU!$AF92&gt;0,"1","0")&amp; IF(ODU!$AG92&gt;0,"1","0")&amp; IF(ODU!$AH92&gt;0,"1","0")&amp; IF(ODU!$AI92&gt;0,"1","0")&amp; IF(ODU!$AJ92&gt;0,"1","0")&amp; IF(ODU!$AK92&gt;0,"1","0")&amp; IF(ODU!$AL92&gt;0,"1","0")&amp; IF(ODU!$AM92&gt;0,"1","0")&amp; IF(ODU!$AN92&gt;0,"1","0")&amp; IF(ODU!$AO92&gt;0,"1","0")&amp; IF(ODU!$AP92&gt;0,"1","0")))</f>
        <v/>
      </c>
      <c r="U92" s="351" t="str">
        <f>IF(ODU!$A92="","",43 - FIND("1",IF(ODU!$AP92&gt;0,"1","0") &amp; IF(ODU!$AO92&gt;0,"1","0") &amp; IF(ODU!$AN92&gt;0,"1","0") &amp; IF(ODU!$AM92&gt;0,"1","0")&amp; IF(ODU!$AL92&gt;0,"1","0")&amp; IF(ODU!$AK92&gt;0,"1","0")&amp; IF(ODU!$AJ92&gt;0,"1","0")&amp; IF(ODU!$AI92&gt;0,"1","0")&amp; IF(ODU!$AH92&gt;0,"1","0")&amp; IF(ODU!$AG92&gt;0,"1","0")&amp; IF(ODU!$AF92&gt;0,"1","0")&amp; IF(ODU!$AE92&gt;0,"1","0")&amp; IF(ODU!$AD92&gt;0,"1","0")&amp; IF(ODU!$AC92&gt;0,"1","0")&amp; IF(ODU!$AB92&gt;0,"1","0")&amp; IF(ODU!$AA92&gt;0,"1","0")))</f>
        <v/>
      </c>
      <c r="V92" s="351" t="str">
        <f>IF(ODU!$A92="","",IF(OR(T92&lt;&gt;R92+17,U92&lt;&gt;S92+17)," RangeMismatch",""))</f>
        <v/>
      </c>
      <c r="W92" s="344" t="str">
        <f ca="1">IF(ODU!$A92="","",IF(COUNTA(INDIRECT("odu!R"&amp;ROW()&amp;"C"&amp;R92&amp;":R"&amp;ROW()&amp;"C"&amp;S92,"false"))&lt;&gt;1+S92-R92," GapInRangeCooling",""))</f>
        <v/>
      </c>
      <c r="X92" s="344" t="str">
        <f ca="1">IF(ODU!$A92="","",IF(COUNTA(INDIRECT("odu!R"&amp;ROW()&amp;"C"&amp;T92&amp;":R"&amp;ROW()&amp;"C"&amp;U92,"false"))&lt;&gt;1+U92-T92," GapInRangeHeating",""))</f>
        <v/>
      </c>
      <c r="Y92" s="345" t="str">
        <f>IF(ODU!$A92="","",IF(OR(ODU!$F92=0,ODU!$B92=0),0,ODU!$F92/ODU!$B92))</f>
        <v/>
      </c>
      <c r="Z92" s="345" t="str">
        <f>IF(ODU!$A92="","",IF(OR(ODU!$G92=0,ODU!$B92=0),0, ODU!$G92/ODU!$B92))</f>
        <v/>
      </c>
      <c r="AA92" s="303" t="str">
        <f>IF(ODU!$A92="","",IF(Y92=0,0,IF(Y92&gt;=0.8,13,IF(Y92&gt;=0.7,12,IF(Y92&gt;=0.6,11,IF(Y92&gt;=0.5,10,0))))))</f>
        <v/>
      </c>
      <c r="AB92" s="351" t="str">
        <f>IF(ODU!$A92="","",IF(Z92&gt;2, 25,6+INT(10*(Z92-0.0001))))</f>
        <v/>
      </c>
      <c r="AC92" s="304" t="str">
        <f>IF(ODU!$A92="","",IF(AA92&lt;R92," CapacityMin",""))</f>
        <v/>
      </c>
      <c r="AD92" s="304" t="str">
        <f>IF(ODU!$A92="","",IF(AB92&gt;S92," CapacityMax",""))</f>
        <v/>
      </c>
      <c r="AE92" s="344" t="str">
        <f>IF(ODU!$A92="","",IF(ODU!H92&lt;Min_Units," UnitMin",""))</f>
        <v/>
      </c>
      <c r="AF92" s="344" t="str">
        <f>IF(ODU!$A92="","",IF(ODU!I92&lt;=ODU!H92," UnitMax",""))</f>
        <v/>
      </c>
      <c r="AG92" s="344" t="str">
        <f>IF(ODU!$A92="","",IF(COUNTIF(IDU!$E$3:$N$3,"="&amp;UPPER(ODU!BL92))=1,""," Invalid_IDU_List"))</f>
        <v/>
      </c>
      <c r="AH92" s="344" t="str">
        <f t="shared" ca="1" si="14"/>
        <v/>
      </c>
      <c r="AI92" s="344" t="str">
        <f t="shared" si="15"/>
        <v/>
      </c>
    </row>
    <row r="93" spans="1:35" x14ac:dyDescent="0.2">
      <c r="A93">
        <v>93</v>
      </c>
      <c r="B93" s="304" t="str">
        <f t="shared" ca="1" si="11"/>
        <v/>
      </c>
      <c r="C93" s="304">
        <f t="shared" ca="1" si="12"/>
        <v>0</v>
      </c>
      <c r="D93" s="304">
        <f t="shared" ca="1" si="16"/>
        <v>0</v>
      </c>
      <c r="E93" s="304" t="str">
        <f t="shared" ca="1" si="13"/>
        <v/>
      </c>
      <c r="F93">
        <v>87</v>
      </c>
      <c r="G93" s="304">
        <f t="shared" ca="1" si="17"/>
        <v>0</v>
      </c>
      <c r="H93" s="304" t="str">
        <f t="shared" ca="1" si="18"/>
        <v/>
      </c>
      <c r="P93" s="344" t="str">
        <f>IF(ODU!$A93="","",IF(COUNTIF(ODU!$A$4:$A$504,"="&amp;ODU!$A93)&gt;1,"ODU_Duplicate",""))</f>
        <v/>
      </c>
      <c r="Q93" s="344" t="str">
        <f>IF(IDU!$A94="","",IF(COUNTIF(IDU!$A$4:$A$354,"="&amp;IDU!$A94)&gt;1,"IDU_Duplicate",""))</f>
        <v/>
      </c>
      <c r="R93" s="351" t="str">
        <f>IF(ODU!$A93="","",9 + FIND("1",IF(ODU!$J93&gt;0,"1","0") &amp; IF(ODU!$K93&gt;0,"1","0") &amp; IF(ODU!$L93&gt;0,"1","0") &amp; IF(ODU!$M93&gt;0,"1","0")&amp; IF(ODU!$N93&gt;0,"1","0")&amp; IF(ODU!$O93&gt;0,"1","0")&amp; IF(ODU!$P93&gt;0,"1","0")&amp; IF(ODU!$Q93&gt;0,"1","0")&amp; IF(ODU!$R93&gt;0,"1","0")&amp; IF(ODU!$S93&gt;0,"1","0")&amp; IF(ODU!$T93&gt;0,"1","0")&amp; IF(ODU!$U93&gt;0,"1","0")&amp; IF(ODU!$V93&gt;0,"1","0")&amp; IF(ODU!$W93&gt;0,"1","0")&amp; IF(ODU!$X93&gt;0,"1","0")&amp; IF(ODU!$Y93&gt;0,"1","0")))</f>
        <v/>
      </c>
      <c r="S93" s="351" t="str">
        <f>IF(ODU!$A93="","",26 - FIND("1",IF(ODU!$Y93&gt;0,"1","0") &amp; IF(ODU!$X93&gt;0,"1","0") &amp; IF(ODU!$W93&gt;0,"1","0") &amp; IF(ODU!$V93&gt;0,"1","0")&amp; IF(ODU!$U93&gt;0,"1","0")&amp; IF(ODU!$T93&gt;0,"1","0")&amp; IF(ODU!$S93&gt;0,"1","0")&amp; IF(ODU!$R93&gt;0,"1","0")&amp; IF(ODU!$Q93&gt;0,"1","0")&amp; IF(ODU!$P93&gt;0,"1","0")&amp; IF(ODU!$O93&gt;0,"1","0")&amp; IF(ODU!$N93&gt;0,"1","0")&amp; IF(ODU!$M93&gt;0,"1","0")&amp; IF(ODU!$L93&gt;0,"1","0")&amp; IF(ODU!$K93&gt;0,"1","0")&amp; IF(ODU!$J93&gt;0,"1","0")))</f>
        <v/>
      </c>
      <c r="T93" s="351" t="str">
        <f>IF(ODU!$A93="","",26 + FIND("1",IF(ODU!$AA93&gt;0,"1","0") &amp; IF(ODU!$AB93&gt;0,"1","0") &amp; IF(ODU!$AC93&gt;0,"1","0") &amp; IF(ODU!$AD93&gt;0,"1","0")&amp; IF(ODU!$AE93&gt;0,"1","0")&amp; IF(ODU!$AF93&gt;0,"1","0")&amp; IF(ODU!$AG93&gt;0,"1","0")&amp; IF(ODU!$AH93&gt;0,"1","0")&amp; IF(ODU!$AI93&gt;0,"1","0")&amp; IF(ODU!$AJ93&gt;0,"1","0")&amp; IF(ODU!$AK93&gt;0,"1","0")&amp; IF(ODU!$AL93&gt;0,"1","0")&amp; IF(ODU!$AM93&gt;0,"1","0")&amp; IF(ODU!$AN93&gt;0,"1","0")&amp; IF(ODU!$AO93&gt;0,"1","0")&amp; IF(ODU!$AP93&gt;0,"1","0")))</f>
        <v/>
      </c>
      <c r="U93" s="351" t="str">
        <f>IF(ODU!$A93="","",43 - FIND("1",IF(ODU!$AP93&gt;0,"1","0") &amp; IF(ODU!$AO93&gt;0,"1","0") &amp; IF(ODU!$AN93&gt;0,"1","0") &amp; IF(ODU!$AM93&gt;0,"1","0")&amp; IF(ODU!$AL93&gt;0,"1","0")&amp; IF(ODU!$AK93&gt;0,"1","0")&amp; IF(ODU!$AJ93&gt;0,"1","0")&amp; IF(ODU!$AI93&gt;0,"1","0")&amp; IF(ODU!$AH93&gt;0,"1","0")&amp; IF(ODU!$AG93&gt;0,"1","0")&amp; IF(ODU!$AF93&gt;0,"1","0")&amp; IF(ODU!$AE93&gt;0,"1","0")&amp; IF(ODU!$AD93&gt;0,"1","0")&amp; IF(ODU!$AC93&gt;0,"1","0")&amp; IF(ODU!$AB93&gt;0,"1","0")&amp; IF(ODU!$AA93&gt;0,"1","0")))</f>
        <v/>
      </c>
      <c r="V93" s="351" t="str">
        <f>IF(ODU!$A93="","",IF(OR(T93&lt;&gt;R93+17,U93&lt;&gt;S93+17)," RangeMismatch",""))</f>
        <v/>
      </c>
      <c r="W93" s="344" t="str">
        <f ca="1">IF(ODU!$A93="","",IF(COUNTA(INDIRECT("odu!R"&amp;ROW()&amp;"C"&amp;R93&amp;":R"&amp;ROW()&amp;"C"&amp;S93,"false"))&lt;&gt;1+S93-R93," GapInRangeCooling",""))</f>
        <v/>
      </c>
      <c r="X93" s="344" t="str">
        <f ca="1">IF(ODU!$A93="","",IF(COUNTA(INDIRECT("odu!R"&amp;ROW()&amp;"C"&amp;T93&amp;":R"&amp;ROW()&amp;"C"&amp;U93,"false"))&lt;&gt;1+U93-T93," GapInRangeHeating",""))</f>
        <v/>
      </c>
      <c r="Y93" s="345" t="str">
        <f>IF(ODU!$A93="","",IF(OR(ODU!$F93=0,ODU!$B93=0),0,ODU!$F93/ODU!$B93))</f>
        <v/>
      </c>
      <c r="Z93" s="345" t="str">
        <f>IF(ODU!$A93="","",IF(OR(ODU!$G93=0,ODU!$B93=0),0, ODU!$G93/ODU!$B93))</f>
        <v/>
      </c>
      <c r="AA93" s="303" t="str">
        <f>IF(ODU!$A93="","",IF(Y93=0,0,IF(Y93&gt;=0.8,13,IF(Y93&gt;=0.7,12,IF(Y93&gt;=0.6,11,IF(Y93&gt;=0.5,10,0))))))</f>
        <v/>
      </c>
      <c r="AB93" s="351" t="str">
        <f>IF(ODU!$A93="","",IF(Z93&gt;2, 25,6+INT(10*(Z93-0.0001))))</f>
        <v/>
      </c>
      <c r="AC93" s="304" t="str">
        <f>IF(ODU!$A93="","",IF(AA93&lt;R93," CapacityMin",""))</f>
        <v/>
      </c>
      <c r="AD93" s="304" t="str">
        <f>IF(ODU!$A93="","",IF(AB93&gt;S93," CapacityMax",""))</f>
        <v/>
      </c>
      <c r="AE93" s="344" t="str">
        <f>IF(ODU!$A93="","",IF(ODU!H93&lt;Min_Units," UnitMin",""))</f>
        <v/>
      </c>
      <c r="AF93" s="344" t="str">
        <f>IF(ODU!$A93="","",IF(ODU!I93&lt;=ODU!H93," UnitMax",""))</f>
        <v/>
      </c>
      <c r="AG93" s="344" t="str">
        <f>IF(ODU!$A93="","",IF(COUNTIF(IDU!$E$3:$N$3,"="&amp;UPPER(ODU!BL93))=1,""," Invalid_IDU_List"))</f>
        <v/>
      </c>
      <c r="AH93" s="344" t="str">
        <f t="shared" ca="1" si="14"/>
        <v/>
      </c>
      <c r="AI93" s="344" t="str">
        <f t="shared" si="15"/>
        <v/>
      </c>
    </row>
    <row r="94" spans="1:35" x14ac:dyDescent="0.2">
      <c r="A94">
        <v>94</v>
      </c>
      <c r="B94" s="304" t="str">
        <f t="shared" ca="1" si="11"/>
        <v/>
      </c>
      <c r="C94" s="304">
        <f t="shared" ca="1" si="12"/>
        <v>0</v>
      </c>
      <c r="D94" s="304">
        <f t="shared" ca="1" si="16"/>
        <v>0</v>
      </c>
      <c r="E94" s="304" t="str">
        <f t="shared" ca="1" si="13"/>
        <v/>
      </c>
      <c r="F94">
        <v>88</v>
      </c>
      <c r="G94" s="304">
        <f t="shared" ca="1" si="17"/>
        <v>0</v>
      </c>
      <c r="H94" s="304" t="str">
        <f t="shared" ca="1" si="18"/>
        <v/>
      </c>
      <c r="P94" s="344" t="str">
        <f>IF(ODU!$A94="","",IF(COUNTIF(ODU!$A$4:$A$504,"="&amp;ODU!$A94)&gt;1,"ODU_Duplicate",""))</f>
        <v/>
      </c>
      <c r="Q94" s="344" t="str">
        <f>IF(IDU!$A95="","",IF(COUNTIF(IDU!$A$4:$A$354,"="&amp;IDU!$A95)&gt;1,"IDU_Duplicate",""))</f>
        <v/>
      </c>
      <c r="R94" s="351" t="str">
        <f>IF(ODU!$A94="","",9 + FIND("1",IF(ODU!$J94&gt;0,"1","0") &amp; IF(ODU!$K94&gt;0,"1","0") &amp; IF(ODU!$L94&gt;0,"1","0") &amp; IF(ODU!$M94&gt;0,"1","0")&amp; IF(ODU!$N94&gt;0,"1","0")&amp; IF(ODU!$O94&gt;0,"1","0")&amp; IF(ODU!$P94&gt;0,"1","0")&amp; IF(ODU!$Q94&gt;0,"1","0")&amp; IF(ODU!$R94&gt;0,"1","0")&amp; IF(ODU!$S94&gt;0,"1","0")&amp; IF(ODU!$T94&gt;0,"1","0")&amp; IF(ODU!$U94&gt;0,"1","0")&amp; IF(ODU!$V94&gt;0,"1","0")&amp; IF(ODU!$W94&gt;0,"1","0")&amp; IF(ODU!$X94&gt;0,"1","0")&amp; IF(ODU!$Y94&gt;0,"1","0")))</f>
        <v/>
      </c>
      <c r="S94" s="351" t="str">
        <f>IF(ODU!$A94="","",26 - FIND("1",IF(ODU!$Y94&gt;0,"1","0") &amp; IF(ODU!$X94&gt;0,"1","0") &amp; IF(ODU!$W94&gt;0,"1","0") &amp; IF(ODU!$V94&gt;0,"1","0")&amp; IF(ODU!$U94&gt;0,"1","0")&amp; IF(ODU!$T94&gt;0,"1","0")&amp; IF(ODU!$S94&gt;0,"1","0")&amp; IF(ODU!$R94&gt;0,"1","0")&amp; IF(ODU!$Q94&gt;0,"1","0")&amp; IF(ODU!$P94&gt;0,"1","0")&amp; IF(ODU!$O94&gt;0,"1","0")&amp; IF(ODU!$N94&gt;0,"1","0")&amp; IF(ODU!$M94&gt;0,"1","0")&amp; IF(ODU!$L94&gt;0,"1","0")&amp; IF(ODU!$K94&gt;0,"1","0")&amp; IF(ODU!$J94&gt;0,"1","0")))</f>
        <v/>
      </c>
      <c r="T94" s="351" t="str">
        <f>IF(ODU!$A94="","",26 + FIND("1",IF(ODU!$AA94&gt;0,"1","0") &amp; IF(ODU!$AB94&gt;0,"1","0") &amp; IF(ODU!$AC94&gt;0,"1","0") &amp; IF(ODU!$AD94&gt;0,"1","0")&amp; IF(ODU!$AE94&gt;0,"1","0")&amp; IF(ODU!$AF94&gt;0,"1","0")&amp; IF(ODU!$AG94&gt;0,"1","0")&amp; IF(ODU!$AH94&gt;0,"1","0")&amp; IF(ODU!$AI94&gt;0,"1","0")&amp; IF(ODU!$AJ94&gt;0,"1","0")&amp; IF(ODU!$AK94&gt;0,"1","0")&amp; IF(ODU!$AL94&gt;0,"1","0")&amp; IF(ODU!$AM94&gt;0,"1","0")&amp; IF(ODU!$AN94&gt;0,"1","0")&amp; IF(ODU!$AO94&gt;0,"1","0")&amp; IF(ODU!$AP94&gt;0,"1","0")))</f>
        <v/>
      </c>
      <c r="U94" s="351" t="str">
        <f>IF(ODU!$A94="","",43 - FIND("1",IF(ODU!$AP94&gt;0,"1","0") &amp; IF(ODU!$AO94&gt;0,"1","0") &amp; IF(ODU!$AN94&gt;0,"1","0") &amp; IF(ODU!$AM94&gt;0,"1","0")&amp; IF(ODU!$AL94&gt;0,"1","0")&amp; IF(ODU!$AK94&gt;0,"1","0")&amp; IF(ODU!$AJ94&gt;0,"1","0")&amp; IF(ODU!$AI94&gt;0,"1","0")&amp; IF(ODU!$AH94&gt;0,"1","0")&amp; IF(ODU!$AG94&gt;0,"1","0")&amp; IF(ODU!$AF94&gt;0,"1","0")&amp; IF(ODU!$AE94&gt;0,"1","0")&amp; IF(ODU!$AD94&gt;0,"1","0")&amp; IF(ODU!$AC94&gt;0,"1","0")&amp; IF(ODU!$AB94&gt;0,"1","0")&amp; IF(ODU!$AA94&gt;0,"1","0")))</f>
        <v/>
      </c>
      <c r="V94" s="351" t="str">
        <f>IF(ODU!$A94="","",IF(OR(T94&lt;&gt;R94+17,U94&lt;&gt;S94+17)," RangeMismatch",""))</f>
        <v/>
      </c>
      <c r="W94" s="344" t="str">
        <f ca="1">IF(ODU!$A94="","",IF(COUNTA(INDIRECT("odu!R"&amp;ROW()&amp;"C"&amp;R94&amp;":R"&amp;ROW()&amp;"C"&amp;S94,"false"))&lt;&gt;1+S94-R94," GapInRangeCooling",""))</f>
        <v/>
      </c>
      <c r="X94" s="344" t="str">
        <f ca="1">IF(ODU!$A94="","",IF(COUNTA(INDIRECT("odu!R"&amp;ROW()&amp;"C"&amp;T94&amp;":R"&amp;ROW()&amp;"C"&amp;U94,"false"))&lt;&gt;1+U94-T94," GapInRangeHeating",""))</f>
        <v/>
      </c>
      <c r="Y94" s="345" t="str">
        <f>IF(ODU!$A94="","",IF(OR(ODU!$F94=0,ODU!$B94=0),0,ODU!$F94/ODU!$B94))</f>
        <v/>
      </c>
      <c r="Z94" s="345" t="str">
        <f>IF(ODU!$A94="","",IF(OR(ODU!$G94=0,ODU!$B94=0),0, ODU!$G94/ODU!$B94))</f>
        <v/>
      </c>
      <c r="AA94" s="303" t="str">
        <f>IF(ODU!$A94="","",IF(Y94=0,0,IF(Y94&gt;=0.8,13,IF(Y94&gt;=0.7,12,IF(Y94&gt;=0.6,11,IF(Y94&gt;=0.5,10,0))))))</f>
        <v/>
      </c>
      <c r="AB94" s="351" t="str">
        <f>IF(ODU!$A94="","",IF(Z94&gt;2, 25,6+INT(10*(Z94-0.0001))))</f>
        <v/>
      </c>
      <c r="AC94" s="304" t="str">
        <f>IF(ODU!$A94="","",IF(AA94&lt;R94," CapacityMin",""))</f>
        <v/>
      </c>
      <c r="AD94" s="304" t="str">
        <f>IF(ODU!$A94="","",IF(AB94&gt;S94," CapacityMax",""))</f>
        <v/>
      </c>
      <c r="AE94" s="344" t="str">
        <f>IF(ODU!$A94="","",IF(ODU!H94&lt;Min_Units," UnitMin",""))</f>
        <v/>
      </c>
      <c r="AF94" s="344" t="str">
        <f>IF(ODU!$A94="","",IF(ODU!I94&lt;=ODU!H94," UnitMax",""))</f>
        <v/>
      </c>
      <c r="AG94" s="344" t="str">
        <f>IF(ODU!$A94="","",IF(COUNTIF(IDU!$E$3:$N$3,"="&amp;UPPER(ODU!BL94))=1,""," Invalid_IDU_List"))</f>
        <v/>
      </c>
      <c r="AH94" s="344" t="str">
        <f t="shared" ca="1" si="14"/>
        <v/>
      </c>
      <c r="AI94" s="344" t="str">
        <f t="shared" si="15"/>
        <v/>
      </c>
    </row>
    <row r="95" spans="1:35" x14ac:dyDescent="0.2">
      <c r="A95">
        <v>95</v>
      </c>
      <c r="B95" s="304" t="str">
        <f t="shared" ca="1" si="11"/>
        <v/>
      </c>
      <c r="C95" s="304">
        <f t="shared" ca="1" si="12"/>
        <v>0</v>
      </c>
      <c r="D95" s="304">
        <f t="shared" ca="1" si="16"/>
        <v>0</v>
      </c>
      <c r="E95" s="304" t="str">
        <f t="shared" ca="1" si="13"/>
        <v/>
      </c>
      <c r="F95">
        <v>89</v>
      </c>
      <c r="G95" s="304">
        <f t="shared" ca="1" si="17"/>
        <v>0</v>
      </c>
      <c r="H95" s="304" t="str">
        <f t="shared" ca="1" si="18"/>
        <v/>
      </c>
      <c r="P95" s="344" t="str">
        <f>IF(ODU!$A95="","",IF(COUNTIF(ODU!$A$4:$A$504,"="&amp;ODU!$A95)&gt;1,"ODU_Duplicate",""))</f>
        <v/>
      </c>
      <c r="Q95" s="344" t="str">
        <f>IF(IDU!$A96="","",IF(COUNTIF(IDU!$A$4:$A$354,"="&amp;IDU!$A96)&gt;1,"IDU_Duplicate",""))</f>
        <v/>
      </c>
      <c r="R95" s="351" t="str">
        <f>IF(ODU!$A95="","",9 + FIND("1",IF(ODU!$J95&gt;0,"1","0") &amp; IF(ODU!$K95&gt;0,"1","0") &amp; IF(ODU!$L95&gt;0,"1","0") &amp; IF(ODU!$M95&gt;0,"1","0")&amp; IF(ODU!$N95&gt;0,"1","0")&amp; IF(ODU!$O95&gt;0,"1","0")&amp; IF(ODU!$P95&gt;0,"1","0")&amp; IF(ODU!$Q95&gt;0,"1","0")&amp; IF(ODU!$R95&gt;0,"1","0")&amp; IF(ODU!$S95&gt;0,"1","0")&amp; IF(ODU!$T95&gt;0,"1","0")&amp; IF(ODU!$U95&gt;0,"1","0")&amp; IF(ODU!$V95&gt;0,"1","0")&amp; IF(ODU!$W95&gt;0,"1","0")&amp; IF(ODU!$X95&gt;0,"1","0")&amp; IF(ODU!$Y95&gt;0,"1","0")))</f>
        <v/>
      </c>
      <c r="S95" s="351" t="str">
        <f>IF(ODU!$A95="","",26 - FIND("1",IF(ODU!$Y95&gt;0,"1","0") &amp; IF(ODU!$X95&gt;0,"1","0") &amp; IF(ODU!$W95&gt;0,"1","0") &amp; IF(ODU!$V95&gt;0,"1","0")&amp; IF(ODU!$U95&gt;0,"1","0")&amp; IF(ODU!$T95&gt;0,"1","0")&amp; IF(ODU!$S95&gt;0,"1","0")&amp; IF(ODU!$R95&gt;0,"1","0")&amp; IF(ODU!$Q95&gt;0,"1","0")&amp; IF(ODU!$P95&gt;0,"1","0")&amp; IF(ODU!$O95&gt;0,"1","0")&amp; IF(ODU!$N95&gt;0,"1","0")&amp; IF(ODU!$M95&gt;0,"1","0")&amp; IF(ODU!$L95&gt;0,"1","0")&amp; IF(ODU!$K95&gt;0,"1","0")&amp; IF(ODU!$J95&gt;0,"1","0")))</f>
        <v/>
      </c>
      <c r="T95" s="351" t="str">
        <f>IF(ODU!$A95="","",26 + FIND("1",IF(ODU!$AA95&gt;0,"1","0") &amp; IF(ODU!$AB95&gt;0,"1","0") &amp; IF(ODU!$AC95&gt;0,"1","0") &amp; IF(ODU!$AD95&gt;0,"1","0")&amp; IF(ODU!$AE95&gt;0,"1","0")&amp; IF(ODU!$AF95&gt;0,"1","0")&amp; IF(ODU!$AG95&gt;0,"1","0")&amp; IF(ODU!$AH95&gt;0,"1","0")&amp; IF(ODU!$AI95&gt;0,"1","0")&amp; IF(ODU!$AJ95&gt;0,"1","0")&amp; IF(ODU!$AK95&gt;0,"1","0")&amp; IF(ODU!$AL95&gt;0,"1","0")&amp; IF(ODU!$AM95&gt;0,"1","0")&amp; IF(ODU!$AN95&gt;0,"1","0")&amp; IF(ODU!$AO95&gt;0,"1","0")&amp; IF(ODU!$AP95&gt;0,"1","0")))</f>
        <v/>
      </c>
      <c r="U95" s="351" t="str">
        <f>IF(ODU!$A95="","",43 - FIND("1",IF(ODU!$AP95&gt;0,"1","0") &amp; IF(ODU!$AO95&gt;0,"1","0") &amp; IF(ODU!$AN95&gt;0,"1","0") &amp; IF(ODU!$AM95&gt;0,"1","0")&amp; IF(ODU!$AL95&gt;0,"1","0")&amp; IF(ODU!$AK95&gt;0,"1","0")&amp; IF(ODU!$AJ95&gt;0,"1","0")&amp; IF(ODU!$AI95&gt;0,"1","0")&amp; IF(ODU!$AH95&gt;0,"1","0")&amp; IF(ODU!$AG95&gt;0,"1","0")&amp; IF(ODU!$AF95&gt;0,"1","0")&amp; IF(ODU!$AE95&gt;0,"1","0")&amp; IF(ODU!$AD95&gt;0,"1","0")&amp; IF(ODU!$AC95&gt;0,"1","0")&amp; IF(ODU!$AB95&gt;0,"1","0")&amp; IF(ODU!$AA95&gt;0,"1","0")))</f>
        <v/>
      </c>
      <c r="V95" s="351" t="str">
        <f>IF(ODU!$A95="","",IF(OR(T95&lt;&gt;R95+17,U95&lt;&gt;S95+17)," RangeMismatch",""))</f>
        <v/>
      </c>
      <c r="W95" s="344" t="str">
        <f ca="1">IF(ODU!$A95="","",IF(COUNTA(INDIRECT("odu!R"&amp;ROW()&amp;"C"&amp;R95&amp;":R"&amp;ROW()&amp;"C"&amp;S95,"false"))&lt;&gt;1+S95-R95," GapInRangeCooling",""))</f>
        <v/>
      </c>
      <c r="X95" s="344" t="str">
        <f ca="1">IF(ODU!$A95="","",IF(COUNTA(INDIRECT("odu!R"&amp;ROW()&amp;"C"&amp;T95&amp;":R"&amp;ROW()&amp;"C"&amp;U95,"false"))&lt;&gt;1+U95-T95," GapInRangeHeating",""))</f>
        <v/>
      </c>
      <c r="Y95" s="345" t="str">
        <f>IF(ODU!$A95="","",IF(OR(ODU!$F95=0,ODU!$B95=0),0,ODU!$F95/ODU!$B95))</f>
        <v/>
      </c>
      <c r="Z95" s="345" t="str">
        <f>IF(ODU!$A95="","",IF(OR(ODU!$G95=0,ODU!$B95=0),0, ODU!$G95/ODU!$B95))</f>
        <v/>
      </c>
      <c r="AA95" s="303" t="str">
        <f>IF(ODU!$A95="","",IF(Y95=0,0,IF(Y95&gt;=0.8,13,IF(Y95&gt;=0.7,12,IF(Y95&gt;=0.6,11,IF(Y95&gt;=0.5,10,0))))))</f>
        <v/>
      </c>
      <c r="AB95" s="351" t="str">
        <f>IF(ODU!$A95="","",IF(Z95&gt;2, 25,6+INT(10*(Z95-0.0001))))</f>
        <v/>
      </c>
      <c r="AC95" s="304" t="str">
        <f>IF(ODU!$A95="","",IF(AA95&lt;R95," CapacityMin",""))</f>
        <v/>
      </c>
      <c r="AD95" s="304" t="str">
        <f>IF(ODU!$A95="","",IF(AB95&gt;S95," CapacityMax",""))</f>
        <v/>
      </c>
      <c r="AE95" s="344" t="str">
        <f>IF(ODU!$A95="","",IF(ODU!H95&lt;Min_Units," UnitMin",""))</f>
        <v/>
      </c>
      <c r="AF95" s="344" t="str">
        <f>IF(ODU!$A95="","",IF(ODU!I95&lt;=ODU!H95," UnitMax",""))</f>
        <v/>
      </c>
      <c r="AG95" s="344" t="str">
        <f>IF(ODU!$A95="","",IF(COUNTIF(IDU!$E$3:$N$3,"="&amp;UPPER(ODU!BL95))=1,""," Invalid_IDU_List"))</f>
        <v/>
      </c>
      <c r="AH95" s="344" t="str">
        <f t="shared" ca="1" si="14"/>
        <v/>
      </c>
      <c r="AI95" s="344" t="str">
        <f t="shared" si="15"/>
        <v/>
      </c>
    </row>
    <row r="96" spans="1:35" x14ac:dyDescent="0.2">
      <c r="A96">
        <v>96</v>
      </c>
      <c r="B96" s="304" t="str">
        <f t="shared" ca="1" si="11"/>
        <v/>
      </c>
      <c r="C96" s="304">
        <f t="shared" ca="1" si="12"/>
        <v>0</v>
      </c>
      <c r="D96" s="304">
        <f t="shared" ca="1" si="16"/>
        <v>0</v>
      </c>
      <c r="E96" s="304" t="str">
        <f t="shared" ca="1" si="13"/>
        <v/>
      </c>
      <c r="F96">
        <v>90</v>
      </c>
      <c r="G96" s="304">
        <f t="shared" ca="1" si="17"/>
        <v>0</v>
      </c>
      <c r="H96" s="304" t="str">
        <f t="shared" ca="1" si="18"/>
        <v/>
      </c>
      <c r="P96" s="344" t="str">
        <f>IF(ODU!$A96="","",IF(COUNTIF(ODU!$A$4:$A$504,"="&amp;ODU!$A96)&gt;1,"ODU_Duplicate",""))</f>
        <v/>
      </c>
      <c r="Q96" s="344" t="str">
        <f>IF(IDU!$A97="","",IF(COUNTIF(IDU!$A$4:$A$354,"="&amp;IDU!$A97)&gt;1,"IDU_Duplicate",""))</f>
        <v/>
      </c>
      <c r="R96" s="351" t="str">
        <f>IF(ODU!$A96="","",9 + FIND("1",IF(ODU!$J96&gt;0,"1","0") &amp; IF(ODU!$K96&gt;0,"1","0") &amp; IF(ODU!$L96&gt;0,"1","0") &amp; IF(ODU!$M96&gt;0,"1","0")&amp; IF(ODU!$N96&gt;0,"1","0")&amp; IF(ODU!$O96&gt;0,"1","0")&amp; IF(ODU!$P96&gt;0,"1","0")&amp; IF(ODU!$Q96&gt;0,"1","0")&amp; IF(ODU!$R96&gt;0,"1","0")&amp; IF(ODU!$S96&gt;0,"1","0")&amp; IF(ODU!$T96&gt;0,"1","0")&amp; IF(ODU!$U96&gt;0,"1","0")&amp; IF(ODU!$V96&gt;0,"1","0")&amp; IF(ODU!$W96&gt;0,"1","0")&amp; IF(ODU!$X96&gt;0,"1","0")&amp; IF(ODU!$Y96&gt;0,"1","0")))</f>
        <v/>
      </c>
      <c r="S96" s="351" t="str">
        <f>IF(ODU!$A96="","",26 - FIND("1",IF(ODU!$Y96&gt;0,"1","0") &amp; IF(ODU!$X96&gt;0,"1","0") &amp; IF(ODU!$W96&gt;0,"1","0") &amp; IF(ODU!$V96&gt;0,"1","0")&amp; IF(ODU!$U96&gt;0,"1","0")&amp; IF(ODU!$T96&gt;0,"1","0")&amp; IF(ODU!$S96&gt;0,"1","0")&amp; IF(ODU!$R96&gt;0,"1","0")&amp; IF(ODU!$Q96&gt;0,"1","0")&amp; IF(ODU!$P96&gt;0,"1","0")&amp; IF(ODU!$O96&gt;0,"1","0")&amp; IF(ODU!$N96&gt;0,"1","0")&amp; IF(ODU!$M96&gt;0,"1","0")&amp; IF(ODU!$L96&gt;0,"1","0")&amp; IF(ODU!$K96&gt;0,"1","0")&amp; IF(ODU!$J96&gt;0,"1","0")))</f>
        <v/>
      </c>
      <c r="T96" s="351" t="str">
        <f>IF(ODU!$A96="","",26 + FIND("1",IF(ODU!$AA96&gt;0,"1","0") &amp; IF(ODU!$AB96&gt;0,"1","0") &amp; IF(ODU!$AC96&gt;0,"1","0") &amp; IF(ODU!$AD96&gt;0,"1","0")&amp; IF(ODU!$AE96&gt;0,"1","0")&amp; IF(ODU!$AF96&gt;0,"1","0")&amp; IF(ODU!$AG96&gt;0,"1","0")&amp; IF(ODU!$AH96&gt;0,"1","0")&amp; IF(ODU!$AI96&gt;0,"1","0")&amp; IF(ODU!$AJ96&gt;0,"1","0")&amp; IF(ODU!$AK96&gt;0,"1","0")&amp; IF(ODU!$AL96&gt;0,"1","0")&amp; IF(ODU!$AM96&gt;0,"1","0")&amp; IF(ODU!$AN96&gt;0,"1","0")&amp; IF(ODU!$AO96&gt;0,"1","0")&amp; IF(ODU!$AP96&gt;0,"1","0")))</f>
        <v/>
      </c>
      <c r="U96" s="351" t="str">
        <f>IF(ODU!$A96="","",43 - FIND("1",IF(ODU!$AP96&gt;0,"1","0") &amp; IF(ODU!$AO96&gt;0,"1","0") &amp; IF(ODU!$AN96&gt;0,"1","0") &amp; IF(ODU!$AM96&gt;0,"1","0")&amp; IF(ODU!$AL96&gt;0,"1","0")&amp; IF(ODU!$AK96&gt;0,"1","0")&amp; IF(ODU!$AJ96&gt;0,"1","0")&amp; IF(ODU!$AI96&gt;0,"1","0")&amp; IF(ODU!$AH96&gt;0,"1","0")&amp; IF(ODU!$AG96&gt;0,"1","0")&amp; IF(ODU!$AF96&gt;0,"1","0")&amp; IF(ODU!$AE96&gt;0,"1","0")&amp; IF(ODU!$AD96&gt;0,"1","0")&amp; IF(ODU!$AC96&gt;0,"1","0")&amp; IF(ODU!$AB96&gt;0,"1","0")&amp; IF(ODU!$AA96&gt;0,"1","0")))</f>
        <v/>
      </c>
      <c r="V96" s="351" t="str">
        <f>IF(ODU!$A96="","",IF(OR(T96&lt;&gt;R96+17,U96&lt;&gt;S96+17)," RangeMismatch",""))</f>
        <v/>
      </c>
      <c r="W96" s="344" t="str">
        <f ca="1">IF(ODU!$A96="","",IF(COUNTA(INDIRECT("odu!R"&amp;ROW()&amp;"C"&amp;R96&amp;":R"&amp;ROW()&amp;"C"&amp;S96,"false"))&lt;&gt;1+S96-R96," GapInRangeCooling",""))</f>
        <v/>
      </c>
      <c r="X96" s="344" t="str">
        <f ca="1">IF(ODU!$A96="","",IF(COUNTA(INDIRECT("odu!R"&amp;ROW()&amp;"C"&amp;T96&amp;":R"&amp;ROW()&amp;"C"&amp;U96,"false"))&lt;&gt;1+U96-T96," GapInRangeHeating",""))</f>
        <v/>
      </c>
      <c r="Y96" s="345" t="str">
        <f>IF(ODU!$A96="","",IF(OR(ODU!$F96=0,ODU!$B96=0),0,ODU!$F96/ODU!$B96))</f>
        <v/>
      </c>
      <c r="Z96" s="345" t="str">
        <f>IF(ODU!$A96="","",IF(OR(ODU!$G96=0,ODU!$B96=0),0, ODU!$G96/ODU!$B96))</f>
        <v/>
      </c>
      <c r="AA96" s="303" t="str">
        <f>IF(ODU!$A96="","",IF(Y96=0,0,IF(Y96&gt;=0.8,13,IF(Y96&gt;=0.7,12,IF(Y96&gt;=0.6,11,IF(Y96&gt;=0.5,10,0))))))</f>
        <v/>
      </c>
      <c r="AB96" s="351" t="str">
        <f>IF(ODU!$A96="","",IF(Z96&gt;2, 25,6+INT(10*(Z96-0.0001))))</f>
        <v/>
      </c>
      <c r="AC96" s="304" t="str">
        <f>IF(ODU!$A96="","",IF(AA96&lt;R96," CapacityMin",""))</f>
        <v/>
      </c>
      <c r="AD96" s="304" t="str">
        <f>IF(ODU!$A96="","",IF(AB96&gt;S96," CapacityMax",""))</f>
        <v/>
      </c>
      <c r="AE96" s="344" t="str">
        <f>IF(ODU!$A96="","",IF(ODU!H96&lt;Min_Units," UnitMin",""))</f>
        <v/>
      </c>
      <c r="AF96" s="344" t="str">
        <f>IF(ODU!$A96="","",IF(ODU!I96&lt;=ODU!H96," UnitMax",""))</f>
        <v/>
      </c>
      <c r="AG96" s="344" t="str">
        <f>IF(ODU!$A96="","",IF(COUNTIF(IDU!$E$3:$N$3,"="&amp;UPPER(ODU!BL96))=1,""," Invalid_IDU_List"))</f>
        <v/>
      </c>
      <c r="AH96" s="344" t="str">
        <f t="shared" ca="1" si="14"/>
        <v/>
      </c>
      <c r="AI96" s="344" t="str">
        <f t="shared" si="15"/>
        <v/>
      </c>
    </row>
    <row r="97" spans="1:35" x14ac:dyDescent="0.2">
      <c r="A97">
        <v>97</v>
      </c>
      <c r="B97" s="304" t="str">
        <f t="shared" ca="1" si="11"/>
        <v/>
      </c>
      <c r="C97" s="304">
        <f t="shared" ca="1" si="12"/>
        <v>0</v>
      </c>
      <c r="D97" s="304">
        <f t="shared" ca="1" si="16"/>
        <v>0</v>
      </c>
      <c r="E97" s="304" t="str">
        <f t="shared" ca="1" si="13"/>
        <v/>
      </c>
      <c r="F97">
        <v>91</v>
      </c>
      <c r="G97" s="304">
        <f t="shared" ca="1" si="17"/>
        <v>0</v>
      </c>
      <c r="H97" s="304" t="str">
        <f t="shared" ca="1" si="18"/>
        <v/>
      </c>
      <c r="P97" s="344" t="str">
        <f>IF(ODU!$A97="","",IF(COUNTIF(ODU!$A$4:$A$504,"="&amp;ODU!$A97)&gt;1,"ODU_Duplicate",""))</f>
        <v/>
      </c>
      <c r="Q97" s="344" t="str">
        <f>IF(IDU!$A98="","",IF(COUNTIF(IDU!$A$4:$A$354,"="&amp;IDU!$A98)&gt;1,"IDU_Duplicate",""))</f>
        <v/>
      </c>
      <c r="R97" s="351" t="str">
        <f>IF(ODU!$A97="","",9 + FIND("1",IF(ODU!$J97&gt;0,"1","0") &amp; IF(ODU!$K97&gt;0,"1","0") &amp; IF(ODU!$L97&gt;0,"1","0") &amp; IF(ODU!$M97&gt;0,"1","0")&amp; IF(ODU!$N97&gt;0,"1","0")&amp; IF(ODU!$O97&gt;0,"1","0")&amp; IF(ODU!$P97&gt;0,"1","0")&amp; IF(ODU!$Q97&gt;0,"1","0")&amp; IF(ODU!$R97&gt;0,"1","0")&amp; IF(ODU!$S97&gt;0,"1","0")&amp; IF(ODU!$T97&gt;0,"1","0")&amp; IF(ODU!$U97&gt;0,"1","0")&amp; IF(ODU!$V97&gt;0,"1","0")&amp; IF(ODU!$W97&gt;0,"1","0")&amp; IF(ODU!$X97&gt;0,"1","0")&amp; IF(ODU!$Y97&gt;0,"1","0")))</f>
        <v/>
      </c>
      <c r="S97" s="351" t="str">
        <f>IF(ODU!$A97="","",26 - FIND("1",IF(ODU!$Y97&gt;0,"1","0") &amp; IF(ODU!$X97&gt;0,"1","0") &amp; IF(ODU!$W97&gt;0,"1","0") &amp; IF(ODU!$V97&gt;0,"1","0")&amp; IF(ODU!$U97&gt;0,"1","0")&amp; IF(ODU!$T97&gt;0,"1","0")&amp; IF(ODU!$S97&gt;0,"1","0")&amp; IF(ODU!$R97&gt;0,"1","0")&amp; IF(ODU!$Q97&gt;0,"1","0")&amp; IF(ODU!$P97&gt;0,"1","0")&amp; IF(ODU!$O97&gt;0,"1","0")&amp; IF(ODU!$N97&gt;0,"1","0")&amp; IF(ODU!$M97&gt;0,"1","0")&amp; IF(ODU!$L97&gt;0,"1","0")&amp; IF(ODU!$K97&gt;0,"1","0")&amp; IF(ODU!$J97&gt;0,"1","0")))</f>
        <v/>
      </c>
      <c r="T97" s="351" t="str">
        <f>IF(ODU!$A97="","",26 + FIND("1",IF(ODU!$AA97&gt;0,"1","0") &amp; IF(ODU!$AB97&gt;0,"1","0") &amp; IF(ODU!$AC97&gt;0,"1","0") &amp; IF(ODU!$AD97&gt;0,"1","0")&amp; IF(ODU!$AE97&gt;0,"1","0")&amp; IF(ODU!$AF97&gt;0,"1","0")&amp; IF(ODU!$AG97&gt;0,"1","0")&amp; IF(ODU!$AH97&gt;0,"1","0")&amp; IF(ODU!$AI97&gt;0,"1","0")&amp; IF(ODU!$AJ97&gt;0,"1","0")&amp; IF(ODU!$AK97&gt;0,"1","0")&amp; IF(ODU!$AL97&gt;0,"1","0")&amp; IF(ODU!$AM97&gt;0,"1","0")&amp; IF(ODU!$AN97&gt;0,"1","0")&amp; IF(ODU!$AO97&gt;0,"1","0")&amp; IF(ODU!$AP97&gt;0,"1","0")))</f>
        <v/>
      </c>
      <c r="U97" s="351" t="str">
        <f>IF(ODU!$A97="","",43 - FIND("1",IF(ODU!$AP97&gt;0,"1","0") &amp; IF(ODU!$AO97&gt;0,"1","0") &amp; IF(ODU!$AN97&gt;0,"1","0") &amp; IF(ODU!$AM97&gt;0,"1","0")&amp; IF(ODU!$AL97&gt;0,"1","0")&amp; IF(ODU!$AK97&gt;0,"1","0")&amp; IF(ODU!$AJ97&gt;0,"1","0")&amp; IF(ODU!$AI97&gt;0,"1","0")&amp; IF(ODU!$AH97&gt;0,"1","0")&amp; IF(ODU!$AG97&gt;0,"1","0")&amp; IF(ODU!$AF97&gt;0,"1","0")&amp; IF(ODU!$AE97&gt;0,"1","0")&amp; IF(ODU!$AD97&gt;0,"1","0")&amp; IF(ODU!$AC97&gt;0,"1","0")&amp; IF(ODU!$AB97&gt;0,"1","0")&amp; IF(ODU!$AA97&gt;0,"1","0")))</f>
        <v/>
      </c>
      <c r="V97" s="351" t="str">
        <f>IF(ODU!$A97="","",IF(OR(T97&lt;&gt;R97+17,U97&lt;&gt;S97+17)," RangeMismatch",""))</f>
        <v/>
      </c>
      <c r="W97" s="344" t="str">
        <f ca="1">IF(ODU!$A97="","",IF(COUNTA(INDIRECT("odu!R"&amp;ROW()&amp;"C"&amp;R97&amp;":R"&amp;ROW()&amp;"C"&amp;S97,"false"))&lt;&gt;1+S97-R97," GapInRangeCooling",""))</f>
        <v/>
      </c>
      <c r="X97" s="344" t="str">
        <f ca="1">IF(ODU!$A97="","",IF(COUNTA(INDIRECT("odu!R"&amp;ROW()&amp;"C"&amp;T97&amp;":R"&amp;ROW()&amp;"C"&amp;U97,"false"))&lt;&gt;1+U97-T97," GapInRangeHeating",""))</f>
        <v/>
      </c>
      <c r="Y97" s="345" t="str">
        <f>IF(ODU!$A97="","",IF(OR(ODU!$F97=0,ODU!$B97=0),0,ODU!$F97/ODU!$B97))</f>
        <v/>
      </c>
      <c r="Z97" s="345" t="str">
        <f>IF(ODU!$A97="","",IF(OR(ODU!$G97=0,ODU!$B97=0),0, ODU!$G97/ODU!$B97))</f>
        <v/>
      </c>
      <c r="AA97" s="303" t="str">
        <f>IF(ODU!$A97="","",IF(Y97=0,0,IF(Y97&gt;=0.8,13,IF(Y97&gt;=0.7,12,IF(Y97&gt;=0.6,11,IF(Y97&gt;=0.5,10,0))))))</f>
        <v/>
      </c>
      <c r="AB97" s="351" t="str">
        <f>IF(ODU!$A97="","",IF(Z97&gt;2, 25,6+INT(10*(Z97-0.0001))))</f>
        <v/>
      </c>
      <c r="AC97" s="304" t="str">
        <f>IF(ODU!$A97="","",IF(AA97&lt;R97," CapacityMin",""))</f>
        <v/>
      </c>
      <c r="AD97" s="304" t="str">
        <f>IF(ODU!$A97="","",IF(AB97&gt;S97," CapacityMax",""))</f>
        <v/>
      </c>
      <c r="AE97" s="344" t="str">
        <f>IF(ODU!$A97="","",IF(ODU!H97&lt;Min_Units," UnitMin",""))</f>
        <v/>
      </c>
      <c r="AF97" s="344" t="str">
        <f>IF(ODU!$A97="","",IF(ODU!I97&lt;=ODU!H97," UnitMax",""))</f>
        <v/>
      </c>
      <c r="AG97" s="344" t="str">
        <f>IF(ODU!$A97="","",IF(COUNTIF(IDU!$E$3:$N$3,"="&amp;UPPER(ODU!BL97))=1,""," Invalid_IDU_List"))</f>
        <v/>
      </c>
      <c r="AH97" s="344" t="str">
        <f t="shared" ca="1" si="14"/>
        <v/>
      </c>
      <c r="AI97" s="344" t="str">
        <f t="shared" si="15"/>
        <v/>
      </c>
    </row>
    <row r="98" spans="1:35" x14ac:dyDescent="0.2">
      <c r="A98">
        <v>98</v>
      </c>
      <c r="B98" s="304" t="str">
        <f t="shared" ca="1" si="11"/>
        <v/>
      </c>
      <c r="C98" s="304">
        <f t="shared" ca="1" si="12"/>
        <v>0</v>
      </c>
      <c r="D98" s="304">
        <f t="shared" ca="1" si="16"/>
        <v>0</v>
      </c>
      <c r="E98" s="304" t="str">
        <f t="shared" ca="1" si="13"/>
        <v/>
      </c>
      <c r="F98">
        <v>92</v>
      </c>
      <c r="G98" s="304">
        <f t="shared" ca="1" si="17"/>
        <v>0</v>
      </c>
      <c r="H98" s="304" t="str">
        <f t="shared" ca="1" si="18"/>
        <v/>
      </c>
      <c r="P98" s="344" t="str">
        <f>IF(ODU!$A98="","",IF(COUNTIF(ODU!$A$4:$A$504,"="&amp;ODU!$A98)&gt;1,"ODU_Duplicate",""))</f>
        <v/>
      </c>
      <c r="Q98" s="344" t="str">
        <f>IF(IDU!$A99="","",IF(COUNTIF(IDU!$A$4:$A$354,"="&amp;IDU!$A99)&gt;1,"IDU_Duplicate",""))</f>
        <v/>
      </c>
      <c r="R98" s="351" t="str">
        <f>IF(ODU!$A98="","",9 + FIND("1",IF(ODU!$J98&gt;0,"1","0") &amp; IF(ODU!$K98&gt;0,"1","0") &amp; IF(ODU!$L98&gt;0,"1","0") &amp; IF(ODU!$M98&gt;0,"1","0")&amp; IF(ODU!$N98&gt;0,"1","0")&amp; IF(ODU!$O98&gt;0,"1","0")&amp; IF(ODU!$P98&gt;0,"1","0")&amp; IF(ODU!$Q98&gt;0,"1","0")&amp; IF(ODU!$R98&gt;0,"1","0")&amp; IF(ODU!$S98&gt;0,"1","0")&amp; IF(ODU!$T98&gt;0,"1","0")&amp; IF(ODU!$U98&gt;0,"1","0")&amp; IF(ODU!$V98&gt;0,"1","0")&amp; IF(ODU!$W98&gt;0,"1","0")&amp; IF(ODU!$X98&gt;0,"1","0")&amp; IF(ODU!$Y98&gt;0,"1","0")))</f>
        <v/>
      </c>
      <c r="S98" s="351" t="str">
        <f>IF(ODU!$A98="","",26 - FIND("1",IF(ODU!$Y98&gt;0,"1","0") &amp; IF(ODU!$X98&gt;0,"1","0") &amp; IF(ODU!$W98&gt;0,"1","0") &amp; IF(ODU!$V98&gt;0,"1","0")&amp; IF(ODU!$U98&gt;0,"1","0")&amp; IF(ODU!$T98&gt;0,"1","0")&amp; IF(ODU!$S98&gt;0,"1","0")&amp; IF(ODU!$R98&gt;0,"1","0")&amp; IF(ODU!$Q98&gt;0,"1","0")&amp; IF(ODU!$P98&gt;0,"1","0")&amp; IF(ODU!$O98&gt;0,"1","0")&amp; IF(ODU!$N98&gt;0,"1","0")&amp; IF(ODU!$M98&gt;0,"1","0")&amp; IF(ODU!$L98&gt;0,"1","0")&amp; IF(ODU!$K98&gt;0,"1","0")&amp; IF(ODU!$J98&gt;0,"1","0")))</f>
        <v/>
      </c>
      <c r="T98" s="351" t="str">
        <f>IF(ODU!$A98="","",26 + FIND("1",IF(ODU!$AA98&gt;0,"1","0") &amp; IF(ODU!$AB98&gt;0,"1","0") &amp; IF(ODU!$AC98&gt;0,"1","0") &amp; IF(ODU!$AD98&gt;0,"1","0")&amp; IF(ODU!$AE98&gt;0,"1","0")&amp; IF(ODU!$AF98&gt;0,"1","0")&amp; IF(ODU!$AG98&gt;0,"1","0")&amp; IF(ODU!$AH98&gt;0,"1","0")&amp; IF(ODU!$AI98&gt;0,"1","0")&amp; IF(ODU!$AJ98&gt;0,"1","0")&amp; IF(ODU!$AK98&gt;0,"1","0")&amp; IF(ODU!$AL98&gt;0,"1","0")&amp; IF(ODU!$AM98&gt;0,"1","0")&amp; IF(ODU!$AN98&gt;0,"1","0")&amp; IF(ODU!$AO98&gt;0,"1","0")&amp; IF(ODU!$AP98&gt;0,"1","0")))</f>
        <v/>
      </c>
      <c r="U98" s="351" t="str">
        <f>IF(ODU!$A98="","",43 - FIND("1",IF(ODU!$AP98&gt;0,"1","0") &amp; IF(ODU!$AO98&gt;0,"1","0") &amp; IF(ODU!$AN98&gt;0,"1","0") &amp; IF(ODU!$AM98&gt;0,"1","0")&amp; IF(ODU!$AL98&gt;0,"1","0")&amp; IF(ODU!$AK98&gt;0,"1","0")&amp; IF(ODU!$AJ98&gt;0,"1","0")&amp; IF(ODU!$AI98&gt;0,"1","0")&amp; IF(ODU!$AH98&gt;0,"1","0")&amp; IF(ODU!$AG98&gt;0,"1","0")&amp; IF(ODU!$AF98&gt;0,"1","0")&amp; IF(ODU!$AE98&gt;0,"1","0")&amp; IF(ODU!$AD98&gt;0,"1","0")&amp; IF(ODU!$AC98&gt;0,"1","0")&amp; IF(ODU!$AB98&gt;0,"1","0")&amp; IF(ODU!$AA98&gt;0,"1","0")))</f>
        <v/>
      </c>
      <c r="V98" s="351" t="str">
        <f>IF(ODU!$A98="","",IF(OR(T98&lt;&gt;R98+17,U98&lt;&gt;S98+17)," RangeMismatch",""))</f>
        <v/>
      </c>
      <c r="W98" s="344" t="str">
        <f ca="1">IF(ODU!$A98="","",IF(COUNTA(INDIRECT("odu!R"&amp;ROW()&amp;"C"&amp;R98&amp;":R"&amp;ROW()&amp;"C"&amp;S98,"false"))&lt;&gt;1+S98-R98," GapInRangeCooling",""))</f>
        <v/>
      </c>
      <c r="X98" s="344" t="str">
        <f ca="1">IF(ODU!$A98="","",IF(COUNTA(INDIRECT("odu!R"&amp;ROW()&amp;"C"&amp;T98&amp;":R"&amp;ROW()&amp;"C"&amp;U98,"false"))&lt;&gt;1+U98-T98," GapInRangeHeating",""))</f>
        <v/>
      </c>
      <c r="Y98" s="345" t="str">
        <f>IF(ODU!$A98="","",IF(OR(ODU!$F98=0,ODU!$B98=0),0,ODU!$F98/ODU!$B98))</f>
        <v/>
      </c>
      <c r="Z98" s="345" t="str">
        <f>IF(ODU!$A98="","",IF(OR(ODU!$G98=0,ODU!$B98=0),0, ODU!$G98/ODU!$B98))</f>
        <v/>
      </c>
      <c r="AA98" s="303" t="str">
        <f>IF(ODU!$A98="","",IF(Y98=0,0,IF(Y98&gt;=0.8,13,IF(Y98&gt;=0.7,12,IF(Y98&gt;=0.6,11,IF(Y98&gt;=0.5,10,0))))))</f>
        <v/>
      </c>
      <c r="AB98" s="351" t="str">
        <f>IF(ODU!$A98="","",IF(Z98&gt;2, 25,6+INT(10*(Z98-0.0001))))</f>
        <v/>
      </c>
      <c r="AC98" s="304" t="str">
        <f>IF(ODU!$A98="","",IF(AA98&lt;R98," CapacityMin",""))</f>
        <v/>
      </c>
      <c r="AD98" s="304" t="str">
        <f>IF(ODU!$A98="","",IF(AB98&gt;S98," CapacityMax",""))</f>
        <v/>
      </c>
      <c r="AE98" s="344" t="str">
        <f>IF(ODU!$A98="","",IF(ODU!H98&lt;Min_Units," UnitMin",""))</f>
        <v/>
      </c>
      <c r="AF98" s="344" t="str">
        <f>IF(ODU!$A98="","",IF(ODU!I98&lt;=ODU!H98," UnitMax",""))</f>
        <v/>
      </c>
      <c r="AG98" s="344" t="str">
        <f>IF(ODU!$A98="","",IF(COUNTIF(IDU!$E$3:$N$3,"="&amp;UPPER(ODU!BL98))=1,""," Invalid_IDU_List"))</f>
        <v/>
      </c>
      <c r="AH98" s="344" t="str">
        <f t="shared" ca="1" si="14"/>
        <v/>
      </c>
      <c r="AI98" s="344" t="str">
        <f t="shared" si="15"/>
        <v/>
      </c>
    </row>
    <row r="99" spans="1:35" x14ac:dyDescent="0.2">
      <c r="A99">
        <v>99</v>
      </c>
      <c r="B99" s="304" t="str">
        <f t="shared" ca="1" si="11"/>
        <v/>
      </c>
      <c r="C99" s="304">
        <f t="shared" ca="1" si="12"/>
        <v>0</v>
      </c>
      <c r="D99" s="304">
        <f t="shared" ca="1" si="16"/>
        <v>0</v>
      </c>
      <c r="E99" s="304" t="str">
        <f t="shared" ca="1" si="13"/>
        <v/>
      </c>
      <c r="F99">
        <v>93</v>
      </c>
      <c r="G99" s="304">
        <f t="shared" ca="1" si="17"/>
        <v>0</v>
      </c>
      <c r="H99" s="304" t="str">
        <f t="shared" ca="1" si="18"/>
        <v/>
      </c>
      <c r="P99" s="344" t="str">
        <f>IF(ODU!$A99="","",IF(COUNTIF(ODU!$A$4:$A$504,"="&amp;ODU!$A99)&gt;1,"ODU_Duplicate",""))</f>
        <v/>
      </c>
      <c r="Q99" s="344" t="str">
        <f>IF(IDU!$A100="","",IF(COUNTIF(IDU!$A$4:$A$354,"="&amp;IDU!$A100)&gt;1,"IDU_Duplicate",""))</f>
        <v/>
      </c>
      <c r="R99" s="351" t="str">
        <f>IF(ODU!$A99="","",9 + FIND("1",IF(ODU!$J99&gt;0,"1","0") &amp; IF(ODU!$K99&gt;0,"1","0") &amp; IF(ODU!$L99&gt;0,"1","0") &amp; IF(ODU!$M99&gt;0,"1","0")&amp; IF(ODU!$N99&gt;0,"1","0")&amp; IF(ODU!$O99&gt;0,"1","0")&amp; IF(ODU!$P99&gt;0,"1","0")&amp; IF(ODU!$Q99&gt;0,"1","0")&amp; IF(ODU!$R99&gt;0,"1","0")&amp; IF(ODU!$S99&gt;0,"1","0")&amp; IF(ODU!$T99&gt;0,"1","0")&amp; IF(ODU!$U99&gt;0,"1","0")&amp; IF(ODU!$V99&gt;0,"1","0")&amp; IF(ODU!$W99&gt;0,"1","0")&amp; IF(ODU!$X99&gt;0,"1","0")&amp; IF(ODU!$Y99&gt;0,"1","0")))</f>
        <v/>
      </c>
      <c r="S99" s="351" t="str">
        <f>IF(ODU!$A99="","",26 - FIND("1",IF(ODU!$Y99&gt;0,"1","0") &amp; IF(ODU!$X99&gt;0,"1","0") &amp; IF(ODU!$W99&gt;0,"1","0") &amp; IF(ODU!$V99&gt;0,"1","0")&amp; IF(ODU!$U99&gt;0,"1","0")&amp; IF(ODU!$T99&gt;0,"1","0")&amp; IF(ODU!$S99&gt;0,"1","0")&amp; IF(ODU!$R99&gt;0,"1","0")&amp; IF(ODU!$Q99&gt;0,"1","0")&amp; IF(ODU!$P99&gt;0,"1","0")&amp; IF(ODU!$O99&gt;0,"1","0")&amp; IF(ODU!$N99&gt;0,"1","0")&amp; IF(ODU!$M99&gt;0,"1","0")&amp; IF(ODU!$L99&gt;0,"1","0")&amp; IF(ODU!$K99&gt;0,"1","0")&amp; IF(ODU!$J99&gt;0,"1","0")))</f>
        <v/>
      </c>
      <c r="T99" s="351" t="str">
        <f>IF(ODU!$A99="","",26 + FIND("1",IF(ODU!$AA99&gt;0,"1","0") &amp; IF(ODU!$AB99&gt;0,"1","0") &amp; IF(ODU!$AC99&gt;0,"1","0") &amp; IF(ODU!$AD99&gt;0,"1","0")&amp; IF(ODU!$AE99&gt;0,"1","0")&amp; IF(ODU!$AF99&gt;0,"1","0")&amp; IF(ODU!$AG99&gt;0,"1","0")&amp; IF(ODU!$AH99&gt;0,"1","0")&amp; IF(ODU!$AI99&gt;0,"1","0")&amp; IF(ODU!$AJ99&gt;0,"1","0")&amp; IF(ODU!$AK99&gt;0,"1","0")&amp; IF(ODU!$AL99&gt;0,"1","0")&amp; IF(ODU!$AM99&gt;0,"1","0")&amp; IF(ODU!$AN99&gt;0,"1","0")&amp; IF(ODU!$AO99&gt;0,"1","0")&amp; IF(ODU!$AP99&gt;0,"1","0")))</f>
        <v/>
      </c>
      <c r="U99" s="351" t="str">
        <f>IF(ODU!$A99="","",43 - FIND("1",IF(ODU!$AP99&gt;0,"1","0") &amp; IF(ODU!$AO99&gt;0,"1","0") &amp; IF(ODU!$AN99&gt;0,"1","0") &amp; IF(ODU!$AM99&gt;0,"1","0")&amp; IF(ODU!$AL99&gt;0,"1","0")&amp; IF(ODU!$AK99&gt;0,"1","0")&amp; IF(ODU!$AJ99&gt;0,"1","0")&amp; IF(ODU!$AI99&gt;0,"1","0")&amp; IF(ODU!$AH99&gt;0,"1","0")&amp; IF(ODU!$AG99&gt;0,"1","0")&amp; IF(ODU!$AF99&gt;0,"1","0")&amp; IF(ODU!$AE99&gt;0,"1","0")&amp; IF(ODU!$AD99&gt;0,"1","0")&amp; IF(ODU!$AC99&gt;0,"1","0")&amp; IF(ODU!$AB99&gt;0,"1","0")&amp; IF(ODU!$AA99&gt;0,"1","0")))</f>
        <v/>
      </c>
      <c r="V99" s="351" t="str">
        <f>IF(ODU!$A99="","",IF(OR(T99&lt;&gt;R99+17,U99&lt;&gt;S99+17)," RangeMismatch",""))</f>
        <v/>
      </c>
      <c r="W99" s="344" t="str">
        <f ca="1">IF(ODU!$A99="","",IF(COUNTA(INDIRECT("odu!R"&amp;ROW()&amp;"C"&amp;R99&amp;":R"&amp;ROW()&amp;"C"&amp;S99,"false"))&lt;&gt;1+S99-R99," GapInRangeCooling",""))</f>
        <v/>
      </c>
      <c r="X99" s="344" t="str">
        <f ca="1">IF(ODU!$A99="","",IF(COUNTA(INDIRECT("odu!R"&amp;ROW()&amp;"C"&amp;T99&amp;":R"&amp;ROW()&amp;"C"&amp;U99,"false"))&lt;&gt;1+U99-T99," GapInRangeHeating",""))</f>
        <v/>
      </c>
      <c r="Y99" s="345" t="str">
        <f>IF(ODU!$A99="","",IF(OR(ODU!$F99=0,ODU!$B99=0),0,ODU!$F99/ODU!$B99))</f>
        <v/>
      </c>
      <c r="Z99" s="345" t="str">
        <f>IF(ODU!$A99="","",IF(OR(ODU!$G99=0,ODU!$B99=0),0, ODU!$G99/ODU!$B99))</f>
        <v/>
      </c>
      <c r="AA99" s="303" t="str">
        <f>IF(ODU!$A99="","",IF(Y99=0,0,IF(Y99&gt;=0.8,13,IF(Y99&gt;=0.7,12,IF(Y99&gt;=0.6,11,IF(Y99&gt;=0.5,10,0))))))</f>
        <v/>
      </c>
      <c r="AB99" s="351" t="str">
        <f>IF(ODU!$A99="","",IF(Z99&gt;2, 25,6+INT(10*(Z99-0.0001))))</f>
        <v/>
      </c>
      <c r="AC99" s="304" t="str">
        <f>IF(ODU!$A99="","",IF(AA99&lt;R99," CapacityMin",""))</f>
        <v/>
      </c>
      <c r="AD99" s="304" t="str">
        <f>IF(ODU!$A99="","",IF(AB99&gt;S99," CapacityMax",""))</f>
        <v/>
      </c>
      <c r="AE99" s="344" t="str">
        <f>IF(ODU!$A99="","",IF(ODU!H99&lt;Min_Units," UnitMin",""))</f>
        <v/>
      </c>
      <c r="AF99" s="344" t="str">
        <f>IF(ODU!$A99="","",IF(ODU!I99&lt;=ODU!H99," UnitMax",""))</f>
        <v/>
      </c>
      <c r="AG99" s="344" t="str">
        <f>IF(ODU!$A99="","",IF(COUNTIF(IDU!$E$3:$N$3,"="&amp;UPPER(ODU!BL99))=1,""," Invalid_IDU_List"))</f>
        <v/>
      </c>
      <c r="AH99" s="344" t="str">
        <f t="shared" ca="1" si="14"/>
        <v/>
      </c>
      <c r="AI99" s="344" t="str">
        <f t="shared" si="15"/>
        <v/>
      </c>
    </row>
    <row r="100" spans="1:35" x14ac:dyDescent="0.2">
      <c r="A100">
        <v>100</v>
      </c>
      <c r="B100" s="304" t="str">
        <f t="shared" ca="1" si="11"/>
        <v/>
      </c>
      <c r="C100" s="304">
        <f t="shared" ca="1" si="12"/>
        <v>0</v>
      </c>
      <c r="D100" s="304">
        <f t="shared" ca="1" si="16"/>
        <v>0</v>
      </c>
      <c r="E100" s="304" t="str">
        <f t="shared" ca="1" si="13"/>
        <v/>
      </c>
      <c r="F100">
        <v>94</v>
      </c>
      <c r="G100" s="304">
        <f t="shared" ca="1" si="17"/>
        <v>0</v>
      </c>
      <c r="H100" s="304" t="str">
        <f t="shared" ca="1" si="18"/>
        <v/>
      </c>
      <c r="P100" s="344" t="str">
        <f>IF(ODU!$A100="","",IF(COUNTIF(ODU!$A$4:$A$504,"="&amp;ODU!$A100)&gt;1,"ODU_Duplicate",""))</f>
        <v/>
      </c>
      <c r="Q100" s="344" t="str">
        <f>IF(IDU!$A101="","",IF(COUNTIF(IDU!$A$4:$A$354,"="&amp;IDU!$A101)&gt;1,"IDU_Duplicate",""))</f>
        <v/>
      </c>
      <c r="R100" s="351" t="str">
        <f>IF(ODU!$A100="","",9 + FIND("1",IF(ODU!$J100&gt;0,"1","0") &amp; IF(ODU!$K100&gt;0,"1","0") &amp; IF(ODU!$L100&gt;0,"1","0") &amp; IF(ODU!$M100&gt;0,"1","0")&amp; IF(ODU!$N100&gt;0,"1","0")&amp; IF(ODU!$O100&gt;0,"1","0")&amp; IF(ODU!$P100&gt;0,"1","0")&amp; IF(ODU!$Q100&gt;0,"1","0")&amp; IF(ODU!$R100&gt;0,"1","0")&amp; IF(ODU!$S100&gt;0,"1","0")&amp; IF(ODU!$T100&gt;0,"1","0")&amp; IF(ODU!$U100&gt;0,"1","0")&amp; IF(ODU!$V100&gt;0,"1","0")&amp; IF(ODU!$W100&gt;0,"1","0")&amp; IF(ODU!$X100&gt;0,"1","0")&amp; IF(ODU!$Y100&gt;0,"1","0")))</f>
        <v/>
      </c>
      <c r="S100" s="351" t="str">
        <f>IF(ODU!$A100="","",26 - FIND("1",IF(ODU!$Y100&gt;0,"1","0") &amp; IF(ODU!$X100&gt;0,"1","0") &amp; IF(ODU!$W100&gt;0,"1","0") &amp; IF(ODU!$V100&gt;0,"1","0")&amp; IF(ODU!$U100&gt;0,"1","0")&amp; IF(ODU!$T100&gt;0,"1","0")&amp; IF(ODU!$S100&gt;0,"1","0")&amp; IF(ODU!$R100&gt;0,"1","0")&amp; IF(ODU!$Q100&gt;0,"1","0")&amp; IF(ODU!$P100&gt;0,"1","0")&amp; IF(ODU!$O100&gt;0,"1","0")&amp; IF(ODU!$N100&gt;0,"1","0")&amp; IF(ODU!$M100&gt;0,"1","0")&amp; IF(ODU!$L100&gt;0,"1","0")&amp; IF(ODU!$K100&gt;0,"1","0")&amp; IF(ODU!$J100&gt;0,"1","0")))</f>
        <v/>
      </c>
      <c r="T100" s="351" t="str">
        <f>IF(ODU!$A100="","",26 + FIND("1",IF(ODU!$AA100&gt;0,"1","0") &amp; IF(ODU!$AB100&gt;0,"1","0") &amp; IF(ODU!$AC100&gt;0,"1","0") &amp; IF(ODU!$AD100&gt;0,"1","0")&amp; IF(ODU!$AE100&gt;0,"1","0")&amp; IF(ODU!$AF100&gt;0,"1","0")&amp; IF(ODU!$AG100&gt;0,"1","0")&amp; IF(ODU!$AH100&gt;0,"1","0")&amp; IF(ODU!$AI100&gt;0,"1","0")&amp; IF(ODU!$AJ100&gt;0,"1","0")&amp; IF(ODU!$AK100&gt;0,"1","0")&amp; IF(ODU!$AL100&gt;0,"1","0")&amp; IF(ODU!$AM100&gt;0,"1","0")&amp; IF(ODU!$AN100&gt;0,"1","0")&amp; IF(ODU!$AO100&gt;0,"1","0")&amp; IF(ODU!$AP100&gt;0,"1","0")))</f>
        <v/>
      </c>
      <c r="U100" s="351" t="str">
        <f>IF(ODU!$A100="","",43 - FIND("1",IF(ODU!$AP100&gt;0,"1","0") &amp; IF(ODU!$AO100&gt;0,"1","0") &amp; IF(ODU!$AN100&gt;0,"1","0") &amp; IF(ODU!$AM100&gt;0,"1","0")&amp; IF(ODU!$AL100&gt;0,"1","0")&amp; IF(ODU!$AK100&gt;0,"1","0")&amp; IF(ODU!$AJ100&gt;0,"1","0")&amp; IF(ODU!$AI100&gt;0,"1","0")&amp; IF(ODU!$AH100&gt;0,"1","0")&amp; IF(ODU!$AG100&gt;0,"1","0")&amp; IF(ODU!$AF100&gt;0,"1","0")&amp; IF(ODU!$AE100&gt;0,"1","0")&amp; IF(ODU!$AD100&gt;0,"1","0")&amp; IF(ODU!$AC100&gt;0,"1","0")&amp; IF(ODU!$AB100&gt;0,"1","0")&amp; IF(ODU!$AA100&gt;0,"1","0")))</f>
        <v/>
      </c>
      <c r="V100" s="351" t="str">
        <f>IF(ODU!$A100="","",IF(OR(T100&lt;&gt;R100+17,U100&lt;&gt;S100+17)," RangeMismatch",""))</f>
        <v/>
      </c>
      <c r="W100" s="344" t="str">
        <f ca="1">IF(ODU!$A100="","",IF(COUNTA(INDIRECT("odu!R"&amp;ROW()&amp;"C"&amp;R100&amp;":R"&amp;ROW()&amp;"C"&amp;S100,"false"))&lt;&gt;1+S100-R100," GapInRangeCooling",""))</f>
        <v/>
      </c>
      <c r="X100" s="344" t="str">
        <f ca="1">IF(ODU!$A100="","",IF(COUNTA(INDIRECT("odu!R"&amp;ROW()&amp;"C"&amp;T100&amp;":R"&amp;ROW()&amp;"C"&amp;U100,"false"))&lt;&gt;1+U100-T100," GapInRangeHeating",""))</f>
        <v/>
      </c>
      <c r="Y100" s="345" t="str">
        <f>IF(ODU!$A100="","",IF(OR(ODU!$F100=0,ODU!$B100=0),0,ODU!$F100/ODU!$B100))</f>
        <v/>
      </c>
      <c r="Z100" s="345" t="str">
        <f>IF(ODU!$A100="","",IF(OR(ODU!$G100=0,ODU!$B100=0),0, ODU!$G100/ODU!$B100))</f>
        <v/>
      </c>
      <c r="AA100" s="303" t="str">
        <f>IF(ODU!$A100="","",IF(Y100=0,0,IF(Y100&gt;=0.8,13,IF(Y100&gt;=0.7,12,IF(Y100&gt;=0.6,11,IF(Y100&gt;=0.5,10,0))))))</f>
        <v/>
      </c>
      <c r="AB100" s="351" t="str">
        <f>IF(ODU!$A100="","",IF(Z100&gt;2, 25,6+INT(10*(Z100-0.0001))))</f>
        <v/>
      </c>
      <c r="AC100" s="304" t="str">
        <f>IF(ODU!$A100="","",IF(AA100&lt;R100," CapacityMin",""))</f>
        <v/>
      </c>
      <c r="AD100" s="304" t="str">
        <f>IF(ODU!$A100="","",IF(AB100&gt;S100," CapacityMax",""))</f>
        <v/>
      </c>
      <c r="AE100" s="344" t="str">
        <f>IF(ODU!$A100="","",IF(ODU!H100&lt;Min_Units," UnitMin",""))</f>
        <v/>
      </c>
      <c r="AF100" s="344" t="str">
        <f>IF(ODU!$A100="","",IF(ODU!I100&lt;=ODU!H100," UnitMax",""))</f>
        <v/>
      </c>
      <c r="AG100" s="344" t="str">
        <f>IF(ODU!$A100="","",IF(COUNTIF(IDU!$E$3:$N$3,"="&amp;UPPER(ODU!BL100))=1,""," Invalid_IDU_List"))</f>
        <v/>
      </c>
      <c r="AH100" s="344" t="str">
        <f t="shared" ca="1" si="14"/>
        <v/>
      </c>
      <c r="AI100" s="344" t="str">
        <f t="shared" si="15"/>
        <v/>
      </c>
    </row>
    <row r="101" spans="1:35" x14ac:dyDescent="0.2">
      <c r="A101">
        <v>101</v>
      </c>
      <c r="B101" s="304" t="str">
        <f t="shared" ca="1" si="11"/>
        <v/>
      </c>
      <c r="C101" s="304">
        <f t="shared" ca="1" si="12"/>
        <v>0</v>
      </c>
      <c r="D101" s="304">
        <f t="shared" ca="1" si="16"/>
        <v>0</v>
      </c>
      <c r="E101" s="304" t="str">
        <f t="shared" ca="1" si="13"/>
        <v/>
      </c>
      <c r="F101">
        <v>95</v>
      </c>
      <c r="G101" s="304">
        <f t="shared" ca="1" si="17"/>
        <v>0</v>
      </c>
      <c r="H101" s="304" t="str">
        <f t="shared" ca="1" si="18"/>
        <v/>
      </c>
      <c r="P101" s="344" t="str">
        <f>IF(ODU!$A101="","",IF(COUNTIF(ODU!$A$4:$A$504,"="&amp;ODU!$A101)&gt;1,"ODU_Duplicate",""))</f>
        <v/>
      </c>
      <c r="Q101" s="344" t="str">
        <f>IF(IDU!$A102="","",IF(COUNTIF(IDU!$A$4:$A$354,"="&amp;IDU!$A102)&gt;1,"IDU_Duplicate",""))</f>
        <v/>
      </c>
      <c r="R101" s="351" t="str">
        <f>IF(ODU!$A101="","",9 + FIND("1",IF(ODU!$J101&gt;0,"1","0") &amp; IF(ODU!$K101&gt;0,"1","0") &amp; IF(ODU!$L101&gt;0,"1","0") &amp; IF(ODU!$M101&gt;0,"1","0")&amp; IF(ODU!$N101&gt;0,"1","0")&amp; IF(ODU!$O101&gt;0,"1","0")&amp; IF(ODU!$P101&gt;0,"1","0")&amp; IF(ODU!$Q101&gt;0,"1","0")&amp; IF(ODU!$R101&gt;0,"1","0")&amp; IF(ODU!$S101&gt;0,"1","0")&amp; IF(ODU!$T101&gt;0,"1","0")&amp; IF(ODU!$U101&gt;0,"1","0")&amp; IF(ODU!$V101&gt;0,"1","0")&amp; IF(ODU!$W101&gt;0,"1","0")&amp; IF(ODU!$X101&gt;0,"1","0")&amp; IF(ODU!$Y101&gt;0,"1","0")))</f>
        <v/>
      </c>
      <c r="S101" s="351" t="str">
        <f>IF(ODU!$A101="","",26 - FIND("1",IF(ODU!$Y101&gt;0,"1","0") &amp; IF(ODU!$X101&gt;0,"1","0") &amp; IF(ODU!$W101&gt;0,"1","0") &amp; IF(ODU!$V101&gt;0,"1","0")&amp; IF(ODU!$U101&gt;0,"1","0")&amp; IF(ODU!$T101&gt;0,"1","0")&amp; IF(ODU!$S101&gt;0,"1","0")&amp; IF(ODU!$R101&gt;0,"1","0")&amp; IF(ODU!$Q101&gt;0,"1","0")&amp; IF(ODU!$P101&gt;0,"1","0")&amp; IF(ODU!$O101&gt;0,"1","0")&amp; IF(ODU!$N101&gt;0,"1","0")&amp; IF(ODU!$M101&gt;0,"1","0")&amp; IF(ODU!$L101&gt;0,"1","0")&amp; IF(ODU!$K101&gt;0,"1","0")&amp; IF(ODU!$J101&gt;0,"1","0")))</f>
        <v/>
      </c>
      <c r="T101" s="351" t="str">
        <f>IF(ODU!$A101="","",26 + FIND("1",IF(ODU!$AA101&gt;0,"1","0") &amp; IF(ODU!$AB101&gt;0,"1","0") &amp; IF(ODU!$AC101&gt;0,"1","0") &amp; IF(ODU!$AD101&gt;0,"1","0")&amp; IF(ODU!$AE101&gt;0,"1","0")&amp; IF(ODU!$AF101&gt;0,"1","0")&amp; IF(ODU!$AG101&gt;0,"1","0")&amp; IF(ODU!$AH101&gt;0,"1","0")&amp; IF(ODU!$AI101&gt;0,"1","0")&amp; IF(ODU!$AJ101&gt;0,"1","0")&amp; IF(ODU!$AK101&gt;0,"1","0")&amp; IF(ODU!$AL101&gt;0,"1","0")&amp; IF(ODU!$AM101&gt;0,"1","0")&amp; IF(ODU!$AN101&gt;0,"1","0")&amp; IF(ODU!$AO101&gt;0,"1","0")&amp; IF(ODU!$AP101&gt;0,"1","0")))</f>
        <v/>
      </c>
      <c r="U101" s="351" t="str">
        <f>IF(ODU!$A101="","",43 - FIND("1",IF(ODU!$AP101&gt;0,"1","0") &amp; IF(ODU!$AO101&gt;0,"1","0") &amp; IF(ODU!$AN101&gt;0,"1","0") &amp; IF(ODU!$AM101&gt;0,"1","0")&amp; IF(ODU!$AL101&gt;0,"1","0")&amp; IF(ODU!$AK101&gt;0,"1","0")&amp; IF(ODU!$AJ101&gt;0,"1","0")&amp; IF(ODU!$AI101&gt;0,"1","0")&amp; IF(ODU!$AH101&gt;0,"1","0")&amp; IF(ODU!$AG101&gt;0,"1","0")&amp; IF(ODU!$AF101&gt;0,"1","0")&amp; IF(ODU!$AE101&gt;0,"1","0")&amp; IF(ODU!$AD101&gt;0,"1","0")&amp; IF(ODU!$AC101&gt;0,"1","0")&amp; IF(ODU!$AB101&gt;0,"1","0")&amp; IF(ODU!$AA101&gt;0,"1","0")))</f>
        <v/>
      </c>
      <c r="V101" s="351" t="str">
        <f>IF(ODU!$A101="","",IF(OR(T101&lt;&gt;R101+17,U101&lt;&gt;S101+17)," RangeMismatch",""))</f>
        <v/>
      </c>
      <c r="W101" s="344" t="str">
        <f ca="1">IF(ODU!$A101="","",IF(COUNTA(INDIRECT("odu!R"&amp;ROW()&amp;"C"&amp;R101&amp;":R"&amp;ROW()&amp;"C"&amp;S101,"false"))&lt;&gt;1+S101-R101," GapInRangeCooling",""))</f>
        <v/>
      </c>
      <c r="X101" s="344" t="str">
        <f ca="1">IF(ODU!$A101="","",IF(COUNTA(INDIRECT("odu!R"&amp;ROW()&amp;"C"&amp;T101&amp;":R"&amp;ROW()&amp;"C"&amp;U101,"false"))&lt;&gt;1+U101-T101," GapInRangeHeating",""))</f>
        <v/>
      </c>
      <c r="Y101" s="345" t="str">
        <f>IF(ODU!$A101="","",IF(OR(ODU!$F101=0,ODU!$B101=0),0,ODU!$F101/ODU!$B101))</f>
        <v/>
      </c>
      <c r="Z101" s="345" t="str">
        <f>IF(ODU!$A101="","",IF(OR(ODU!$G101=0,ODU!$B101=0),0, ODU!$G101/ODU!$B101))</f>
        <v/>
      </c>
      <c r="AA101" s="303" t="str">
        <f>IF(ODU!$A101="","",IF(Y101=0,0,IF(Y101&gt;=0.8,13,IF(Y101&gt;=0.7,12,IF(Y101&gt;=0.6,11,IF(Y101&gt;=0.5,10,0))))))</f>
        <v/>
      </c>
      <c r="AB101" s="351" t="str">
        <f>IF(ODU!$A101="","",IF(Z101&gt;2, 25,6+INT(10*(Z101-0.0001))))</f>
        <v/>
      </c>
      <c r="AC101" s="304" t="str">
        <f>IF(ODU!$A101="","",IF(AA101&lt;R101," CapacityMin",""))</f>
        <v/>
      </c>
      <c r="AD101" s="304" t="str">
        <f>IF(ODU!$A101="","",IF(AB101&gt;S101," CapacityMax",""))</f>
        <v/>
      </c>
      <c r="AE101" s="344" t="str">
        <f>IF(ODU!$A101="","",IF(ODU!H101&lt;Min_Units," UnitMin",""))</f>
        <v/>
      </c>
      <c r="AF101" s="344" t="str">
        <f>IF(ODU!$A101="","",IF(ODU!I101&lt;=ODU!H101," UnitMax",""))</f>
        <v/>
      </c>
      <c r="AG101" s="344" t="str">
        <f>IF(ODU!$A101="","",IF(COUNTIF(IDU!$E$3:$N$3,"="&amp;UPPER(ODU!BL101))=1,""," Invalid_IDU_List"))</f>
        <v/>
      </c>
      <c r="AH101" s="344" t="str">
        <f t="shared" ca="1" si="14"/>
        <v/>
      </c>
      <c r="AI101" s="344" t="str">
        <f t="shared" si="15"/>
        <v/>
      </c>
    </row>
    <row r="102" spans="1:35" x14ac:dyDescent="0.2">
      <c r="A102">
        <v>102</v>
      </c>
      <c r="B102" s="304" t="str">
        <f t="shared" ca="1" si="11"/>
        <v/>
      </c>
      <c r="C102" s="304">
        <f t="shared" ca="1" si="12"/>
        <v>0</v>
      </c>
      <c r="D102" s="304">
        <f t="shared" ca="1" si="16"/>
        <v>0</v>
      </c>
      <c r="E102" s="304" t="str">
        <f t="shared" ca="1" si="13"/>
        <v/>
      </c>
      <c r="F102">
        <v>96</v>
      </c>
      <c r="G102" s="304">
        <f t="shared" ca="1" si="17"/>
        <v>0</v>
      </c>
      <c r="H102" s="304" t="str">
        <f t="shared" ca="1" si="18"/>
        <v/>
      </c>
      <c r="P102" s="344" t="str">
        <f>IF(ODU!$A102="","",IF(COUNTIF(ODU!$A$4:$A$504,"="&amp;ODU!$A102)&gt;1,"ODU_Duplicate",""))</f>
        <v/>
      </c>
      <c r="Q102" s="344" t="str">
        <f>IF(IDU!$A103="","",IF(COUNTIF(IDU!$A$4:$A$354,"="&amp;IDU!$A103)&gt;1,"IDU_Duplicate",""))</f>
        <v/>
      </c>
      <c r="R102" s="351" t="str">
        <f>IF(ODU!$A102="","",9 + FIND("1",IF(ODU!$J102&gt;0,"1","0") &amp; IF(ODU!$K102&gt;0,"1","0") &amp; IF(ODU!$L102&gt;0,"1","0") &amp; IF(ODU!$M102&gt;0,"1","0")&amp; IF(ODU!$N102&gt;0,"1","0")&amp; IF(ODU!$O102&gt;0,"1","0")&amp; IF(ODU!$P102&gt;0,"1","0")&amp; IF(ODU!$Q102&gt;0,"1","0")&amp; IF(ODU!$R102&gt;0,"1","0")&amp; IF(ODU!$S102&gt;0,"1","0")&amp; IF(ODU!$T102&gt;0,"1","0")&amp; IF(ODU!$U102&gt;0,"1","0")&amp; IF(ODU!$V102&gt;0,"1","0")&amp; IF(ODU!$W102&gt;0,"1","0")&amp; IF(ODU!$X102&gt;0,"1","0")&amp; IF(ODU!$Y102&gt;0,"1","0")))</f>
        <v/>
      </c>
      <c r="S102" s="351" t="str">
        <f>IF(ODU!$A102="","",26 - FIND("1",IF(ODU!$Y102&gt;0,"1","0") &amp; IF(ODU!$X102&gt;0,"1","0") &amp; IF(ODU!$W102&gt;0,"1","0") &amp; IF(ODU!$V102&gt;0,"1","0")&amp; IF(ODU!$U102&gt;0,"1","0")&amp; IF(ODU!$T102&gt;0,"1","0")&amp; IF(ODU!$S102&gt;0,"1","0")&amp; IF(ODU!$R102&gt;0,"1","0")&amp; IF(ODU!$Q102&gt;0,"1","0")&amp; IF(ODU!$P102&gt;0,"1","0")&amp; IF(ODU!$O102&gt;0,"1","0")&amp; IF(ODU!$N102&gt;0,"1","0")&amp; IF(ODU!$M102&gt;0,"1","0")&amp; IF(ODU!$L102&gt;0,"1","0")&amp; IF(ODU!$K102&gt;0,"1","0")&amp; IF(ODU!$J102&gt;0,"1","0")))</f>
        <v/>
      </c>
      <c r="T102" s="351" t="str">
        <f>IF(ODU!$A102="","",26 + FIND("1",IF(ODU!$AA102&gt;0,"1","0") &amp; IF(ODU!$AB102&gt;0,"1","0") &amp; IF(ODU!$AC102&gt;0,"1","0") &amp; IF(ODU!$AD102&gt;0,"1","0")&amp; IF(ODU!$AE102&gt;0,"1","0")&amp; IF(ODU!$AF102&gt;0,"1","0")&amp; IF(ODU!$AG102&gt;0,"1","0")&amp; IF(ODU!$AH102&gt;0,"1","0")&amp; IF(ODU!$AI102&gt;0,"1","0")&amp; IF(ODU!$AJ102&gt;0,"1","0")&amp; IF(ODU!$AK102&gt;0,"1","0")&amp; IF(ODU!$AL102&gt;0,"1","0")&amp; IF(ODU!$AM102&gt;0,"1","0")&amp; IF(ODU!$AN102&gt;0,"1","0")&amp; IF(ODU!$AO102&gt;0,"1","0")&amp; IF(ODU!$AP102&gt;0,"1","0")))</f>
        <v/>
      </c>
      <c r="U102" s="351" t="str">
        <f>IF(ODU!$A102="","",43 - FIND("1",IF(ODU!$AP102&gt;0,"1","0") &amp; IF(ODU!$AO102&gt;0,"1","0") &amp; IF(ODU!$AN102&gt;0,"1","0") &amp; IF(ODU!$AM102&gt;0,"1","0")&amp; IF(ODU!$AL102&gt;0,"1","0")&amp; IF(ODU!$AK102&gt;0,"1","0")&amp; IF(ODU!$AJ102&gt;0,"1","0")&amp; IF(ODU!$AI102&gt;0,"1","0")&amp; IF(ODU!$AH102&gt;0,"1","0")&amp; IF(ODU!$AG102&gt;0,"1","0")&amp; IF(ODU!$AF102&gt;0,"1","0")&amp; IF(ODU!$AE102&gt;0,"1","0")&amp; IF(ODU!$AD102&gt;0,"1","0")&amp; IF(ODU!$AC102&gt;0,"1","0")&amp; IF(ODU!$AB102&gt;0,"1","0")&amp; IF(ODU!$AA102&gt;0,"1","0")))</f>
        <v/>
      </c>
      <c r="V102" s="351" t="str">
        <f>IF(ODU!$A102="","",IF(OR(T102&lt;&gt;R102+17,U102&lt;&gt;S102+17)," RangeMismatch",""))</f>
        <v/>
      </c>
      <c r="W102" s="344" t="str">
        <f ca="1">IF(ODU!$A102="","",IF(COUNTA(INDIRECT("odu!R"&amp;ROW()&amp;"C"&amp;R102&amp;":R"&amp;ROW()&amp;"C"&amp;S102,"false"))&lt;&gt;1+S102-R102," GapInRangeCooling",""))</f>
        <v/>
      </c>
      <c r="X102" s="344" t="str">
        <f ca="1">IF(ODU!$A102="","",IF(COUNTA(INDIRECT("odu!R"&amp;ROW()&amp;"C"&amp;T102&amp;":R"&amp;ROW()&amp;"C"&amp;U102,"false"))&lt;&gt;1+U102-T102," GapInRangeHeating",""))</f>
        <v/>
      </c>
      <c r="Y102" s="345" t="str">
        <f>IF(ODU!$A102="","",IF(OR(ODU!$F102=0,ODU!$B102=0),0,ODU!$F102/ODU!$B102))</f>
        <v/>
      </c>
      <c r="Z102" s="345" t="str">
        <f>IF(ODU!$A102="","",IF(OR(ODU!$G102=0,ODU!$B102=0),0, ODU!$G102/ODU!$B102))</f>
        <v/>
      </c>
      <c r="AA102" s="303" t="str">
        <f>IF(ODU!$A102="","",IF(Y102=0,0,IF(Y102&gt;=0.8,13,IF(Y102&gt;=0.7,12,IF(Y102&gt;=0.6,11,IF(Y102&gt;=0.5,10,0))))))</f>
        <v/>
      </c>
      <c r="AB102" s="351" t="str">
        <f>IF(ODU!$A102="","",IF(Z102&gt;2, 25,6+INT(10*(Z102-0.0001))))</f>
        <v/>
      </c>
      <c r="AC102" s="304" t="str">
        <f>IF(ODU!$A102="","",IF(AA102&lt;R102," CapacityMin",""))</f>
        <v/>
      </c>
      <c r="AD102" s="304" t="str">
        <f>IF(ODU!$A102="","",IF(AB102&gt;S102," CapacityMax",""))</f>
        <v/>
      </c>
      <c r="AE102" s="344" t="str">
        <f>IF(ODU!$A102="","",IF(ODU!H102&lt;Min_Units," UnitMin",""))</f>
        <v/>
      </c>
      <c r="AF102" s="344" t="str">
        <f>IF(ODU!$A102="","",IF(ODU!I102&lt;=ODU!H102," UnitMax",""))</f>
        <v/>
      </c>
      <c r="AG102" s="344" t="str">
        <f>IF(ODU!$A102="","",IF(COUNTIF(IDU!$E$3:$N$3,"="&amp;UPPER(ODU!BL102))=1,""," Invalid_IDU_List"))</f>
        <v/>
      </c>
      <c r="AH102" s="344" t="str">
        <f t="shared" ca="1" si="14"/>
        <v/>
      </c>
      <c r="AI102" s="344" t="str">
        <f t="shared" si="15"/>
        <v/>
      </c>
    </row>
    <row r="103" spans="1:35" x14ac:dyDescent="0.2">
      <c r="A103">
        <v>103</v>
      </c>
      <c r="B103" s="304" t="str">
        <f t="shared" ca="1" si="11"/>
        <v/>
      </c>
      <c r="C103" s="304">
        <f t="shared" ca="1" si="12"/>
        <v>0</v>
      </c>
      <c r="D103" s="304">
        <f t="shared" ca="1" si="16"/>
        <v>0</v>
      </c>
      <c r="E103" s="304" t="str">
        <f t="shared" ca="1" si="13"/>
        <v/>
      </c>
      <c r="F103">
        <v>97</v>
      </c>
      <c r="G103" s="304">
        <f t="shared" ca="1" si="17"/>
        <v>0</v>
      </c>
      <c r="H103" s="304" t="str">
        <f t="shared" ca="1" si="18"/>
        <v/>
      </c>
      <c r="P103" s="344" t="str">
        <f>IF(ODU!$A103="","",IF(COUNTIF(ODU!$A$4:$A$504,"="&amp;ODU!$A103)&gt;1,"ODU_Duplicate",""))</f>
        <v/>
      </c>
      <c r="Q103" s="344" t="str">
        <f>IF(IDU!$A104="","",IF(COUNTIF(IDU!$A$4:$A$354,"="&amp;IDU!$A104)&gt;1,"IDU_Duplicate",""))</f>
        <v/>
      </c>
      <c r="R103" s="351" t="str">
        <f>IF(ODU!$A103="","",9 + FIND("1",IF(ODU!$J103&gt;0,"1","0") &amp; IF(ODU!$K103&gt;0,"1","0") &amp; IF(ODU!$L103&gt;0,"1","0") &amp; IF(ODU!$M103&gt;0,"1","0")&amp; IF(ODU!$N103&gt;0,"1","0")&amp; IF(ODU!$O103&gt;0,"1","0")&amp; IF(ODU!$P103&gt;0,"1","0")&amp; IF(ODU!$Q103&gt;0,"1","0")&amp; IF(ODU!$R103&gt;0,"1","0")&amp; IF(ODU!$S103&gt;0,"1","0")&amp; IF(ODU!$T103&gt;0,"1","0")&amp; IF(ODU!$U103&gt;0,"1","0")&amp; IF(ODU!$V103&gt;0,"1","0")&amp; IF(ODU!$W103&gt;0,"1","0")&amp; IF(ODU!$X103&gt;0,"1","0")&amp; IF(ODU!$Y103&gt;0,"1","0")))</f>
        <v/>
      </c>
      <c r="S103" s="351" t="str">
        <f>IF(ODU!$A103="","",26 - FIND("1",IF(ODU!$Y103&gt;0,"1","0") &amp; IF(ODU!$X103&gt;0,"1","0") &amp; IF(ODU!$W103&gt;0,"1","0") &amp; IF(ODU!$V103&gt;0,"1","0")&amp; IF(ODU!$U103&gt;0,"1","0")&amp; IF(ODU!$T103&gt;0,"1","0")&amp; IF(ODU!$S103&gt;0,"1","0")&amp; IF(ODU!$R103&gt;0,"1","0")&amp; IF(ODU!$Q103&gt;0,"1","0")&amp; IF(ODU!$P103&gt;0,"1","0")&amp; IF(ODU!$O103&gt;0,"1","0")&amp; IF(ODU!$N103&gt;0,"1","0")&amp; IF(ODU!$M103&gt;0,"1","0")&amp; IF(ODU!$L103&gt;0,"1","0")&amp; IF(ODU!$K103&gt;0,"1","0")&amp; IF(ODU!$J103&gt;0,"1","0")))</f>
        <v/>
      </c>
      <c r="T103" s="351" t="str">
        <f>IF(ODU!$A103="","",26 + FIND("1",IF(ODU!$AA103&gt;0,"1","0") &amp; IF(ODU!$AB103&gt;0,"1","0") &amp; IF(ODU!$AC103&gt;0,"1","0") &amp; IF(ODU!$AD103&gt;0,"1","0")&amp; IF(ODU!$AE103&gt;0,"1","0")&amp; IF(ODU!$AF103&gt;0,"1","0")&amp; IF(ODU!$AG103&gt;0,"1","0")&amp; IF(ODU!$AH103&gt;0,"1","0")&amp; IF(ODU!$AI103&gt;0,"1","0")&amp; IF(ODU!$AJ103&gt;0,"1","0")&amp; IF(ODU!$AK103&gt;0,"1","0")&amp; IF(ODU!$AL103&gt;0,"1","0")&amp; IF(ODU!$AM103&gt;0,"1","0")&amp; IF(ODU!$AN103&gt;0,"1","0")&amp; IF(ODU!$AO103&gt;0,"1","0")&amp; IF(ODU!$AP103&gt;0,"1","0")))</f>
        <v/>
      </c>
      <c r="U103" s="351" t="str">
        <f>IF(ODU!$A103="","",43 - FIND("1",IF(ODU!$AP103&gt;0,"1","0") &amp; IF(ODU!$AO103&gt;0,"1","0") &amp; IF(ODU!$AN103&gt;0,"1","0") &amp; IF(ODU!$AM103&gt;0,"1","0")&amp; IF(ODU!$AL103&gt;0,"1","0")&amp; IF(ODU!$AK103&gt;0,"1","0")&amp; IF(ODU!$AJ103&gt;0,"1","0")&amp; IF(ODU!$AI103&gt;0,"1","0")&amp; IF(ODU!$AH103&gt;0,"1","0")&amp; IF(ODU!$AG103&gt;0,"1","0")&amp; IF(ODU!$AF103&gt;0,"1","0")&amp; IF(ODU!$AE103&gt;0,"1","0")&amp; IF(ODU!$AD103&gt;0,"1","0")&amp; IF(ODU!$AC103&gt;0,"1","0")&amp; IF(ODU!$AB103&gt;0,"1","0")&amp; IF(ODU!$AA103&gt;0,"1","0")))</f>
        <v/>
      </c>
      <c r="V103" s="351" t="str">
        <f>IF(ODU!$A103="","",IF(OR(T103&lt;&gt;R103+17,U103&lt;&gt;S103+17)," RangeMismatch",""))</f>
        <v/>
      </c>
      <c r="W103" s="344" t="str">
        <f ca="1">IF(ODU!$A103="","",IF(COUNTA(INDIRECT("odu!R"&amp;ROW()&amp;"C"&amp;R103&amp;":R"&amp;ROW()&amp;"C"&amp;S103,"false"))&lt;&gt;1+S103-R103," GapInRangeCooling",""))</f>
        <v/>
      </c>
      <c r="X103" s="344" t="str">
        <f ca="1">IF(ODU!$A103="","",IF(COUNTA(INDIRECT("odu!R"&amp;ROW()&amp;"C"&amp;T103&amp;":R"&amp;ROW()&amp;"C"&amp;U103,"false"))&lt;&gt;1+U103-T103," GapInRangeHeating",""))</f>
        <v/>
      </c>
      <c r="Y103" s="345" t="str">
        <f>IF(ODU!$A103="","",IF(OR(ODU!$F103=0,ODU!$B103=0),0,ODU!$F103/ODU!$B103))</f>
        <v/>
      </c>
      <c r="Z103" s="345" t="str">
        <f>IF(ODU!$A103="","",IF(OR(ODU!$G103=0,ODU!$B103=0),0, ODU!$G103/ODU!$B103))</f>
        <v/>
      </c>
      <c r="AA103" s="303" t="str">
        <f>IF(ODU!$A103="","",IF(Y103=0,0,IF(Y103&gt;=0.8,13,IF(Y103&gt;=0.7,12,IF(Y103&gt;=0.6,11,IF(Y103&gt;=0.5,10,0))))))</f>
        <v/>
      </c>
      <c r="AB103" s="351" t="str">
        <f>IF(ODU!$A103="","",IF(Z103&gt;2, 25,6+INT(10*(Z103-0.0001))))</f>
        <v/>
      </c>
      <c r="AC103" s="304" t="str">
        <f>IF(ODU!$A103="","",IF(AA103&lt;R103," CapacityMin",""))</f>
        <v/>
      </c>
      <c r="AD103" s="304" t="str">
        <f>IF(ODU!$A103="","",IF(AB103&gt;S103," CapacityMax",""))</f>
        <v/>
      </c>
      <c r="AE103" s="344" t="str">
        <f>IF(ODU!$A103="","",IF(ODU!H103&lt;Min_Units," UnitMin",""))</f>
        <v/>
      </c>
      <c r="AF103" s="344" t="str">
        <f>IF(ODU!$A103="","",IF(ODU!I103&lt;=ODU!H103," UnitMax",""))</f>
        <v/>
      </c>
      <c r="AG103" s="344" t="str">
        <f>IF(ODU!$A103="","",IF(COUNTIF(IDU!$E$3:$N$3,"="&amp;UPPER(ODU!BL103))=1,""," Invalid_IDU_List"))</f>
        <v/>
      </c>
      <c r="AH103" s="344" t="str">
        <f t="shared" ca="1" si="14"/>
        <v/>
      </c>
      <c r="AI103" s="344" t="str">
        <f t="shared" si="15"/>
        <v/>
      </c>
    </row>
    <row r="104" spans="1:35" x14ac:dyDescent="0.2">
      <c r="A104">
        <v>104</v>
      </c>
      <c r="B104" s="304" t="str">
        <f t="shared" ca="1" si="11"/>
        <v/>
      </c>
      <c r="C104" s="304">
        <f t="shared" ca="1" si="12"/>
        <v>0</v>
      </c>
      <c r="D104" s="304">
        <f t="shared" ref="D104:D167" ca="1" si="19">D103+C104</f>
        <v>0</v>
      </c>
      <c r="E104" s="304" t="str">
        <f t="shared" ref="E104:E167" ca="1" si="20">IF(OR(D104=D103,ODU_Row=""),"",D104)</f>
        <v/>
      </c>
      <c r="F104">
        <v>98</v>
      </c>
      <c r="G104" s="304">
        <f t="shared" ref="G104:G167" ca="1" si="21">SUMIF($E$3:$E$500,"="&amp;$F104,$A$3:$A$500)</f>
        <v>0</v>
      </c>
      <c r="H104" s="304" t="str">
        <f t="shared" ca="1" si="18"/>
        <v/>
      </c>
      <c r="I104" s="311"/>
      <c r="J104" s="311"/>
      <c r="K104" s="311"/>
      <c r="P104" s="344" t="str">
        <f>IF(ODU!$A104="","",IF(COUNTIF(ODU!$A$4:$A$504,"="&amp;ODU!$A104)&gt;1,"ODU_Duplicate",""))</f>
        <v/>
      </c>
      <c r="Q104" s="344" t="str">
        <f>IF(IDU!$A105="","",IF(COUNTIF(IDU!$A$4:$A$354,"="&amp;IDU!$A105)&gt;1,"IDU_Duplicate",""))</f>
        <v/>
      </c>
      <c r="R104" s="351" t="str">
        <f>IF(ODU!$A104="","",9 + FIND("1",IF(ODU!$J104&gt;0,"1","0") &amp; IF(ODU!$K104&gt;0,"1","0") &amp; IF(ODU!$L104&gt;0,"1","0") &amp; IF(ODU!$M104&gt;0,"1","0")&amp; IF(ODU!$N104&gt;0,"1","0")&amp; IF(ODU!$O104&gt;0,"1","0")&amp; IF(ODU!$P104&gt;0,"1","0")&amp; IF(ODU!$Q104&gt;0,"1","0")&amp; IF(ODU!$R104&gt;0,"1","0")&amp; IF(ODU!$S104&gt;0,"1","0")&amp; IF(ODU!$T104&gt;0,"1","0")&amp; IF(ODU!$U104&gt;0,"1","0")&amp; IF(ODU!$V104&gt;0,"1","0")&amp; IF(ODU!$W104&gt;0,"1","0")&amp; IF(ODU!$X104&gt;0,"1","0")&amp; IF(ODU!$Y104&gt;0,"1","0")))</f>
        <v/>
      </c>
      <c r="S104" s="351" t="str">
        <f>IF(ODU!$A104="","",26 - FIND("1",IF(ODU!$Y104&gt;0,"1","0") &amp; IF(ODU!$X104&gt;0,"1","0") &amp; IF(ODU!$W104&gt;0,"1","0") &amp; IF(ODU!$V104&gt;0,"1","0")&amp; IF(ODU!$U104&gt;0,"1","0")&amp; IF(ODU!$T104&gt;0,"1","0")&amp; IF(ODU!$S104&gt;0,"1","0")&amp; IF(ODU!$R104&gt;0,"1","0")&amp; IF(ODU!$Q104&gt;0,"1","0")&amp; IF(ODU!$P104&gt;0,"1","0")&amp; IF(ODU!$O104&gt;0,"1","0")&amp; IF(ODU!$N104&gt;0,"1","0")&amp; IF(ODU!$M104&gt;0,"1","0")&amp; IF(ODU!$L104&gt;0,"1","0")&amp; IF(ODU!$K104&gt;0,"1","0")&amp; IF(ODU!$J104&gt;0,"1","0")))</f>
        <v/>
      </c>
      <c r="T104" s="351" t="str">
        <f>IF(ODU!$A104="","",26 + FIND("1",IF(ODU!$AA104&gt;0,"1","0") &amp; IF(ODU!$AB104&gt;0,"1","0") &amp; IF(ODU!$AC104&gt;0,"1","0") &amp; IF(ODU!$AD104&gt;0,"1","0")&amp; IF(ODU!$AE104&gt;0,"1","0")&amp; IF(ODU!$AF104&gt;0,"1","0")&amp; IF(ODU!$AG104&gt;0,"1","0")&amp; IF(ODU!$AH104&gt;0,"1","0")&amp; IF(ODU!$AI104&gt;0,"1","0")&amp; IF(ODU!$AJ104&gt;0,"1","0")&amp; IF(ODU!$AK104&gt;0,"1","0")&amp; IF(ODU!$AL104&gt;0,"1","0")&amp; IF(ODU!$AM104&gt;0,"1","0")&amp; IF(ODU!$AN104&gt;0,"1","0")&amp; IF(ODU!$AO104&gt;0,"1","0")&amp; IF(ODU!$AP104&gt;0,"1","0")))</f>
        <v/>
      </c>
      <c r="U104" s="351" t="str">
        <f>IF(ODU!$A104="","",43 - FIND("1",IF(ODU!$AP104&gt;0,"1","0") &amp; IF(ODU!$AO104&gt;0,"1","0") &amp; IF(ODU!$AN104&gt;0,"1","0") &amp; IF(ODU!$AM104&gt;0,"1","0")&amp; IF(ODU!$AL104&gt;0,"1","0")&amp; IF(ODU!$AK104&gt;0,"1","0")&amp; IF(ODU!$AJ104&gt;0,"1","0")&amp; IF(ODU!$AI104&gt;0,"1","0")&amp; IF(ODU!$AH104&gt;0,"1","0")&amp; IF(ODU!$AG104&gt;0,"1","0")&amp; IF(ODU!$AF104&gt;0,"1","0")&amp; IF(ODU!$AE104&gt;0,"1","0")&amp; IF(ODU!$AD104&gt;0,"1","0")&amp; IF(ODU!$AC104&gt;0,"1","0")&amp; IF(ODU!$AB104&gt;0,"1","0")&amp; IF(ODU!$AA104&gt;0,"1","0")))</f>
        <v/>
      </c>
      <c r="V104" s="351" t="str">
        <f>IF(ODU!$A104="","",IF(OR(T104&lt;&gt;R104+17,U104&lt;&gt;S104+17)," RangeMismatch",""))</f>
        <v/>
      </c>
      <c r="W104" s="344" t="str">
        <f ca="1">IF(ODU!$A104="","",IF(COUNTA(INDIRECT("odu!R"&amp;ROW()&amp;"C"&amp;R104&amp;":R"&amp;ROW()&amp;"C"&amp;S104,"false"))&lt;&gt;1+S104-R104," GapInRangeCooling",""))</f>
        <v/>
      </c>
      <c r="X104" s="344" t="str">
        <f ca="1">IF(ODU!$A104="","",IF(COUNTA(INDIRECT("odu!R"&amp;ROW()&amp;"C"&amp;T104&amp;":R"&amp;ROW()&amp;"C"&amp;U104,"false"))&lt;&gt;1+U104-T104," GapInRangeHeating",""))</f>
        <v/>
      </c>
      <c r="Y104" s="345" t="str">
        <f>IF(ODU!$A104="","",IF(OR(ODU!$F104=0,ODU!$B104=0),0,ODU!$F104/ODU!$B104))</f>
        <v/>
      </c>
      <c r="Z104" s="345" t="str">
        <f>IF(ODU!$A104="","",IF(OR(ODU!$G104=0,ODU!$B104=0),0, ODU!$G104/ODU!$B104))</f>
        <v/>
      </c>
      <c r="AA104" s="303" t="str">
        <f>IF(ODU!$A104="","",IF(Y104=0,0,IF(Y104&gt;=0.8,13,IF(Y104&gt;=0.7,12,IF(Y104&gt;=0.6,11,IF(Y104&gt;=0.5,10,0))))))</f>
        <v/>
      </c>
      <c r="AB104" s="351" t="str">
        <f>IF(ODU!$A104="","",IF(Z104&gt;2, 25,6+INT(10*(Z104-0.0001))))</f>
        <v/>
      </c>
      <c r="AC104" s="304" t="str">
        <f>IF(ODU!$A104="","",IF(AA104&lt;R104," CapacityMin",""))</f>
        <v/>
      </c>
      <c r="AD104" s="304" t="str">
        <f>IF(ODU!$A104="","",IF(AB104&gt;S104," CapacityMax",""))</f>
        <v/>
      </c>
      <c r="AE104" s="344" t="str">
        <f>IF(ODU!$A104="","",IF(ODU!H104&lt;Min_Units," UnitMin",""))</f>
        <v/>
      </c>
      <c r="AF104" s="344" t="str">
        <f>IF(ODU!$A104="","",IF(ODU!I104&lt;=ODU!H104," UnitMax",""))</f>
        <v/>
      </c>
      <c r="AG104" s="344" t="str">
        <f>IF(ODU!$A104="","",IF(COUNTIF(IDU!$E$3:$N$3,"="&amp;UPPER(ODU!BL104))=1,""," Invalid_IDU_List"))</f>
        <v/>
      </c>
      <c r="AH104" s="344" t="str">
        <f t="shared" ca="1" si="14"/>
        <v/>
      </c>
      <c r="AI104" s="344" t="str">
        <f t="shared" si="15"/>
        <v/>
      </c>
    </row>
    <row r="105" spans="1:35" x14ac:dyDescent="0.2">
      <c r="A105">
        <v>105</v>
      </c>
      <c r="B105" s="304" t="str">
        <f t="shared" ca="1" si="11"/>
        <v/>
      </c>
      <c r="C105" s="304">
        <f t="shared" ca="1" si="12"/>
        <v>0</v>
      </c>
      <c r="D105" s="304">
        <f t="shared" ca="1" si="19"/>
        <v>0</v>
      </c>
      <c r="E105" s="304" t="str">
        <f t="shared" ca="1" si="20"/>
        <v/>
      </c>
      <c r="F105">
        <v>99</v>
      </c>
      <c r="G105" s="304">
        <f t="shared" ca="1" si="21"/>
        <v>0</v>
      </c>
      <c r="H105" s="304" t="str">
        <f t="shared" ca="1" si="18"/>
        <v/>
      </c>
      <c r="I105" s="311"/>
      <c r="J105" s="311"/>
      <c r="K105" s="311"/>
      <c r="P105" s="344" t="str">
        <f>IF(ODU!$A105="","",IF(COUNTIF(ODU!$A$4:$A$504,"="&amp;ODU!$A105)&gt;1,"ODU_Duplicate",""))</f>
        <v/>
      </c>
      <c r="Q105" s="344" t="str">
        <f>IF(IDU!$A106="","",IF(COUNTIF(IDU!$A$4:$A$354,"="&amp;IDU!$A106)&gt;1,"IDU_Duplicate",""))</f>
        <v/>
      </c>
      <c r="R105" s="351" t="str">
        <f>IF(ODU!$A105="","",9 + FIND("1",IF(ODU!$J105&gt;0,"1","0") &amp; IF(ODU!$K105&gt;0,"1","0") &amp; IF(ODU!$L105&gt;0,"1","0") &amp; IF(ODU!$M105&gt;0,"1","0")&amp; IF(ODU!$N105&gt;0,"1","0")&amp; IF(ODU!$O105&gt;0,"1","0")&amp; IF(ODU!$P105&gt;0,"1","0")&amp; IF(ODU!$Q105&gt;0,"1","0")&amp; IF(ODU!$R105&gt;0,"1","0")&amp; IF(ODU!$S105&gt;0,"1","0")&amp; IF(ODU!$T105&gt;0,"1","0")&amp; IF(ODU!$U105&gt;0,"1","0")&amp; IF(ODU!$V105&gt;0,"1","0")&amp; IF(ODU!$W105&gt;0,"1","0")&amp; IF(ODU!$X105&gt;0,"1","0")&amp; IF(ODU!$Y105&gt;0,"1","0")))</f>
        <v/>
      </c>
      <c r="S105" s="351" t="str">
        <f>IF(ODU!$A105="","",26 - FIND("1",IF(ODU!$Y105&gt;0,"1","0") &amp; IF(ODU!$X105&gt;0,"1","0") &amp; IF(ODU!$W105&gt;0,"1","0") &amp; IF(ODU!$V105&gt;0,"1","0")&amp; IF(ODU!$U105&gt;0,"1","0")&amp; IF(ODU!$T105&gt;0,"1","0")&amp; IF(ODU!$S105&gt;0,"1","0")&amp; IF(ODU!$R105&gt;0,"1","0")&amp; IF(ODU!$Q105&gt;0,"1","0")&amp; IF(ODU!$P105&gt;0,"1","0")&amp; IF(ODU!$O105&gt;0,"1","0")&amp; IF(ODU!$N105&gt;0,"1","0")&amp; IF(ODU!$M105&gt;0,"1","0")&amp; IF(ODU!$L105&gt;0,"1","0")&amp; IF(ODU!$K105&gt;0,"1","0")&amp; IF(ODU!$J105&gt;0,"1","0")))</f>
        <v/>
      </c>
      <c r="T105" s="351" t="str">
        <f>IF(ODU!$A105="","",26 + FIND("1",IF(ODU!$AA105&gt;0,"1","0") &amp; IF(ODU!$AB105&gt;0,"1","0") &amp; IF(ODU!$AC105&gt;0,"1","0") &amp; IF(ODU!$AD105&gt;0,"1","0")&amp; IF(ODU!$AE105&gt;0,"1","0")&amp; IF(ODU!$AF105&gt;0,"1","0")&amp; IF(ODU!$AG105&gt;0,"1","0")&amp; IF(ODU!$AH105&gt;0,"1","0")&amp; IF(ODU!$AI105&gt;0,"1","0")&amp; IF(ODU!$AJ105&gt;0,"1","0")&amp; IF(ODU!$AK105&gt;0,"1","0")&amp; IF(ODU!$AL105&gt;0,"1","0")&amp; IF(ODU!$AM105&gt;0,"1","0")&amp; IF(ODU!$AN105&gt;0,"1","0")&amp; IF(ODU!$AO105&gt;0,"1","0")&amp; IF(ODU!$AP105&gt;0,"1","0")))</f>
        <v/>
      </c>
      <c r="U105" s="351" t="str">
        <f>IF(ODU!$A105="","",43 - FIND("1",IF(ODU!$AP105&gt;0,"1","0") &amp; IF(ODU!$AO105&gt;0,"1","0") &amp; IF(ODU!$AN105&gt;0,"1","0") &amp; IF(ODU!$AM105&gt;0,"1","0")&amp; IF(ODU!$AL105&gt;0,"1","0")&amp; IF(ODU!$AK105&gt;0,"1","0")&amp; IF(ODU!$AJ105&gt;0,"1","0")&amp; IF(ODU!$AI105&gt;0,"1","0")&amp; IF(ODU!$AH105&gt;0,"1","0")&amp; IF(ODU!$AG105&gt;0,"1","0")&amp; IF(ODU!$AF105&gt;0,"1","0")&amp; IF(ODU!$AE105&gt;0,"1","0")&amp; IF(ODU!$AD105&gt;0,"1","0")&amp; IF(ODU!$AC105&gt;0,"1","0")&amp; IF(ODU!$AB105&gt;0,"1","0")&amp; IF(ODU!$AA105&gt;0,"1","0")))</f>
        <v/>
      </c>
      <c r="V105" s="351" t="str">
        <f>IF(ODU!$A105="","",IF(OR(T105&lt;&gt;R105+17,U105&lt;&gt;S105+17)," RangeMismatch",""))</f>
        <v/>
      </c>
      <c r="W105" s="344" t="str">
        <f ca="1">IF(ODU!$A105="","",IF(COUNTA(INDIRECT("odu!R"&amp;ROW()&amp;"C"&amp;R105&amp;":R"&amp;ROW()&amp;"C"&amp;S105,"false"))&lt;&gt;1+S105-R105," GapInRangeCooling",""))</f>
        <v/>
      </c>
      <c r="X105" s="344" t="str">
        <f ca="1">IF(ODU!$A105="","",IF(COUNTA(INDIRECT("odu!R"&amp;ROW()&amp;"C"&amp;T105&amp;":R"&amp;ROW()&amp;"C"&amp;U105,"false"))&lt;&gt;1+U105-T105," GapInRangeHeating",""))</f>
        <v/>
      </c>
      <c r="Y105" s="345" t="str">
        <f>IF(ODU!$A105="","",IF(OR(ODU!$F105=0,ODU!$B105=0),0,ODU!$F105/ODU!$B105))</f>
        <v/>
      </c>
      <c r="Z105" s="345" t="str">
        <f>IF(ODU!$A105="","",IF(OR(ODU!$G105=0,ODU!$B105=0),0, ODU!$G105/ODU!$B105))</f>
        <v/>
      </c>
      <c r="AA105" s="303" t="str">
        <f>IF(ODU!$A105="","",IF(Y105=0,0,IF(Y105&gt;=0.8,13,IF(Y105&gt;=0.7,12,IF(Y105&gt;=0.6,11,IF(Y105&gt;=0.5,10,0))))))</f>
        <v/>
      </c>
      <c r="AB105" s="351" t="str">
        <f>IF(ODU!$A105="","",IF(Z105&gt;2, 25,6+INT(10*(Z105-0.0001))))</f>
        <v/>
      </c>
      <c r="AC105" s="304" t="str">
        <f>IF(ODU!$A105="","",IF(AA105&lt;R105," CapacityMin",""))</f>
        <v/>
      </c>
      <c r="AD105" s="304" t="str">
        <f>IF(ODU!$A105="","",IF(AB105&gt;S105," CapacityMax",""))</f>
        <v/>
      </c>
      <c r="AE105" s="344" t="str">
        <f>IF(ODU!$A105="","",IF(ODU!H105&lt;Min_Units," UnitMin",""))</f>
        <v/>
      </c>
      <c r="AF105" s="344" t="str">
        <f>IF(ODU!$A105="","",IF(ODU!I105&lt;=ODU!H105," UnitMax",""))</f>
        <v/>
      </c>
      <c r="AG105" s="344" t="str">
        <f>IF(ODU!$A105="","",IF(COUNTIF(IDU!$E$3:$N$3,"="&amp;UPPER(ODU!BL105))=1,""," Invalid_IDU_List"))</f>
        <v/>
      </c>
      <c r="AH105" s="344" t="str">
        <f t="shared" ca="1" si="14"/>
        <v/>
      </c>
      <c r="AI105" s="344" t="str">
        <f t="shared" si="15"/>
        <v/>
      </c>
    </row>
    <row r="106" spans="1:35" x14ac:dyDescent="0.2">
      <c r="A106">
        <v>106</v>
      </c>
      <c r="B106" s="304" t="str">
        <f t="shared" ca="1" si="11"/>
        <v/>
      </c>
      <c r="C106" s="304">
        <f t="shared" ca="1" si="12"/>
        <v>0</v>
      </c>
      <c r="D106" s="304">
        <f t="shared" ca="1" si="19"/>
        <v>0</v>
      </c>
      <c r="E106" s="304" t="str">
        <f t="shared" ca="1" si="20"/>
        <v/>
      </c>
      <c r="F106">
        <v>100</v>
      </c>
      <c r="G106" s="304">
        <f t="shared" ca="1" si="21"/>
        <v>0</v>
      </c>
      <c r="H106" s="304" t="str">
        <f t="shared" ca="1" si="18"/>
        <v/>
      </c>
      <c r="I106" s="311"/>
      <c r="J106" s="311"/>
      <c r="K106" s="311"/>
      <c r="P106" s="344" t="str">
        <f>IF(ODU!$A106="","",IF(COUNTIF(ODU!$A$4:$A$504,"="&amp;ODU!$A106)&gt;1,"ODU_Duplicate",""))</f>
        <v/>
      </c>
      <c r="Q106" s="344" t="str">
        <f>IF(IDU!$A107="","",IF(COUNTIF(IDU!$A$4:$A$354,"="&amp;IDU!$A107)&gt;1,"IDU_Duplicate",""))</f>
        <v/>
      </c>
      <c r="R106" s="351" t="str">
        <f>IF(ODU!$A106="","",9 + FIND("1",IF(ODU!$J106&gt;0,"1","0") &amp; IF(ODU!$K106&gt;0,"1","0") &amp; IF(ODU!$L106&gt;0,"1","0") &amp; IF(ODU!$M106&gt;0,"1","0")&amp; IF(ODU!$N106&gt;0,"1","0")&amp; IF(ODU!$O106&gt;0,"1","0")&amp; IF(ODU!$P106&gt;0,"1","0")&amp; IF(ODU!$Q106&gt;0,"1","0")&amp; IF(ODU!$R106&gt;0,"1","0")&amp; IF(ODU!$S106&gt;0,"1","0")&amp; IF(ODU!$T106&gt;0,"1","0")&amp; IF(ODU!$U106&gt;0,"1","0")&amp; IF(ODU!$V106&gt;0,"1","0")&amp; IF(ODU!$W106&gt;0,"1","0")&amp; IF(ODU!$X106&gt;0,"1","0")&amp; IF(ODU!$Y106&gt;0,"1","0")))</f>
        <v/>
      </c>
      <c r="S106" s="351" t="str">
        <f>IF(ODU!$A106="","",26 - FIND("1",IF(ODU!$Y106&gt;0,"1","0") &amp; IF(ODU!$X106&gt;0,"1","0") &amp; IF(ODU!$W106&gt;0,"1","0") &amp; IF(ODU!$V106&gt;0,"1","0")&amp; IF(ODU!$U106&gt;0,"1","0")&amp; IF(ODU!$T106&gt;0,"1","0")&amp; IF(ODU!$S106&gt;0,"1","0")&amp; IF(ODU!$R106&gt;0,"1","0")&amp; IF(ODU!$Q106&gt;0,"1","0")&amp; IF(ODU!$P106&gt;0,"1","0")&amp; IF(ODU!$O106&gt;0,"1","0")&amp; IF(ODU!$N106&gt;0,"1","0")&amp; IF(ODU!$M106&gt;0,"1","0")&amp; IF(ODU!$L106&gt;0,"1","0")&amp; IF(ODU!$K106&gt;0,"1","0")&amp; IF(ODU!$J106&gt;0,"1","0")))</f>
        <v/>
      </c>
      <c r="T106" s="351" t="str">
        <f>IF(ODU!$A106="","",26 + FIND("1",IF(ODU!$AA106&gt;0,"1","0") &amp; IF(ODU!$AB106&gt;0,"1","0") &amp; IF(ODU!$AC106&gt;0,"1","0") &amp; IF(ODU!$AD106&gt;0,"1","0")&amp; IF(ODU!$AE106&gt;0,"1","0")&amp; IF(ODU!$AF106&gt;0,"1","0")&amp; IF(ODU!$AG106&gt;0,"1","0")&amp; IF(ODU!$AH106&gt;0,"1","0")&amp; IF(ODU!$AI106&gt;0,"1","0")&amp; IF(ODU!$AJ106&gt;0,"1","0")&amp; IF(ODU!$AK106&gt;0,"1","0")&amp; IF(ODU!$AL106&gt;0,"1","0")&amp; IF(ODU!$AM106&gt;0,"1","0")&amp; IF(ODU!$AN106&gt;0,"1","0")&amp; IF(ODU!$AO106&gt;0,"1","0")&amp; IF(ODU!$AP106&gt;0,"1","0")))</f>
        <v/>
      </c>
      <c r="U106" s="351" t="str">
        <f>IF(ODU!$A106="","",43 - FIND("1",IF(ODU!$AP106&gt;0,"1","0") &amp; IF(ODU!$AO106&gt;0,"1","0") &amp; IF(ODU!$AN106&gt;0,"1","0") &amp; IF(ODU!$AM106&gt;0,"1","0")&amp; IF(ODU!$AL106&gt;0,"1","0")&amp; IF(ODU!$AK106&gt;0,"1","0")&amp; IF(ODU!$AJ106&gt;0,"1","0")&amp; IF(ODU!$AI106&gt;0,"1","0")&amp; IF(ODU!$AH106&gt;0,"1","0")&amp; IF(ODU!$AG106&gt;0,"1","0")&amp; IF(ODU!$AF106&gt;0,"1","0")&amp; IF(ODU!$AE106&gt;0,"1","0")&amp; IF(ODU!$AD106&gt;0,"1","0")&amp; IF(ODU!$AC106&gt;0,"1","0")&amp; IF(ODU!$AB106&gt;0,"1","0")&amp; IF(ODU!$AA106&gt;0,"1","0")))</f>
        <v/>
      </c>
      <c r="V106" s="351" t="str">
        <f>IF(ODU!$A106="","",IF(OR(T106&lt;&gt;R106+17,U106&lt;&gt;S106+17)," RangeMismatch",""))</f>
        <v/>
      </c>
      <c r="W106" s="344" t="str">
        <f ca="1">IF(ODU!$A106="","",IF(COUNTA(INDIRECT("odu!R"&amp;ROW()&amp;"C"&amp;R106&amp;":R"&amp;ROW()&amp;"C"&amp;S106,"false"))&lt;&gt;1+S106-R106," GapInRangeCooling",""))</f>
        <v/>
      </c>
      <c r="X106" s="344" t="str">
        <f ca="1">IF(ODU!$A106="","",IF(COUNTA(INDIRECT("odu!R"&amp;ROW()&amp;"C"&amp;T106&amp;":R"&amp;ROW()&amp;"C"&amp;U106,"false"))&lt;&gt;1+U106-T106," GapInRangeHeating",""))</f>
        <v/>
      </c>
      <c r="Y106" s="345" t="str">
        <f>IF(ODU!$A106="","",IF(OR(ODU!$F106=0,ODU!$B106=0),0,ODU!$F106/ODU!$B106))</f>
        <v/>
      </c>
      <c r="Z106" s="345" t="str">
        <f>IF(ODU!$A106="","",IF(OR(ODU!$G106=0,ODU!$B106=0),0, ODU!$G106/ODU!$B106))</f>
        <v/>
      </c>
      <c r="AA106" s="303" t="str">
        <f>IF(ODU!$A106="","",IF(Y106=0,0,IF(Y106&gt;=0.8,13,IF(Y106&gt;=0.7,12,IF(Y106&gt;=0.6,11,IF(Y106&gt;=0.5,10,0))))))</f>
        <v/>
      </c>
      <c r="AB106" s="351" t="str">
        <f>IF(ODU!$A106="","",IF(Z106&gt;2, 25,6+INT(10*(Z106-0.0001))))</f>
        <v/>
      </c>
      <c r="AC106" s="304" t="str">
        <f>IF(ODU!$A106="","",IF(AA106&lt;R106," CapacityMin",""))</f>
        <v/>
      </c>
      <c r="AD106" s="304" t="str">
        <f>IF(ODU!$A106="","",IF(AB106&gt;S106," CapacityMax",""))</f>
        <v/>
      </c>
      <c r="AE106" s="344" t="str">
        <f>IF(ODU!$A106="","",IF(ODU!H106&lt;Min_Units," UnitMin",""))</f>
        <v/>
      </c>
      <c r="AF106" s="344" t="str">
        <f>IF(ODU!$A106="","",IF(ODU!I106&lt;=ODU!H106," UnitMax",""))</f>
        <v/>
      </c>
      <c r="AG106" s="344" t="str">
        <f>IF(ODU!$A106="","",IF(COUNTIF(IDU!$E$3:$N$3,"="&amp;UPPER(ODU!BL106))=1,""," Invalid_IDU_List"))</f>
        <v/>
      </c>
      <c r="AH106" s="344" t="str">
        <f t="shared" ca="1" si="14"/>
        <v/>
      </c>
      <c r="AI106" s="344" t="str">
        <f t="shared" si="15"/>
        <v/>
      </c>
    </row>
    <row r="107" spans="1:35" x14ac:dyDescent="0.2">
      <c r="A107">
        <v>107</v>
      </c>
      <c r="B107" s="304" t="str">
        <f t="shared" ca="1" si="11"/>
        <v/>
      </c>
      <c r="C107" s="304">
        <f t="shared" ca="1" si="12"/>
        <v>0</v>
      </c>
      <c r="D107" s="304">
        <f t="shared" ca="1" si="19"/>
        <v>0</v>
      </c>
      <c r="E107" s="304" t="str">
        <f t="shared" ca="1" si="20"/>
        <v/>
      </c>
      <c r="F107">
        <v>101</v>
      </c>
      <c r="G107" s="304">
        <f t="shared" ca="1" si="21"/>
        <v>0</v>
      </c>
      <c r="H107" s="304" t="str">
        <f t="shared" ca="1" si="18"/>
        <v/>
      </c>
      <c r="I107" s="311"/>
      <c r="J107" s="311"/>
      <c r="K107" s="311"/>
      <c r="P107" s="344" t="str">
        <f>IF(ODU!$A107="","",IF(COUNTIF(ODU!$A$4:$A$504,"="&amp;ODU!$A107)&gt;1,"ODU_Duplicate",""))</f>
        <v/>
      </c>
      <c r="Q107" s="344" t="str">
        <f>IF(IDU!$A108="","",IF(COUNTIF(IDU!$A$4:$A$354,"="&amp;IDU!$A108)&gt;1,"IDU_Duplicate",""))</f>
        <v/>
      </c>
      <c r="R107" s="351" t="str">
        <f>IF(ODU!$A107="","",9 + FIND("1",IF(ODU!$J107&gt;0,"1","0") &amp; IF(ODU!$K107&gt;0,"1","0") &amp; IF(ODU!$L107&gt;0,"1","0") &amp; IF(ODU!$M107&gt;0,"1","0")&amp; IF(ODU!$N107&gt;0,"1","0")&amp; IF(ODU!$O107&gt;0,"1","0")&amp; IF(ODU!$P107&gt;0,"1","0")&amp; IF(ODU!$Q107&gt;0,"1","0")&amp; IF(ODU!$R107&gt;0,"1","0")&amp; IF(ODU!$S107&gt;0,"1","0")&amp; IF(ODU!$T107&gt;0,"1","0")&amp; IF(ODU!$U107&gt;0,"1","0")&amp; IF(ODU!$V107&gt;0,"1","0")&amp; IF(ODU!$W107&gt;0,"1","0")&amp; IF(ODU!$X107&gt;0,"1","0")&amp; IF(ODU!$Y107&gt;0,"1","0")))</f>
        <v/>
      </c>
      <c r="S107" s="351" t="str">
        <f>IF(ODU!$A107="","",26 - FIND("1",IF(ODU!$Y107&gt;0,"1","0") &amp; IF(ODU!$X107&gt;0,"1","0") &amp; IF(ODU!$W107&gt;0,"1","0") &amp; IF(ODU!$V107&gt;0,"1","0")&amp; IF(ODU!$U107&gt;0,"1","0")&amp; IF(ODU!$T107&gt;0,"1","0")&amp; IF(ODU!$S107&gt;0,"1","0")&amp; IF(ODU!$R107&gt;0,"1","0")&amp; IF(ODU!$Q107&gt;0,"1","0")&amp; IF(ODU!$P107&gt;0,"1","0")&amp; IF(ODU!$O107&gt;0,"1","0")&amp; IF(ODU!$N107&gt;0,"1","0")&amp; IF(ODU!$M107&gt;0,"1","0")&amp; IF(ODU!$L107&gt;0,"1","0")&amp; IF(ODU!$K107&gt;0,"1","0")&amp; IF(ODU!$J107&gt;0,"1","0")))</f>
        <v/>
      </c>
      <c r="T107" s="351" t="str">
        <f>IF(ODU!$A107="","",26 + FIND("1",IF(ODU!$AA107&gt;0,"1","0") &amp; IF(ODU!$AB107&gt;0,"1","0") &amp; IF(ODU!$AC107&gt;0,"1","0") &amp; IF(ODU!$AD107&gt;0,"1","0")&amp; IF(ODU!$AE107&gt;0,"1","0")&amp; IF(ODU!$AF107&gt;0,"1","0")&amp; IF(ODU!$AG107&gt;0,"1","0")&amp; IF(ODU!$AH107&gt;0,"1","0")&amp; IF(ODU!$AI107&gt;0,"1","0")&amp; IF(ODU!$AJ107&gt;0,"1","0")&amp; IF(ODU!$AK107&gt;0,"1","0")&amp; IF(ODU!$AL107&gt;0,"1","0")&amp; IF(ODU!$AM107&gt;0,"1","0")&amp; IF(ODU!$AN107&gt;0,"1","0")&amp; IF(ODU!$AO107&gt;0,"1","0")&amp; IF(ODU!$AP107&gt;0,"1","0")))</f>
        <v/>
      </c>
      <c r="U107" s="351" t="str">
        <f>IF(ODU!$A107="","",43 - FIND("1",IF(ODU!$AP107&gt;0,"1","0") &amp; IF(ODU!$AO107&gt;0,"1","0") &amp; IF(ODU!$AN107&gt;0,"1","0") &amp; IF(ODU!$AM107&gt;0,"1","0")&amp; IF(ODU!$AL107&gt;0,"1","0")&amp; IF(ODU!$AK107&gt;0,"1","0")&amp; IF(ODU!$AJ107&gt;0,"1","0")&amp; IF(ODU!$AI107&gt;0,"1","0")&amp; IF(ODU!$AH107&gt;0,"1","0")&amp; IF(ODU!$AG107&gt;0,"1","0")&amp; IF(ODU!$AF107&gt;0,"1","0")&amp; IF(ODU!$AE107&gt;0,"1","0")&amp; IF(ODU!$AD107&gt;0,"1","0")&amp; IF(ODU!$AC107&gt;0,"1","0")&amp; IF(ODU!$AB107&gt;0,"1","0")&amp; IF(ODU!$AA107&gt;0,"1","0")))</f>
        <v/>
      </c>
      <c r="V107" s="351" t="str">
        <f>IF(ODU!$A107="","",IF(OR(T107&lt;&gt;R107+17,U107&lt;&gt;S107+17)," RangeMismatch",""))</f>
        <v/>
      </c>
      <c r="W107" s="344" t="str">
        <f ca="1">IF(ODU!$A107="","",IF(COUNTA(INDIRECT("odu!R"&amp;ROW()&amp;"C"&amp;R107&amp;":R"&amp;ROW()&amp;"C"&amp;S107,"false"))&lt;&gt;1+S107-R107," GapInRangeCooling",""))</f>
        <v/>
      </c>
      <c r="X107" s="344" t="str">
        <f ca="1">IF(ODU!$A107="","",IF(COUNTA(INDIRECT("odu!R"&amp;ROW()&amp;"C"&amp;T107&amp;":R"&amp;ROW()&amp;"C"&amp;U107,"false"))&lt;&gt;1+U107-T107," GapInRangeHeating",""))</f>
        <v/>
      </c>
      <c r="Y107" s="345" t="str">
        <f>IF(ODU!$A107="","",IF(OR(ODU!$F107=0,ODU!$B107=0),0,ODU!$F107/ODU!$B107))</f>
        <v/>
      </c>
      <c r="Z107" s="345" t="str">
        <f>IF(ODU!$A107="","",IF(OR(ODU!$G107=0,ODU!$B107=0),0, ODU!$G107/ODU!$B107))</f>
        <v/>
      </c>
      <c r="AA107" s="303" t="str">
        <f>IF(ODU!$A107="","",IF(Y107=0,0,IF(Y107&gt;=0.8,13,IF(Y107&gt;=0.7,12,IF(Y107&gt;=0.6,11,IF(Y107&gt;=0.5,10,0))))))</f>
        <v/>
      </c>
      <c r="AB107" s="351" t="str">
        <f>IF(ODU!$A107="","",IF(Z107&gt;2, 25,6+INT(10*(Z107-0.0001))))</f>
        <v/>
      </c>
      <c r="AC107" s="304" t="str">
        <f>IF(ODU!$A107="","",IF(AA107&lt;R107," CapacityMin",""))</f>
        <v/>
      </c>
      <c r="AD107" s="304" t="str">
        <f>IF(ODU!$A107="","",IF(AB107&gt;S107," CapacityMax",""))</f>
        <v/>
      </c>
      <c r="AE107" s="344" t="str">
        <f>IF(ODU!$A107="","",IF(ODU!H107&lt;Min_Units," UnitMin",""))</f>
        <v/>
      </c>
      <c r="AF107" s="344" t="str">
        <f>IF(ODU!$A107="","",IF(ODU!I107&lt;=ODU!H107," UnitMax",""))</f>
        <v/>
      </c>
      <c r="AG107" s="344" t="str">
        <f>IF(ODU!$A107="","",IF(COUNTIF(IDU!$E$3:$N$3,"="&amp;UPPER(ODU!BL107))=1,""," Invalid_IDU_List"))</f>
        <v/>
      </c>
      <c r="AH107" s="344" t="str">
        <f t="shared" ca="1" si="14"/>
        <v/>
      </c>
      <c r="AI107" s="344" t="str">
        <f t="shared" si="15"/>
        <v/>
      </c>
    </row>
    <row r="108" spans="1:35" x14ac:dyDescent="0.2">
      <c r="A108">
        <v>108</v>
      </c>
      <c r="B108" s="304" t="str">
        <f t="shared" ca="1" si="11"/>
        <v/>
      </c>
      <c r="C108" s="304">
        <f t="shared" ca="1" si="12"/>
        <v>0</v>
      </c>
      <c r="D108" s="304">
        <f t="shared" ca="1" si="19"/>
        <v>0</v>
      </c>
      <c r="E108" s="304" t="str">
        <f t="shared" ca="1" si="20"/>
        <v/>
      </c>
      <c r="F108">
        <v>102</v>
      </c>
      <c r="G108" s="304">
        <f t="shared" ca="1" si="21"/>
        <v>0</v>
      </c>
      <c r="H108" s="304" t="str">
        <f t="shared" ca="1" si="18"/>
        <v/>
      </c>
      <c r="I108" s="311"/>
      <c r="J108" s="311"/>
      <c r="K108" s="311"/>
      <c r="P108" s="344" t="str">
        <f>IF(ODU!$A108="","",IF(COUNTIF(ODU!$A$4:$A$504,"="&amp;ODU!$A108)&gt;1,"ODU_Duplicate",""))</f>
        <v/>
      </c>
      <c r="Q108" s="344" t="str">
        <f>IF(IDU!$A109="","",IF(COUNTIF(IDU!$A$4:$A$354,"="&amp;IDU!$A109)&gt;1,"IDU_Duplicate",""))</f>
        <v/>
      </c>
      <c r="R108" s="351" t="str">
        <f>IF(ODU!$A108="","",9 + FIND("1",IF(ODU!$J108&gt;0,"1","0") &amp; IF(ODU!$K108&gt;0,"1","0") &amp; IF(ODU!$L108&gt;0,"1","0") &amp; IF(ODU!$M108&gt;0,"1","0")&amp; IF(ODU!$N108&gt;0,"1","0")&amp; IF(ODU!$O108&gt;0,"1","0")&amp; IF(ODU!$P108&gt;0,"1","0")&amp; IF(ODU!$Q108&gt;0,"1","0")&amp; IF(ODU!$R108&gt;0,"1","0")&amp; IF(ODU!$S108&gt;0,"1","0")&amp; IF(ODU!$T108&gt;0,"1","0")&amp; IF(ODU!$U108&gt;0,"1","0")&amp; IF(ODU!$V108&gt;0,"1","0")&amp; IF(ODU!$W108&gt;0,"1","0")&amp; IF(ODU!$X108&gt;0,"1","0")&amp; IF(ODU!$Y108&gt;0,"1","0")))</f>
        <v/>
      </c>
      <c r="S108" s="351" t="str">
        <f>IF(ODU!$A108="","",26 - FIND("1",IF(ODU!$Y108&gt;0,"1","0") &amp; IF(ODU!$X108&gt;0,"1","0") &amp; IF(ODU!$W108&gt;0,"1","0") &amp; IF(ODU!$V108&gt;0,"1","0")&amp; IF(ODU!$U108&gt;0,"1","0")&amp; IF(ODU!$T108&gt;0,"1","0")&amp; IF(ODU!$S108&gt;0,"1","0")&amp; IF(ODU!$R108&gt;0,"1","0")&amp; IF(ODU!$Q108&gt;0,"1","0")&amp; IF(ODU!$P108&gt;0,"1","0")&amp; IF(ODU!$O108&gt;0,"1","0")&amp; IF(ODU!$N108&gt;0,"1","0")&amp; IF(ODU!$M108&gt;0,"1","0")&amp; IF(ODU!$L108&gt;0,"1","0")&amp; IF(ODU!$K108&gt;0,"1","0")&amp; IF(ODU!$J108&gt;0,"1","0")))</f>
        <v/>
      </c>
      <c r="T108" s="351" t="str">
        <f>IF(ODU!$A108="","",26 + FIND("1",IF(ODU!$AA108&gt;0,"1","0") &amp; IF(ODU!$AB108&gt;0,"1","0") &amp; IF(ODU!$AC108&gt;0,"1","0") &amp; IF(ODU!$AD108&gt;0,"1","0")&amp; IF(ODU!$AE108&gt;0,"1","0")&amp; IF(ODU!$AF108&gt;0,"1","0")&amp; IF(ODU!$AG108&gt;0,"1","0")&amp; IF(ODU!$AH108&gt;0,"1","0")&amp; IF(ODU!$AI108&gt;0,"1","0")&amp; IF(ODU!$AJ108&gt;0,"1","0")&amp; IF(ODU!$AK108&gt;0,"1","0")&amp; IF(ODU!$AL108&gt;0,"1","0")&amp; IF(ODU!$AM108&gt;0,"1","0")&amp; IF(ODU!$AN108&gt;0,"1","0")&amp; IF(ODU!$AO108&gt;0,"1","0")&amp; IF(ODU!$AP108&gt;0,"1","0")))</f>
        <v/>
      </c>
      <c r="U108" s="351" t="str">
        <f>IF(ODU!$A108="","",43 - FIND("1",IF(ODU!$AP108&gt;0,"1","0") &amp; IF(ODU!$AO108&gt;0,"1","0") &amp; IF(ODU!$AN108&gt;0,"1","0") &amp; IF(ODU!$AM108&gt;0,"1","0")&amp; IF(ODU!$AL108&gt;0,"1","0")&amp; IF(ODU!$AK108&gt;0,"1","0")&amp; IF(ODU!$AJ108&gt;0,"1","0")&amp; IF(ODU!$AI108&gt;0,"1","0")&amp; IF(ODU!$AH108&gt;0,"1","0")&amp; IF(ODU!$AG108&gt;0,"1","0")&amp; IF(ODU!$AF108&gt;0,"1","0")&amp; IF(ODU!$AE108&gt;0,"1","0")&amp; IF(ODU!$AD108&gt;0,"1","0")&amp; IF(ODU!$AC108&gt;0,"1","0")&amp; IF(ODU!$AB108&gt;0,"1","0")&amp; IF(ODU!$AA108&gt;0,"1","0")))</f>
        <v/>
      </c>
      <c r="V108" s="351" t="str">
        <f>IF(ODU!$A108="","",IF(OR(T108&lt;&gt;R108+17,U108&lt;&gt;S108+17)," RangeMismatch",""))</f>
        <v/>
      </c>
      <c r="W108" s="344" t="str">
        <f ca="1">IF(ODU!$A108="","",IF(COUNTA(INDIRECT("odu!R"&amp;ROW()&amp;"C"&amp;R108&amp;":R"&amp;ROW()&amp;"C"&amp;S108,"false"))&lt;&gt;1+S108-R108," GapInRangeCooling",""))</f>
        <v/>
      </c>
      <c r="X108" s="344" t="str">
        <f ca="1">IF(ODU!$A108="","",IF(COUNTA(INDIRECT("odu!R"&amp;ROW()&amp;"C"&amp;T108&amp;":R"&amp;ROW()&amp;"C"&amp;U108,"false"))&lt;&gt;1+U108-T108," GapInRangeHeating",""))</f>
        <v/>
      </c>
      <c r="Y108" s="345" t="str">
        <f>IF(ODU!$A108="","",IF(OR(ODU!$F108=0,ODU!$B108=0),0,ODU!$F108/ODU!$B108))</f>
        <v/>
      </c>
      <c r="Z108" s="345" t="str">
        <f>IF(ODU!$A108="","",IF(OR(ODU!$G108=0,ODU!$B108=0),0, ODU!$G108/ODU!$B108))</f>
        <v/>
      </c>
      <c r="AA108" s="303" t="str">
        <f>IF(ODU!$A108="","",IF(Y108=0,0,IF(Y108&gt;=0.8,13,IF(Y108&gt;=0.7,12,IF(Y108&gt;=0.6,11,IF(Y108&gt;=0.5,10,0))))))</f>
        <v/>
      </c>
      <c r="AB108" s="351" t="str">
        <f>IF(ODU!$A108="","",IF(Z108&gt;2, 25,6+INT(10*(Z108-0.0001))))</f>
        <v/>
      </c>
      <c r="AC108" s="304" t="str">
        <f>IF(ODU!$A108="","",IF(AA108&lt;R108," CapacityMin",""))</f>
        <v/>
      </c>
      <c r="AD108" s="304" t="str">
        <f>IF(ODU!$A108="","",IF(AB108&gt;S108," CapacityMax",""))</f>
        <v/>
      </c>
      <c r="AE108" s="344" t="str">
        <f>IF(ODU!$A108="","",IF(ODU!H108&lt;Min_Units," UnitMin",""))</f>
        <v/>
      </c>
      <c r="AF108" s="344" t="str">
        <f>IF(ODU!$A108="","",IF(ODU!I108&lt;=ODU!H108," UnitMax",""))</f>
        <v/>
      </c>
      <c r="AG108" s="344" t="str">
        <f>IF(ODU!$A108="","",IF(COUNTIF(IDU!$E$3:$N$3,"="&amp;UPPER(ODU!BL108))=1,""," Invalid_IDU_List"))</f>
        <v/>
      </c>
      <c r="AH108" s="344" t="str">
        <f t="shared" ca="1" si="14"/>
        <v/>
      </c>
      <c r="AI108" s="344" t="str">
        <f t="shared" si="15"/>
        <v/>
      </c>
    </row>
    <row r="109" spans="1:35" x14ac:dyDescent="0.2">
      <c r="A109">
        <v>109</v>
      </c>
      <c r="B109" s="304" t="str">
        <f t="shared" ca="1" si="11"/>
        <v/>
      </c>
      <c r="C109" s="304">
        <f t="shared" ca="1" si="12"/>
        <v>0</v>
      </c>
      <c r="D109" s="304">
        <f t="shared" ca="1" si="19"/>
        <v>0</v>
      </c>
      <c r="E109" s="304" t="str">
        <f t="shared" ca="1" si="20"/>
        <v/>
      </c>
      <c r="F109">
        <v>103</v>
      </c>
      <c r="G109" s="304">
        <f t="shared" ca="1" si="21"/>
        <v>0</v>
      </c>
      <c r="H109" s="304" t="str">
        <f t="shared" ca="1" si="18"/>
        <v/>
      </c>
      <c r="I109" s="311"/>
      <c r="J109" s="311"/>
      <c r="K109" s="311"/>
      <c r="P109" s="344" t="str">
        <f>IF(ODU!$A109="","",IF(COUNTIF(ODU!$A$4:$A$504,"="&amp;ODU!$A109)&gt;1,"ODU_Duplicate",""))</f>
        <v/>
      </c>
      <c r="Q109" s="344" t="str">
        <f>IF(IDU!$A110="","",IF(COUNTIF(IDU!$A$4:$A$354,"="&amp;IDU!$A110)&gt;1,"IDU_Duplicate",""))</f>
        <v/>
      </c>
      <c r="R109" s="351" t="str">
        <f>IF(ODU!$A109="","",9 + FIND("1",IF(ODU!$J109&gt;0,"1","0") &amp; IF(ODU!$K109&gt;0,"1","0") &amp; IF(ODU!$L109&gt;0,"1","0") &amp; IF(ODU!$M109&gt;0,"1","0")&amp; IF(ODU!$N109&gt;0,"1","0")&amp; IF(ODU!$O109&gt;0,"1","0")&amp; IF(ODU!$P109&gt;0,"1","0")&amp; IF(ODU!$Q109&gt;0,"1","0")&amp; IF(ODU!$R109&gt;0,"1","0")&amp; IF(ODU!$S109&gt;0,"1","0")&amp; IF(ODU!$T109&gt;0,"1","0")&amp; IF(ODU!$U109&gt;0,"1","0")&amp; IF(ODU!$V109&gt;0,"1","0")&amp; IF(ODU!$W109&gt;0,"1","0")&amp; IF(ODU!$X109&gt;0,"1","0")&amp; IF(ODU!$Y109&gt;0,"1","0")))</f>
        <v/>
      </c>
      <c r="S109" s="351" t="str">
        <f>IF(ODU!$A109="","",26 - FIND("1",IF(ODU!$Y109&gt;0,"1","0") &amp; IF(ODU!$X109&gt;0,"1","0") &amp; IF(ODU!$W109&gt;0,"1","0") &amp; IF(ODU!$V109&gt;0,"1","0")&amp; IF(ODU!$U109&gt;0,"1","0")&amp; IF(ODU!$T109&gt;0,"1","0")&amp; IF(ODU!$S109&gt;0,"1","0")&amp; IF(ODU!$R109&gt;0,"1","0")&amp; IF(ODU!$Q109&gt;0,"1","0")&amp; IF(ODU!$P109&gt;0,"1","0")&amp; IF(ODU!$O109&gt;0,"1","0")&amp; IF(ODU!$N109&gt;0,"1","0")&amp; IF(ODU!$M109&gt;0,"1","0")&amp; IF(ODU!$L109&gt;0,"1","0")&amp; IF(ODU!$K109&gt;0,"1","0")&amp; IF(ODU!$J109&gt;0,"1","0")))</f>
        <v/>
      </c>
      <c r="T109" s="351" t="str">
        <f>IF(ODU!$A109="","",26 + FIND("1",IF(ODU!$AA109&gt;0,"1","0") &amp; IF(ODU!$AB109&gt;0,"1","0") &amp; IF(ODU!$AC109&gt;0,"1","0") &amp; IF(ODU!$AD109&gt;0,"1","0")&amp; IF(ODU!$AE109&gt;0,"1","0")&amp; IF(ODU!$AF109&gt;0,"1","0")&amp; IF(ODU!$AG109&gt;0,"1","0")&amp; IF(ODU!$AH109&gt;0,"1","0")&amp; IF(ODU!$AI109&gt;0,"1","0")&amp; IF(ODU!$AJ109&gt;0,"1","0")&amp; IF(ODU!$AK109&gt;0,"1","0")&amp; IF(ODU!$AL109&gt;0,"1","0")&amp; IF(ODU!$AM109&gt;0,"1","0")&amp; IF(ODU!$AN109&gt;0,"1","0")&amp; IF(ODU!$AO109&gt;0,"1","0")&amp; IF(ODU!$AP109&gt;0,"1","0")))</f>
        <v/>
      </c>
      <c r="U109" s="351" t="str">
        <f>IF(ODU!$A109="","",43 - FIND("1",IF(ODU!$AP109&gt;0,"1","0") &amp; IF(ODU!$AO109&gt;0,"1","0") &amp; IF(ODU!$AN109&gt;0,"1","0") &amp; IF(ODU!$AM109&gt;0,"1","0")&amp; IF(ODU!$AL109&gt;0,"1","0")&amp; IF(ODU!$AK109&gt;0,"1","0")&amp; IF(ODU!$AJ109&gt;0,"1","0")&amp; IF(ODU!$AI109&gt;0,"1","0")&amp; IF(ODU!$AH109&gt;0,"1","0")&amp; IF(ODU!$AG109&gt;0,"1","0")&amp; IF(ODU!$AF109&gt;0,"1","0")&amp; IF(ODU!$AE109&gt;0,"1","0")&amp; IF(ODU!$AD109&gt;0,"1","0")&amp; IF(ODU!$AC109&gt;0,"1","0")&amp; IF(ODU!$AB109&gt;0,"1","0")&amp; IF(ODU!$AA109&gt;0,"1","0")))</f>
        <v/>
      </c>
      <c r="V109" s="351" t="str">
        <f>IF(ODU!$A109="","",IF(OR(T109&lt;&gt;R109+17,U109&lt;&gt;S109+17)," RangeMismatch",""))</f>
        <v/>
      </c>
      <c r="W109" s="344" t="str">
        <f ca="1">IF(ODU!$A109="","",IF(COUNTA(INDIRECT("odu!R"&amp;ROW()&amp;"C"&amp;R109&amp;":R"&amp;ROW()&amp;"C"&amp;S109,"false"))&lt;&gt;1+S109-R109," GapInRangeCooling",""))</f>
        <v/>
      </c>
      <c r="X109" s="344" t="str">
        <f ca="1">IF(ODU!$A109="","",IF(COUNTA(INDIRECT("odu!R"&amp;ROW()&amp;"C"&amp;T109&amp;":R"&amp;ROW()&amp;"C"&amp;U109,"false"))&lt;&gt;1+U109-T109," GapInRangeHeating",""))</f>
        <v/>
      </c>
      <c r="Y109" s="345" t="str">
        <f>IF(ODU!$A109="","",IF(OR(ODU!$F109=0,ODU!$B109=0),0,ODU!$F109/ODU!$B109))</f>
        <v/>
      </c>
      <c r="Z109" s="345" t="str">
        <f>IF(ODU!$A109="","",IF(OR(ODU!$G109=0,ODU!$B109=0),0, ODU!$G109/ODU!$B109))</f>
        <v/>
      </c>
      <c r="AA109" s="303" t="str">
        <f>IF(ODU!$A109="","",IF(Y109=0,0,IF(Y109&gt;=0.8,13,IF(Y109&gt;=0.7,12,IF(Y109&gt;=0.6,11,IF(Y109&gt;=0.5,10,0))))))</f>
        <v/>
      </c>
      <c r="AB109" s="351" t="str">
        <f>IF(ODU!$A109="","",IF(Z109&gt;2, 25,6+INT(10*(Z109-0.0001))))</f>
        <v/>
      </c>
      <c r="AC109" s="304" t="str">
        <f>IF(ODU!$A109="","",IF(AA109&lt;R109," CapacityMin",""))</f>
        <v/>
      </c>
      <c r="AD109" s="304" t="str">
        <f>IF(ODU!$A109="","",IF(AB109&gt;S109," CapacityMax",""))</f>
        <v/>
      </c>
      <c r="AE109" s="344" t="str">
        <f>IF(ODU!$A109="","",IF(ODU!H109&lt;Min_Units," UnitMin",""))</f>
        <v/>
      </c>
      <c r="AF109" s="344" t="str">
        <f>IF(ODU!$A109="","",IF(ODU!I109&lt;=ODU!H109," UnitMax",""))</f>
        <v/>
      </c>
      <c r="AG109" s="344" t="str">
        <f>IF(ODU!$A109="","",IF(COUNTIF(IDU!$E$3:$N$3,"="&amp;UPPER(ODU!BL109))=1,""," Invalid_IDU_List"))</f>
        <v/>
      </c>
      <c r="AH109" s="344" t="str">
        <f t="shared" ca="1" si="14"/>
        <v/>
      </c>
      <c r="AI109" s="344" t="str">
        <f t="shared" si="15"/>
        <v/>
      </c>
    </row>
    <row r="110" spans="1:35" x14ac:dyDescent="0.2">
      <c r="A110">
        <v>110</v>
      </c>
      <c r="B110" s="304" t="str">
        <f t="shared" ca="1" si="11"/>
        <v/>
      </c>
      <c r="C110" s="304">
        <f t="shared" ca="1" si="12"/>
        <v>0</v>
      </c>
      <c r="D110" s="304">
        <f t="shared" ca="1" si="19"/>
        <v>0</v>
      </c>
      <c r="E110" s="304" t="str">
        <f t="shared" ca="1" si="20"/>
        <v/>
      </c>
      <c r="F110">
        <v>104</v>
      </c>
      <c r="G110" s="304">
        <f t="shared" ca="1" si="21"/>
        <v>0</v>
      </c>
      <c r="H110" s="304" t="str">
        <f t="shared" ca="1" si="18"/>
        <v/>
      </c>
      <c r="I110" s="311"/>
      <c r="J110" s="311"/>
      <c r="K110" s="311"/>
      <c r="P110" s="344" t="str">
        <f>IF(ODU!$A110="","",IF(COUNTIF(ODU!$A$4:$A$504,"="&amp;ODU!$A110)&gt;1,"ODU_Duplicate",""))</f>
        <v/>
      </c>
      <c r="Q110" s="344" t="str">
        <f>IF(IDU!$A111="","",IF(COUNTIF(IDU!$A$4:$A$354,"="&amp;IDU!$A111)&gt;1,"IDU_Duplicate",""))</f>
        <v/>
      </c>
      <c r="R110" s="351" t="str">
        <f>IF(ODU!$A110="","",9 + FIND("1",IF(ODU!$J110&gt;0,"1","0") &amp; IF(ODU!$K110&gt;0,"1","0") &amp; IF(ODU!$L110&gt;0,"1","0") &amp; IF(ODU!$M110&gt;0,"1","0")&amp; IF(ODU!$N110&gt;0,"1","0")&amp; IF(ODU!$O110&gt;0,"1","0")&amp; IF(ODU!$P110&gt;0,"1","0")&amp; IF(ODU!$Q110&gt;0,"1","0")&amp; IF(ODU!$R110&gt;0,"1","0")&amp; IF(ODU!$S110&gt;0,"1","0")&amp; IF(ODU!$T110&gt;0,"1","0")&amp; IF(ODU!$U110&gt;0,"1","0")&amp; IF(ODU!$V110&gt;0,"1","0")&amp; IF(ODU!$W110&gt;0,"1","0")&amp; IF(ODU!$X110&gt;0,"1","0")&amp; IF(ODU!$Y110&gt;0,"1","0")))</f>
        <v/>
      </c>
      <c r="S110" s="351" t="str">
        <f>IF(ODU!$A110="","",26 - FIND("1",IF(ODU!$Y110&gt;0,"1","0") &amp; IF(ODU!$X110&gt;0,"1","0") &amp; IF(ODU!$W110&gt;0,"1","0") &amp; IF(ODU!$V110&gt;0,"1","0")&amp; IF(ODU!$U110&gt;0,"1","0")&amp; IF(ODU!$T110&gt;0,"1","0")&amp; IF(ODU!$S110&gt;0,"1","0")&amp; IF(ODU!$R110&gt;0,"1","0")&amp; IF(ODU!$Q110&gt;0,"1","0")&amp; IF(ODU!$P110&gt;0,"1","0")&amp; IF(ODU!$O110&gt;0,"1","0")&amp; IF(ODU!$N110&gt;0,"1","0")&amp; IF(ODU!$M110&gt;0,"1","0")&amp; IF(ODU!$L110&gt;0,"1","0")&amp; IF(ODU!$K110&gt;0,"1","0")&amp; IF(ODU!$J110&gt;0,"1","0")))</f>
        <v/>
      </c>
      <c r="T110" s="351" t="str">
        <f>IF(ODU!$A110="","",26 + FIND("1",IF(ODU!$AA110&gt;0,"1","0") &amp; IF(ODU!$AB110&gt;0,"1","0") &amp; IF(ODU!$AC110&gt;0,"1","0") &amp; IF(ODU!$AD110&gt;0,"1","0")&amp; IF(ODU!$AE110&gt;0,"1","0")&amp; IF(ODU!$AF110&gt;0,"1","0")&amp; IF(ODU!$AG110&gt;0,"1","0")&amp; IF(ODU!$AH110&gt;0,"1","0")&amp; IF(ODU!$AI110&gt;0,"1","0")&amp; IF(ODU!$AJ110&gt;0,"1","0")&amp; IF(ODU!$AK110&gt;0,"1","0")&amp; IF(ODU!$AL110&gt;0,"1","0")&amp; IF(ODU!$AM110&gt;0,"1","0")&amp; IF(ODU!$AN110&gt;0,"1","0")&amp; IF(ODU!$AO110&gt;0,"1","0")&amp; IF(ODU!$AP110&gt;0,"1","0")))</f>
        <v/>
      </c>
      <c r="U110" s="351" t="str">
        <f>IF(ODU!$A110="","",43 - FIND("1",IF(ODU!$AP110&gt;0,"1","0") &amp; IF(ODU!$AO110&gt;0,"1","0") &amp; IF(ODU!$AN110&gt;0,"1","0") &amp; IF(ODU!$AM110&gt;0,"1","0")&amp; IF(ODU!$AL110&gt;0,"1","0")&amp; IF(ODU!$AK110&gt;0,"1","0")&amp; IF(ODU!$AJ110&gt;0,"1","0")&amp; IF(ODU!$AI110&gt;0,"1","0")&amp; IF(ODU!$AH110&gt;0,"1","0")&amp; IF(ODU!$AG110&gt;0,"1","0")&amp; IF(ODU!$AF110&gt;0,"1","0")&amp; IF(ODU!$AE110&gt;0,"1","0")&amp; IF(ODU!$AD110&gt;0,"1","0")&amp; IF(ODU!$AC110&gt;0,"1","0")&amp; IF(ODU!$AB110&gt;0,"1","0")&amp; IF(ODU!$AA110&gt;0,"1","0")))</f>
        <v/>
      </c>
      <c r="V110" s="351" t="str">
        <f>IF(ODU!$A110="","",IF(OR(T110&lt;&gt;R110+17,U110&lt;&gt;S110+17)," RangeMismatch",""))</f>
        <v/>
      </c>
      <c r="W110" s="344" t="str">
        <f ca="1">IF(ODU!$A110="","",IF(COUNTA(INDIRECT("odu!R"&amp;ROW()&amp;"C"&amp;R110&amp;":R"&amp;ROW()&amp;"C"&amp;S110,"false"))&lt;&gt;1+S110-R110," GapInRangeCooling",""))</f>
        <v/>
      </c>
      <c r="X110" s="344" t="str">
        <f ca="1">IF(ODU!$A110="","",IF(COUNTA(INDIRECT("odu!R"&amp;ROW()&amp;"C"&amp;T110&amp;":R"&amp;ROW()&amp;"C"&amp;U110,"false"))&lt;&gt;1+U110-T110," GapInRangeHeating",""))</f>
        <v/>
      </c>
      <c r="Y110" s="345" t="str">
        <f>IF(ODU!$A110="","",IF(OR(ODU!$F110=0,ODU!$B110=0),0,ODU!$F110/ODU!$B110))</f>
        <v/>
      </c>
      <c r="Z110" s="345" t="str">
        <f>IF(ODU!$A110="","",IF(OR(ODU!$G110=0,ODU!$B110=0),0, ODU!$G110/ODU!$B110))</f>
        <v/>
      </c>
      <c r="AA110" s="303" t="str">
        <f>IF(ODU!$A110="","",IF(Y110=0,0,IF(Y110&gt;=0.8,13,IF(Y110&gt;=0.7,12,IF(Y110&gt;=0.6,11,IF(Y110&gt;=0.5,10,0))))))</f>
        <v/>
      </c>
      <c r="AB110" s="351" t="str">
        <f>IF(ODU!$A110="","",IF(Z110&gt;2, 25,6+INT(10*(Z110-0.0001))))</f>
        <v/>
      </c>
      <c r="AC110" s="304" t="str">
        <f>IF(ODU!$A110="","",IF(AA110&lt;R110," CapacityMin",""))</f>
        <v/>
      </c>
      <c r="AD110" s="304" t="str">
        <f>IF(ODU!$A110="","",IF(AB110&gt;S110," CapacityMax",""))</f>
        <v/>
      </c>
      <c r="AE110" s="344" t="str">
        <f>IF(ODU!$A110="","",IF(ODU!H110&lt;Min_Units," UnitMin",""))</f>
        <v/>
      </c>
      <c r="AF110" s="344" t="str">
        <f>IF(ODU!$A110="","",IF(ODU!I110&lt;=ODU!H110," UnitMax",""))</f>
        <v/>
      </c>
      <c r="AG110" s="344" t="str">
        <f>IF(ODU!$A110="","",IF(COUNTIF(IDU!$E$3:$N$3,"="&amp;UPPER(ODU!BL110))=1,""," Invalid_IDU_List"))</f>
        <v/>
      </c>
      <c r="AH110" s="344" t="str">
        <f t="shared" ca="1" si="14"/>
        <v/>
      </c>
      <c r="AI110" s="344" t="str">
        <f t="shared" si="15"/>
        <v/>
      </c>
    </row>
    <row r="111" spans="1:35" x14ac:dyDescent="0.2">
      <c r="A111">
        <v>111</v>
      </c>
      <c r="B111" s="304" t="str">
        <f t="shared" ca="1" si="11"/>
        <v/>
      </c>
      <c r="C111" s="304">
        <f t="shared" ca="1" si="12"/>
        <v>0</v>
      </c>
      <c r="D111" s="304">
        <f t="shared" ca="1" si="19"/>
        <v>0</v>
      </c>
      <c r="E111" s="304" t="str">
        <f t="shared" ca="1" si="20"/>
        <v/>
      </c>
      <c r="F111">
        <v>105</v>
      </c>
      <c r="G111" s="304">
        <f t="shared" ca="1" si="21"/>
        <v>0</v>
      </c>
      <c r="H111" s="304" t="str">
        <f t="shared" ca="1" si="18"/>
        <v/>
      </c>
      <c r="I111" s="311"/>
      <c r="J111" s="311"/>
      <c r="K111" s="311"/>
      <c r="P111" s="344" t="str">
        <f>IF(ODU!$A111="","",IF(COUNTIF(ODU!$A$4:$A$504,"="&amp;ODU!$A111)&gt;1,"ODU_Duplicate",""))</f>
        <v/>
      </c>
      <c r="Q111" s="344" t="str">
        <f>IF(IDU!$A112="","",IF(COUNTIF(IDU!$A$4:$A$354,"="&amp;IDU!$A112)&gt;1,"IDU_Duplicate",""))</f>
        <v/>
      </c>
      <c r="R111" s="351" t="str">
        <f>IF(ODU!$A111="","",9 + FIND("1",IF(ODU!$J111&gt;0,"1","0") &amp; IF(ODU!$K111&gt;0,"1","0") &amp; IF(ODU!$L111&gt;0,"1","0") &amp; IF(ODU!$M111&gt;0,"1","0")&amp; IF(ODU!$N111&gt;0,"1","0")&amp; IF(ODU!$O111&gt;0,"1","0")&amp; IF(ODU!$P111&gt;0,"1","0")&amp; IF(ODU!$Q111&gt;0,"1","0")&amp; IF(ODU!$R111&gt;0,"1","0")&amp; IF(ODU!$S111&gt;0,"1","0")&amp; IF(ODU!$T111&gt;0,"1","0")&amp; IF(ODU!$U111&gt;0,"1","0")&amp; IF(ODU!$V111&gt;0,"1","0")&amp; IF(ODU!$W111&gt;0,"1","0")&amp; IF(ODU!$X111&gt;0,"1","0")&amp; IF(ODU!$Y111&gt;0,"1","0")))</f>
        <v/>
      </c>
      <c r="S111" s="351" t="str">
        <f>IF(ODU!$A111="","",26 - FIND("1",IF(ODU!$Y111&gt;0,"1","0") &amp; IF(ODU!$X111&gt;0,"1","0") &amp; IF(ODU!$W111&gt;0,"1","0") &amp; IF(ODU!$V111&gt;0,"1","0")&amp; IF(ODU!$U111&gt;0,"1","0")&amp; IF(ODU!$T111&gt;0,"1","0")&amp; IF(ODU!$S111&gt;0,"1","0")&amp; IF(ODU!$R111&gt;0,"1","0")&amp; IF(ODU!$Q111&gt;0,"1","0")&amp; IF(ODU!$P111&gt;0,"1","0")&amp; IF(ODU!$O111&gt;0,"1","0")&amp; IF(ODU!$N111&gt;0,"1","0")&amp; IF(ODU!$M111&gt;0,"1","0")&amp; IF(ODU!$L111&gt;0,"1","0")&amp; IF(ODU!$K111&gt;0,"1","0")&amp; IF(ODU!$J111&gt;0,"1","0")))</f>
        <v/>
      </c>
      <c r="T111" s="351" t="str">
        <f>IF(ODU!$A111="","",26 + FIND("1",IF(ODU!$AA111&gt;0,"1","0") &amp; IF(ODU!$AB111&gt;0,"1","0") &amp; IF(ODU!$AC111&gt;0,"1","0") &amp; IF(ODU!$AD111&gt;0,"1","0")&amp; IF(ODU!$AE111&gt;0,"1","0")&amp; IF(ODU!$AF111&gt;0,"1","0")&amp; IF(ODU!$AG111&gt;0,"1","0")&amp; IF(ODU!$AH111&gt;0,"1","0")&amp; IF(ODU!$AI111&gt;0,"1","0")&amp; IF(ODU!$AJ111&gt;0,"1","0")&amp; IF(ODU!$AK111&gt;0,"1","0")&amp; IF(ODU!$AL111&gt;0,"1","0")&amp; IF(ODU!$AM111&gt;0,"1","0")&amp; IF(ODU!$AN111&gt;0,"1","0")&amp; IF(ODU!$AO111&gt;0,"1","0")&amp; IF(ODU!$AP111&gt;0,"1","0")))</f>
        <v/>
      </c>
      <c r="U111" s="351" t="str">
        <f>IF(ODU!$A111="","",43 - FIND("1",IF(ODU!$AP111&gt;0,"1","0") &amp; IF(ODU!$AO111&gt;0,"1","0") &amp; IF(ODU!$AN111&gt;0,"1","0") &amp; IF(ODU!$AM111&gt;0,"1","0")&amp; IF(ODU!$AL111&gt;0,"1","0")&amp; IF(ODU!$AK111&gt;0,"1","0")&amp; IF(ODU!$AJ111&gt;0,"1","0")&amp; IF(ODU!$AI111&gt;0,"1","0")&amp; IF(ODU!$AH111&gt;0,"1","0")&amp; IF(ODU!$AG111&gt;0,"1","0")&amp; IF(ODU!$AF111&gt;0,"1","0")&amp; IF(ODU!$AE111&gt;0,"1","0")&amp; IF(ODU!$AD111&gt;0,"1","0")&amp; IF(ODU!$AC111&gt;0,"1","0")&amp; IF(ODU!$AB111&gt;0,"1","0")&amp; IF(ODU!$AA111&gt;0,"1","0")))</f>
        <v/>
      </c>
      <c r="V111" s="351" t="str">
        <f>IF(ODU!$A111="","",IF(OR(T111&lt;&gt;R111+17,U111&lt;&gt;S111+17)," RangeMismatch",""))</f>
        <v/>
      </c>
      <c r="W111" s="344" t="str">
        <f ca="1">IF(ODU!$A111="","",IF(COUNTA(INDIRECT("odu!R"&amp;ROW()&amp;"C"&amp;R111&amp;":R"&amp;ROW()&amp;"C"&amp;S111,"false"))&lt;&gt;1+S111-R111," GapInRangeCooling",""))</f>
        <v/>
      </c>
      <c r="X111" s="344" t="str">
        <f ca="1">IF(ODU!$A111="","",IF(COUNTA(INDIRECT("odu!R"&amp;ROW()&amp;"C"&amp;T111&amp;":R"&amp;ROW()&amp;"C"&amp;U111,"false"))&lt;&gt;1+U111-T111," GapInRangeHeating",""))</f>
        <v/>
      </c>
      <c r="Y111" s="345" t="str">
        <f>IF(ODU!$A111="","",IF(OR(ODU!$F111=0,ODU!$B111=0),0,ODU!$F111/ODU!$B111))</f>
        <v/>
      </c>
      <c r="Z111" s="345" t="str">
        <f>IF(ODU!$A111="","",IF(OR(ODU!$G111=0,ODU!$B111=0),0, ODU!$G111/ODU!$B111))</f>
        <v/>
      </c>
      <c r="AA111" s="303" t="str">
        <f>IF(ODU!$A111="","",IF(Y111=0,0,IF(Y111&gt;=0.8,13,IF(Y111&gt;=0.7,12,IF(Y111&gt;=0.6,11,IF(Y111&gt;=0.5,10,0))))))</f>
        <v/>
      </c>
      <c r="AB111" s="351" t="str">
        <f>IF(ODU!$A111="","",IF(Z111&gt;2, 25,6+INT(10*(Z111-0.0001))))</f>
        <v/>
      </c>
      <c r="AC111" s="304" t="str">
        <f>IF(ODU!$A111="","",IF(AA111&lt;R111," CapacityMin",""))</f>
        <v/>
      </c>
      <c r="AD111" s="304" t="str">
        <f>IF(ODU!$A111="","",IF(AB111&gt;S111," CapacityMax",""))</f>
        <v/>
      </c>
      <c r="AE111" s="344" t="str">
        <f>IF(ODU!$A111="","",IF(ODU!H111&lt;Min_Units," UnitMin",""))</f>
        <v/>
      </c>
      <c r="AF111" s="344" t="str">
        <f>IF(ODU!$A111="","",IF(ODU!I111&lt;=ODU!H111," UnitMax",""))</f>
        <v/>
      </c>
      <c r="AG111" s="344" t="str">
        <f>IF(ODU!$A111="","",IF(COUNTIF(IDU!$E$3:$N$3,"="&amp;UPPER(ODU!BL111))=1,""," Invalid_IDU_List"))</f>
        <v/>
      </c>
      <c r="AH111" s="344" t="str">
        <f t="shared" ca="1" si="14"/>
        <v/>
      </c>
      <c r="AI111" s="344" t="str">
        <f t="shared" si="15"/>
        <v/>
      </c>
    </row>
    <row r="112" spans="1:35" x14ac:dyDescent="0.2">
      <c r="A112">
        <v>112</v>
      </c>
      <c r="B112" s="304" t="str">
        <f t="shared" ca="1" si="11"/>
        <v/>
      </c>
      <c r="C112" s="304">
        <f t="shared" ca="1" si="12"/>
        <v>0</v>
      </c>
      <c r="D112" s="304">
        <f t="shared" ca="1" si="19"/>
        <v>0</v>
      </c>
      <c r="E112" s="304" t="str">
        <f t="shared" ca="1" si="20"/>
        <v/>
      </c>
      <c r="F112">
        <v>106</v>
      </c>
      <c r="G112" s="304">
        <f t="shared" ca="1" si="21"/>
        <v>0</v>
      </c>
      <c r="H112" s="304" t="str">
        <f t="shared" ca="1" si="18"/>
        <v/>
      </c>
      <c r="I112" s="311"/>
      <c r="J112" s="311"/>
      <c r="K112" s="311"/>
      <c r="P112" s="344" t="str">
        <f>IF(ODU!$A112="","",IF(COUNTIF(ODU!$A$4:$A$504,"="&amp;ODU!$A112)&gt;1,"ODU_Duplicate",""))</f>
        <v/>
      </c>
      <c r="Q112" s="344" t="str">
        <f>IF(IDU!$A113="","",IF(COUNTIF(IDU!$A$4:$A$354,"="&amp;IDU!$A113)&gt;1,"IDU_Duplicate",""))</f>
        <v/>
      </c>
      <c r="R112" s="351" t="str">
        <f>IF(ODU!$A112="","",9 + FIND("1",IF(ODU!$J112&gt;0,"1","0") &amp; IF(ODU!$K112&gt;0,"1","0") &amp; IF(ODU!$L112&gt;0,"1","0") &amp; IF(ODU!$M112&gt;0,"1","0")&amp; IF(ODU!$N112&gt;0,"1","0")&amp; IF(ODU!$O112&gt;0,"1","0")&amp; IF(ODU!$P112&gt;0,"1","0")&amp; IF(ODU!$Q112&gt;0,"1","0")&amp; IF(ODU!$R112&gt;0,"1","0")&amp; IF(ODU!$S112&gt;0,"1","0")&amp; IF(ODU!$T112&gt;0,"1","0")&amp; IF(ODU!$U112&gt;0,"1","0")&amp; IF(ODU!$V112&gt;0,"1","0")&amp; IF(ODU!$W112&gt;0,"1","0")&amp; IF(ODU!$X112&gt;0,"1","0")&amp; IF(ODU!$Y112&gt;0,"1","0")))</f>
        <v/>
      </c>
      <c r="S112" s="351" t="str">
        <f>IF(ODU!$A112="","",26 - FIND("1",IF(ODU!$Y112&gt;0,"1","0") &amp; IF(ODU!$X112&gt;0,"1","0") &amp; IF(ODU!$W112&gt;0,"1","0") &amp; IF(ODU!$V112&gt;0,"1","0")&amp; IF(ODU!$U112&gt;0,"1","0")&amp; IF(ODU!$T112&gt;0,"1","0")&amp; IF(ODU!$S112&gt;0,"1","0")&amp; IF(ODU!$R112&gt;0,"1","0")&amp; IF(ODU!$Q112&gt;0,"1","0")&amp; IF(ODU!$P112&gt;0,"1","0")&amp; IF(ODU!$O112&gt;0,"1","0")&amp; IF(ODU!$N112&gt;0,"1","0")&amp; IF(ODU!$M112&gt;0,"1","0")&amp; IF(ODU!$L112&gt;0,"1","0")&amp; IF(ODU!$K112&gt;0,"1","0")&amp; IF(ODU!$J112&gt;0,"1","0")))</f>
        <v/>
      </c>
      <c r="T112" s="351" t="str">
        <f>IF(ODU!$A112="","",26 + FIND("1",IF(ODU!$AA112&gt;0,"1","0") &amp; IF(ODU!$AB112&gt;0,"1","0") &amp; IF(ODU!$AC112&gt;0,"1","0") &amp; IF(ODU!$AD112&gt;0,"1","0")&amp; IF(ODU!$AE112&gt;0,"1","0")&amp; IF(ODU!$AF112&gt;0,"1","0")&amp; IF(ODU!$AG112&gt;0,"1","0")&amp; IF(ODU!$AH112&gt;0,"1","0")&amp; IF(ODU!$AI112&gt;0,"1","0")&amp; IF(ODU!$AJ112&gt;0,"1","0")&amp; IF(ODU!$AK112&gt;0,"1","0")&amp; IF(ODU!$AL112&gt;0,"1","0")&amp; IF(ODU!$AM112&gt;0,"1","0")&amp; IF(ODU!$AN112&gt;0,"1","0")&amp; IF(ODU!$AO112&gt;0,"1","0")&amp; IF(ODU!$AP112&gt;0,"1","0")))</f>
        <v/>
      </c>
      <c r="U112" s="351" t="str">
        <f>IF(ODU!$A112="","",43 - FIND("1",IF(ODU!$AP112&gt;0,"1","0") &amp; IF(ODU!$AO112&gt;0,"1","0") &amp; IF(ODU!$AN112&gt;0,"1","0") &amp; IF(ODU!$AM112&gt;0,"1","0")&amp; IF(ODU!$AL112&gt;0,"1","0")&amp; IF(ODU!$AK112&gt;0,"1","0")&amp; IF(ODU!$AJ112&gt;0,"1","0")&amp; IF(ODU!$AI112&gt;0,"1","0")&amp; IF(ODU!$AH112&gt;0,"1","0")&amp; IF(ODU!$AG112&gt;0,"1","0")&amp; IF(ODU!$AF112&gt;0,"1","0")&amp; IF(ODU!$AE112&gt;0,"1","0")&amp; IF(ODU!$AD112&gt;0,"1","0")&amp; IF(ODU!$AC112&gt;0,"1","0")&amp; IF(ODU!$AB112&gt;0,"1","0")&amp; IF(ODU!$AA112&gt;0,"1","0")))</f>
        <v/>
      </c>
      <c r="V112" s="351" t="str">
        <f>IF(ODU!$A112="","",IF(OR(T112&lt;&gt;R112+17,U112&lt;&gt;S112+17)," RangeMismatch",""))</f>
        <v/>
      </c>
      <c r="W112" s="344" t="str">
        <f ca="1">IF(ODU!$A112="","",IF(COUNTA(INDIRECT("odu!R"&amp;ROW()&amp;"C"&amp;R112&amp;":R"&amp;ROW()&amp;"C"&amp;S112,"false"))&lt;&gt;1+S112-R112," GapInRangeCooling",""))</f>
        <v/>
      </c>
      <c r="X112" s="344" t="str">
        <f ca="1">IF(ODU!$A112="","",IF(COUNTA(INDIRECT("odu!R"&amp;ROW()&amp;"C"&amp;T112&amp;":R"&amp;ROW()&amp;"C"&amp;U112,"false"))&lt;&gt;1+U112-T112," GapInRangeHeating",""))</f>
        <v/>
      </c>
      <c r="Y112" s="345" t="str">
        <f>IF(ODU!$A112="","",IF(OR(ODU!$F112=0,ODU!$B112=0),0,ODU!$F112/ODU!$B112))</f>
        <v/>
      </c>
      <c r="Z112" s="345" t="str">
        <f>IF(ODU!$A112="","",IF(OR(ODU!$G112=0,ODU!$B112=0),0, ODU!$G112/ODU!$B112))</f>
        <v/>
      </c>
      <c r="AA112" s="303" t="str">
        <f>IF(ODU!$A112="","",IF(Y112=0,0,IF(Y112&gt;=0.8,13,IF(Y112&gt;=0.7,12,IF(Y112&gt;=0.6,11,IF(Y112&gt;=0.5,10,0))))))</f>
        <v/>
      </c>
      <c r="AB112" s="351" t="str">
        <f>IF(ODU!$A112="","",IF(Z112&gt;2, 25,6+INT(10*(Z112-0.0001))))</f>
        <v/>
      </c>
      <c r="AC112" s="304" t="str">
        <f>IF(ODU!$A112="","",IF(AA112&lt;R112," CapacityMin",""))</f>
        <v/>
      </c>
      <c r="AD112" s="304" t="str">
        <f>IF(ODU!$A112="","",IF(AB112&gt;S112," CapacityMax",""))</f>
        <v/>
      </c>
      <c r="AE112" s="344" t="str">
        <f>IF(ODU!$A112="","",IF(ODU!H112&lt;Min_Units," UnitMin",""))</f>
        <v/>
      </c>
      <c r="AF112" s="344" t="str">
        <f>IF(ODU!$A112="","",IF(ODU!I112&lt;=ODU!H112," UnitMax",""))</f>
        <v/>
      </c>
      <c r="AG112" s="344" t="str">
        <f>IF(ODU!$A112="","",IF(COUNTIF(IDU!$E$3:$N$3,"="&amp;UPPER(ODU!BL112))=1,""," Invalid_IDU_List"))</f>
        <v/>
      </c>
      <c r="AH112" s="344" t="str">
        <f t="shared" ca="1" si="14"/>
        <v/>
      </c>
      <c r="AI112" s="344" t="str">
        <f t="shared" si="15"/>
        <v/>
      </c>
    </row>
    <row r="113" spans="1:35" x14ac:dyDescent="0.2">
      <c r="A113">
        <v>113</v>
      </c>
      <c r="B113" s="304" t="str">
        <f t="shared" ca="1" si="11"/>
        <v/>
      </c>
      <c r="C113" s="304">
        <f t="shared" ca="1" si="12"/>
        <v>0</v>
      </c>
      <c r="D113" s="304">
        <f t="shared" ca="1" si="19"/>
        <v>0</v>
      </c>
      <c r="E113" s="304" t="str">
        <f t="shared" ca="1" si="20"/>
        <v/>
      </c>
      <c r="F113">
        <v>107</v>
      </c>
      <c r="G113" s="304">
        <f t="shared" ca="1" si="21"/>
        <v>0</v>
      </c>
      <c r="H113" s="304" t="str">
        <f t="shared" ca="1" si="18"/>
        <v/>
      </c>
      <c r="I113" s="311"/>
      <c r="J113" s="311"/>
      <c r="K113" s="311"/>
      <c r="P113" s="344" t="str">
        <f>IF(ODU!$A113="","",IF(COUNTIF(ODU!$A$4:$A$504,"="&amp;ODU!$A113)&gt;1,"ODU_Duplicate",""))</f>
        <v/>
      </c>
      <c r="Q113" s="344" t="str">
        <f>IF(IDU!$A114="","",IF(COUNTIF(IDU!$A$4:$A$354,"="&amp;IDU!$A114)&gt;1,"IDU_Duplicate",""))</f>
        <v/>
      </c>
      <c r="R113" s="351" t="str">
        <f>IF(ODU!$A113="","",9 + FIND("1",IF(ODU!$J113&gt;0,"1","0") &amp; IF(ODU!$K113&gt;0,"1","0") &amp; IF(ODU!$L113&gt;0,"1","0") &amp; IF(ODU!$M113&gt;0,"1","0")&amp; IF(ODU!$N113&gt;0,"1","0")&amp; IF(ODU!$O113&gt;0,"1","0")&amp; IF(ODU!$P113&gt;0,"1","0")&amp; IF(ODU!$Q113&gt;0,"1","0")&amp; IF(ODU!$R113&gt;0,"1","0")&amp; IF(ODU!$S113&gt;0,"1","0")&amp; IF(ODU!$T113&gt;0,"1","0")&amp; IF(ODU!$U113&gt;0,"1","0")&amp; IF(ODU!$V113&gt;0,"1","0")&amp; IF(ODU!$W113&gt;0,"1","0")&amp; IF(ODU!$X113&gt;0,"1","0")&amp; IF(ODU!$Y113&gt;0,"1","0")))</f>
        <v/>
      </c>
      <c r="S113" s="351" t="str">
        <f>IF(ODU!$A113="","",26 - FIND("1",IF(ODU!$Y113&gt;0,"1","0") &amp; IF(ODU!$X113&gt;0,"1","0") &amp; IF(ODU!$W113&gt;0,"1","0") &amp; IF(ODU!$V113&gt;0,"1","0")&amp; IF(ODU!$U113&gt;0,"1","0")&amp; IF(ODU!$T113&gt;0,"1","0")&amp; IF(ODU!$S113&gt;0,"1","0")&amp; IF(ODU!$R113&gt;0,"1","0")&amp; IF(ODU!$Q113&gt;0,"1","0")&amp; IF(ODU!$P113&gt;0,"1","0")&amp; IF(ODU!$O113&gt;0,"1","0")&amp; IF(ODU!$N113&gt;0,"1","0")&amp; IF(ODU!$M113&gt;0,"1","0")&amp; IF(ODU!$L113&gt;0,"1","0")&amp; IF(ODU!$K113&gt;0,"1","0")&amp; IF(ODU!$J113&gt;0,"1","0")))</f>
        <v/>
      </c>
      <c r="T113" s="351" t="str">
        <f>IF(ODU!$A113="","",26 + FIND("1",IF(ODU!$AA113&gt;0,"1","0") &amp; IF(ODU!$AB113&gt;0,"1","0") &amp; IF(ODU!$AC113&gt;0,"1","0") &amp; IF(ODU!$AD113&gt;0,"1","0")&amp; IF(ODU!$AE113&gt;0,"1","0")&amp; IF(ODU!$AF113&gt;0,"1","0")&amp; IF(ODU!$AG113&gt;0,"1","0")&amp; IF(ODU!$AH113&gt;0,"1","0")&amp; IF(ODU!$AI113&gt;0,"1","0")&amp; IF(ODU!$AJ113&gt;0,"1","0")&amp; IF(ODU!$AK113&gt;0,"1","0")&amp; IF(ODU!$AL113&gt;0,"1","0")&amp; IF(ODU!$AM113&gt;0,"1","0")&amp; IF(ODU!$AN113&gt;0,"1","0")&amp; IF(ODU!$AO113&gt;0,"1","0")&amp; IF(ODU!$AP113&gt;0,"1","0")))</f>
        <v/>
      </c>
      <c r="U113" s="351" t="str">
        <f>IF(ODU!$A113="","",43 - FIND("1",IF(ODU!$AP113&gt;0,"1","0") &amp; IF(ODU!$AO113&gt;0,"1","0") &amp; IF(ODU!$AN113&gt;0,"1","0") &amp; IF(ODU!$AM113&gt;0,"1","0")&amp; IF(ODU!$AL113&gt;0,"1","0")&amp; IF(ODU!$AK113&gt;0,"1","0")&amp; IF(ODU!$AJ113&gt;0,"1","0")&amp; IF(ODU!$AI113&gt;0,"1","0")&amp; IF(ODU!$AH113&gt;0,"1","0")&amp; IF(ODU!$AG113&gt;0,"1","0")&amp; IF(ODU!$AF113&gt;0,"1","0")&amp; IF(ODU!$AE113&gt;0,"1","0")&amp; IF(ODU!$AD113&gt;0,"1","0")&amp; IF(ODU!$AC113&gt;0,"1","0")&amp; IF(ODU!$AB113&gt;0,"1","0")&amp; IF(ODU!$AA113&gt;0,"1","0")))</f>
        <v/>
      </c>
      <c r="V113" s="351" t="str">
        <f>IF(ODU!$A113="","",IF(OR(T113&lt;&gt;R113+17,U113&lt;&gt;S113+17)," RangeMismatch",""))</f>
        <v/>
      </c>
      <c r="W113" s="344" t="str">
        <f ca="1">IF(ODU!$A113="","",IF(COUNTA(INDIRECT("odu!R"&amp;ROW()&amp;"C"&amp;R113&amp;":R"&amp;ROW()&amp;"C"&amp;S113,"false"))&lt;&gt;1+S113-R113," GapInRangeCooling",""))</f>
        <v/>
      </c>
      <c r="X113" s="344" t="str">
        <f ca="1">IF(ODU!$A113="","",IF(COUNTA(INDIRECT("odu!R"&amp;ROW()&amp;"C"&amp;T113&amp;":R"&amp;ROW()&amp;"C"&amp;U113,"false"))&lt;&gt;1+U113-T113," GapInRangeHeating",""))</f>
        <v/>
      </c>
      <c r="Y113" s="345" t="str">
        <f>IF(ODU!$A113="","",IF(OR(ODU!$F113=0,ODU!$B113=0),0,ODU!$F113/ODU!$B113))</f>
        <v/>
      </c>
      <c r="Z113" s="345" t="str">
        <f>IF(ODU!$A113="","",IF(OR(ODU!$G113=0,ODU!$B113=0),0, ODU!$G113/ODU!$B113))</f>
        <v/>
      </c>
      <c r="AA113" s="303" t="str">
        <f>IF(ODU!$A113="","",IF(Y113=0,0,IF(Y113&gt;=0.8,13,IF(Y113&gt;=0.7,12,IF(Y113&gt;=0.6,11,IF(Y113&gt;=0.5,10,0))))))</f>
        <v/>
      </c>
      <c r="AB113" s="351" t="str">
        <f>IF(ODU!$A113="","",IF(Z113&gt;2, 25,6+INT(10*(Z113-0.0001))))</f>
        <v/>
      </c>
      <c r="AC113" s="304" t="str">
        <f>IF(ODU!$A113="","",IF(AA113&lt;R113," CapacityMin",""))</f>
        <v/>
      </c>
      <c r="AD113" s="304" t="str">
        <f>IF(ODU!$A113="","",IF(AB113&gt;S113," CapacityMax",""))</f>
        <v/>
      </c>
      <c r="AE113" s="344" t="str">
        <f>IF(ODU!$A113="","",IF(ODU!H113&lt;Min_Units," UnitMin",""))</f>
        <v/>
      </c>
      <c r="AF113" s="344" t="str">
        <f>IF(ODU!$A113="","",IF(ODU!I113&lt;=ODU!H113," UnitMax",""))</f>
        <v/>
      </c>
      <c r="AG113" s="344" t="str">
        <f>IF(ODU!$A113="","",IF(COUNTIF(IDU!$E$3:$N$3,"="&amp;UPPER(ODU!BL113))=1,""," Invalid_IDU_List"))</f>
        <v/>
      </c>
      <c r="AH113" s="344" t="str">
        <f t="shared" ca="1" si="14"/>
        <v/>
      </c>
      <c r="AI113" s="344" t="str">
        <f t="shared" si="15"/>
        <v/>
      </c>
    </row>
    <row r="114" spans="1:35" x14ac:dyDescent="0.2">
      <c r="A114">
        <v>114</v>
      </c>
      <c r="B114" s="304" t="str">
        <f t="shared" ca="1" si="11"/>
        <v/>
      </c>
      <c r="C114" s="304">
        <f t="shared" ca="1" si="12"/>
        <v>0</v>
      </c>
      <c r="D114" s="304">
        <f t="shared" ca="1" si="19"/>
        <v>0</v>
      </c>
      <c r="E114" s="304" t="str">
        <f t="shared" ca="1" si="20"/>
        <v/>
      </c>
      <c r="F114">
        <v>108</v>
      </c>
      <c r="G114" s="304">
        <f t="shared" ca="1" si="21"/>
        <v>0</v>
      </c>
      <c r="H114" s="304" t="str">
        <f t="shared" ca="1" si="18"/>
        <v/>
      </c>
      <c r="I114" s="311"/>
      <c r="J114" s="311"/>
      <c r="K114" s="311"/>
      <c r="P114" s="344" t="str">
        <f>IF(ODU!$A114="","",IF(COUNTIF(ODU!$A$4:$A$504,"="&amp;ODU!$A114)&gt;1,"ODU_Duplicate",""))</f>
        <v/>
      </c>
      <c r="Q114" s="344" t="str">
        <f>IF(IDU!$A115="","",IF(COUNTIF(IDU!$A$4:$A$354,"="&amp;IDU!$A115)&gt;1,"IDU_Duplicate",""))</f>
        <v/>
      </c>
      <c r="R114" s="351" t="str">
        <f>IF(ODU!$A114="","",9 + FIND("1",IF(ODU!$J114&gt;0,"1","0") &amp; IF(ODU!$K114&gt;0,"1","0") &amp; IF(ODU!$L114&gt;0,"1","0") &amp; IF(ODU!$M114&gt;0,"1","0")&amp; IF(ODU!$N114&gt;0,"1","0")&amp; IF(ODU!$O114&gt;0,"1","0")&amp; IF(ODU!$P114&gt;0,"1","0")&amp; IF(ODU!$Q114&gt;0,"1","0")&amp; IF(ODU!$R114&gt;0,"1","0")&amp; IF(ODU!$S114&gt;0,"1","0")&amp; IF(ODU!$T114&gt;0,"1","0")&amp; IF(ODU!$U114&gt;0,"1","0")&amp; IF(ODU!$V114&gt;0,"1","0")&amp; IF(ODU!$W114&gt;0,"1","0")&amp; IF(ODU!$X114&gt;0,"1","0")&amp; IF(ODU!$Y114&gt;0,"1","0")))</f>
        <v/>
      </c>
      <c r="S114" s="351" t="str">
        <f>IF(ODU!$A114="","",26 - FIND("1",IF(ODU!$Y114&gt;0,"1","0") &amp; IF(ODU!$X114&gt;0,"1","0") &amp; IF(ODU!$W114&gt;0,"1","0") &amp; IF(ODU!$V114&gt;0,"1","0")&amp; IF(ODU!$U114&gt;0,"1","0")&amp; IF(ODU!$T114&gt;0,"1","0")&amp; IF(ODU!$S114&gt;0,"1","0")&amp; IF(ODU!$R114&gt;0,"1","0")&amp; IF(ODU!$Q114&gt;0,"1","0")&amp; IF(ODU!$P114&gt;0,"1","0")&amp; IF(ODU!$O114&gt;0,"1","0")&amp; IF(ODU!$N114&gt;0,"1","0")&amp; IF(ODU!$M114&gt;0,"1","0")&amp; IF(ODU!$L114&gt;0,"1","0")&amp; IF(ODU!$K114&gt;0,"1","0")&amp; IF(ODU!$J114&gt;0,"1","0")))</f>
        <v/>
      </c>
      <c r="T114" s="351" t="str">
        <f>IF(ODU!$A114="","",26 + FIND("1",IF(ODU!$AA114&gt;0,"1","0") &amp; IF(ODU!$AB114&gt;0,"1","0") &amp; IF(ODU!$AC114&gt;0,"1","0") &amp; IF(ODU!$AD114&gt;0,"1","0")&amp; IF(ODU!$AE114&gt;0,"1","0")&amp; IF(ODU!$AF114&gt;0,"1","0")&amp; IF(ODU!$AG114&gt;0,"1","0")&amp; IF(ODU!$AH114&gt;0,"1","0")&amp; IF(ODU!$AI114&gt;0,"1","0")&amp; IF(ODU!$AJ114&gt;0,"1","0")&amp; IF(ODU!$AK114&gt;0,"1","0")&amp; IF(ODU!$AL114&gt;0,"1","0")&amp; IF(ODU!$AM114&gt;0,"1","0")&amp; IF(ODU!$AN114&gt;0,"1","0")&amp; IF(ODU!$AO114&gt;0,"1","0")&amp; IF(ODU!$AP114&gt;0,"1","0")))</f>
        <v/>
      </c>
      <c r="U114" s="351" t="str">
        <f>IF(ODU!$A114="","",43 - FIND("1",IF(ODU!$AP114&gt;0,"1","0") &amp; IF(ODU!$AO114&gt;0,"1","0") &amp; IF(ODU!$AN114&gt;0,"1","0") &amp; IF(ODU!$AM114&gt;0,"1","0")&amp; IF(ODU!$AL114&gt;0,"1","0")&amp; IF(ODU!$AK114&gt;0,"1","0")&amp; IF(ODU!$AJ114&gt;0,"1","0")&amp; IF(ODU!$AI114&gt;0,"1","0")&amp; IF(ODU!$AH114&gt;0,"1","0")&amp; IF(ODU!$AG114&gt;0,"1","0")&amp; IF(ODU!$AF114&gt;0,"1","0")&amp; IF(ODU!$AE114&gt;0,"1","0")&amp; IF(ODU!$AD114&gt;0,"1","0")&amp; IF(ODU!$AC114&gt;0,"1","0")&amp; IF(ODU!$AB114&gt;0,"1","0")&amp; IF(ODU!$AA114&gt;0,"1","0")))</f>
        <v/>
      </c>
      <c r="V114" s="351" t="str">
        <f>IF(ODU!$A114="","",IF(OR(T114&lt;&gt;R114+17,U114&lt;&gt;S114+17)," RangeMismatch",""))</f>
        <v/>
      </c>
      <c r="W114" s="344" t="str">
        <f ca="1">IF(ODU!$A114="","",IF(COUNTA(INDIRECT("odu!R"&amp;ROW()&amp;"C"&amp;R114&amp;":R"&amp;ROW()&amp;"C"&amp;S114,"false"))&lt;&gt;1+S114-R114," GapInRangeCooling",""))</f>
        <v/>
      </c>
      <c r="X114" s="344" t="str">
        <f ca="1">IF(ODU!$A114="","",IF(COUNTA(INDIRECT("odu!R"&amp;ROW()&amp;"C"&amp;T114&amp;":R"&amp;ROW()&amp;"C"&amp;U114,"false"))&lt;&gt;1+U114-T114," GapInRangeHeating",""))</f>
        <v/>
      </c>
      <c r="Y114" s="345" t="str">
        <f>IF(ODU!$A114="","",IF(OR(ODU!$F114=0,ODU!$B114=0),0,ODU!$F114/ODU!$B114))</f>
        <v/>
      </c>
      <c r="Z114" s="345" t="str">
        <f>IF(ODU!$A114="","",IF(OR(ODU!$G114=0,ODU!$B114=0),0, ODU!$G114/ODU!$B114))</f>
        <v/>
      </c>
      <c r="AA114" s="303" t="str">
        <f>IF(ODU!$A114="","",IF(Y114=0,0,IF(Y114&gt;=0.8,13,IF(Y114&gt;=0.7,12,IF(Y114&gt;=0.6,11,IF(Y114&gt;=0.5,10,0))))))</f>
        <v/>
      </c>
      <c r="AB114" s="351" t="str">
        <f>IF(ODU!$A114="","",IF(Z114&gt;2, 25,6+INT(10*(Z114-0.0001))))</f>
        <v/>
      </c>
      <c r="AC114" s="304" t="str">
        <f>IF(ODU!$A114="","",IF(AA114&lt;R114," CapacityMin",""))</f>
        <v/>
      </c>
      <c r="AD114" s="304" t="str">
        <f>IF(ODU!$A114="","",IF(AB114&gt;S114," CapacityMax",""))</f>
        <v/>
      </c>
      <c r="AE114" s="344" t="str">
        <f>IF(ODU!$A114="","",IF(ODU!H114&lt;Min_Units," UnitMin",""))</f>
        <v/>
      </c>
      <c r="AF114" s="344" t="str">
        <f>IF(ODU!$A114="","",IF(ODU!I114&lt;=ODU!H114," UnitMax",""))</f>
        <v/>
      </c>
      <c r="AG114" s="344" t="str">
        <f>IF(ODU!$A114="","",IF(COUNTIF(IDU!$E$3:$N$3,"="&amp;UPPER(ODU!BL114))=1,""," Invalid_IDU_List"))</f>
        <v/>
      </c>
      <c r="AH114" s="344" t="str">
        <f t="shared" ca="1" si="14"/>
        <v/>
      </c>
      <c r="AI114" s="344" t="str">
        <f t="shared" si="15"/>
        <v/>
      </c>
    </row>
    <row r="115" spans="1:35" x14ac:dyDescent="0.2">
      <c r="A115">
        <v>115</v>
      </c>
      <c r="B115" s="304" t="str">
        <f t="shared" ca="1" si="11"/>
        <v/>
      </c>
      <c r="C115" s="304">
        <f t="shared" ca="1" si="12"/>
        <v>0</v>
      </c>
      <c r="D115" s="304">
        <f t="shared" ca="1" si="19"/>
        <v>0</v>
      </c>
      <c r="E115" s="304" t="str">
        <f t="shared" ca="1" si="20"/>
        <v/>
      </c>
      <c r="F115">
        <v>109</v>
      </c>
      <c r="G115" s="304">
        <f t="shared" ca="1" si="21"/>
        <v>0</v>
      </c>
      <c r="H115" s="304" t="str">
        <f t="shared" ca="1" si="18"/>
        <v/>
      </c>
      <c r="I115" s="311"/>
      <c r="J115" s="311"/>
      <c r="K115" s="311"/>
      <c r="P115" s="344" t="str">
        <f>IF(ODU!$A115="","",IF(COUNTIF(ODU!$A$4:$A$504,"="&amp;ODU!$A115)&gt;1,"ODU_Duplicate",""))</f>
        <v/>
      </c>
      <c r="Q115" s="344" t="str">
        <f>IF(IDU!$A116="","",IF(COUNTIF(IDU!$A$4:$A$354,"="&amp;IDU!$A116)&gt;1,"IDU_Duplicate",""))</f>
        <v/>
      </c>
      <c r="R115" s="351" t="str">
        <f>IF(ODU!$A115="","",9 + FIND("1",IF(ODU!$J115&gt;0,"1","0") &amp; IF(ODU!$K115&gt;0,"1","0") &amp; IF(ODU!$L115&gt;0,"1","0") &amp; IF(ODU!$M115&gt;0,"1","0")&amp; IF(ODU!$N115&gt;0,"1","0")&amp; IF(ODU!$O115&gt;0,"1","0")&amp; IF(ODU!$P115&gt;0,"1","0")&amp; IF(ODU!$Q115&gt;0,"1","0")&amp; IF(ODU!$R115&gt;0,"1","0")&amp; IF(ODU!$S115&gt;0,"1","0")&amp; IF(ODU!$T115&gt;0,"1","0")&amp; IF(ODU!$U115&gt;0,"1","0")&amp; IF(ODU!$V115&gt;0,"1","0")&amp; IF(ODU!$W115&gt;0,"1","0")&amp; IF(ODU!$X115&gt;0,"1","0")&amp; IF(ODU!$Y115&gt;0,"1","0")))</f>
        <v/>
      </c>
      <c r="S115" s="351" t="str">
        <f>IF(ODU!$A115="","",26 - FIND("1",IF(ODU!$Y115&gt;0,"1","0") &amp; IF(ODU!$X115&gt;0,"1","0") &amp; IF(ODU!$W115&gt;0,"1","0") &amp; IF(ODU!$V115&gt;0,"1","0")&amp; IF(ODU!$U115&gt;0,"1","0")&amp; IF(ODU!$T115&gt;0,"1","0")&amp; IF(ODU!$S115&gt;0,"1","0")&amp; IF(ODU!$R115&gt;0,"1","0")&amp; IF(ODU!$Q115&gt;0,"1","0")&amp; IF(ODU!$P115&gt;0,"1","0")&amp; IF(ODU!$O115&gt;0,"1","0")&amp; IF(ODU!$N115&gt;0,"1","0")&amp; IF(ODU!$M115&gt;0,"1","0")&amp; IF(ODU!$L115&gt;0,"1","0")&amp; IF(ODU!$K115&gt;0,"1","0")&amp; IF(ODU!$J115&gt;0,"1","0")))</f>
        <v/>
      </c>
      <c r="T115" s="351" t="str">
        <f>IF(ODU!$A115="","",26 + FIND("1",IF(ODU!$AA115&gt;0,"1","0") &amp; IF(ODU!$AB115&gt;0,"1","0") &amp; IF(ODU!$AC115&gt;0,"1","0") &amp; IF(ODU!$AD115&gt;0,"1","0")&amp; IF(ODU!$AE115&gt;0,"1","0")&amp; IF(ODU!$AF115&gt;0,"1","0")&amp; IF(ODU!$AG115&gt;0,"1","0")&amp; IF(ODU!$AH115&gt;0,"1","0")&amp; IF(ODU!$AI115&gt;0,"1","0")&amp; IF(ODU!$AJ115&gt;0,"1","0")&amp; IF(ODU!$AK115&gt;0,"1","0")&amp; IF(ODU!$AL115&gt;0,"1","0")&amp; IF(ODU!$AM115&gt;0,"1","0")&amp; IF(ODU!$AN115&gt;0,"1","0")&amp; IF(ODU!$AO115&gt;0,"1","0")&amp; IF(ODU!$AP115&gt;0,"1","0")))</f>
        <v/>
      </c>
      <c r="U115" s="351" t="str">
        <f>IF(ODU!$A115="","",43 - FIND("1",IF(ODU!$AP115&gt;0,"1","0") &amp; IF(ODU!$AO115&gt;0,"1","0") &amp; IF(ODU!$AN115&gt;0,"1","0") &amp; IF(ODU!$AM115&gt;0,"1","0")&amp; IF(ODU!$AL115&gt;0,"1","0")&amp; IF(ODU!$AK115&gt;0,"1","0")&amp; IF(ODU!$AJ115&gt;0,"1","0")&amp; IF(ODU!$AI115&gt;0,"1","0")&amp; IF(ODU!$AH115&gt;0,"1","0")&amp; IF(ODU!$AG115&gt;0,"1","0")&amp; IF(ODU!$AF115&gt;0,"1","0")&amp; IF(ODU!$AE115&gt;0,"1","0")&amp; IF(ODU!$AD115&gt;0,"1","0")&amp; IF(ODU!$AC115&gt;0,"1","0")&amp; IF(ODU!$AB115&gt;0,"1","0")&amp; IF(ODU!$AA115&gt;0,"1","0")))</f>
        <v/>
      </c>
      <c r="V115" s="351" t="str">
        <f>IF(ODU!$A115="","",IF(OR(T115&lt;&gt;R115+17,U115&lt;&gt;S115+17)," RangeMismatch",""))</f>
        <v/>
      </c>
      <c r="W115" s="344" t="str">
        <f ca="1">IF(ODU!$A115="","",IF(COUNTA(INDIRECT("odu!R"&amp;ROW()&amp;"C"&amp;R115&amp;":R"&amp;ROW()&amp;"C"&amp;S115,"false"))&lt;&gt;1+S115-R115," GapInRangeCooling",""))</f>
        <v/>
      </c>
      <c r="X115" s="344" t="str">
        <f ca="1">IF(ODU!$A115="","",IF(COUNTA(INDIRECT("odu!R"&amp;ROW()&amp;"C"&amp;T115&amp;":R"&amp;ROW()&amp;"C"&amp;U115,"false"))&lt;&gt;1+U115-T115," GapInRangeHeating",""))</f>
        <v/>
      </c>
      <c r="Y115" s="345" t="str">
        <f>IF(ODU!$A115="","",IF(OR(ODU!$F115=0,ODU!$B115=0),0,ODU!$F115/ODU!$B115))</f>
        <v/>
      </c>
      <c r="Z115" s="345" t="str">
        <f>IF(ODU!$A115="","",IF(OR(ODU!$G115=0,ODU!$B115=0),0, ODU!$G115/ODU!$B115))</f>
        <v/>
      </c>
      <c r="AA115" s="303" t="str">
        <f>IF(ODU!$A115="","",IF(Y115=0,0,IF(Y115&gt;=0.8,13,IF(Y115&gt;=0.7,12,IF(Y115&gt;=0.6,11,IF(Y115&gt;=0.5,10,0))))))</f>
        <v/>
      </c>
      <c r="AB115" s="351" t="str">
        <f>IF(ODU!$A115="","",IF(Z115&gt;2, 25,6+INT(10*(Z115-0.0001))))</f>
        <v/>
      </c>
      <c r="AC115" s="304" t="str">
        <f>IF(ODU!$A115="","",IF(AA115&lt;R115," CapacityMin",""))</f>
        <v/>
      </c>
      <c r="AD115" s="304" t="str">
        <f>IF(ODU!$A115="","",IF(AB115&gt;S115," CapacityMax",""))</f>
        <v/>
      </c>
      <c r="AE115" s="344" t="str">
        <f>IF(ODU!$A115="","",IF(ODU!H115&lt;Min_Units," UnitMin",""))</f>
        <v/>
      </c>
      <c r="AF115" s="344" t="str">
        <f>IF(ODU!$A115="","",IF(ODU!I115&lt;=ODU!H115," UnitMax",""))</f>
        <v/>
      </c>
      <c r="AG115" s="344" t="str">
        <f>IF(ODU!$A115="","",IF(COUNTIF(IDU!$E$3:$N$3,"="&amp;UPPER(ODU!BL115))=1,""," Invalid_IDU_List"))</f>
        <v/>
      </c>
      <c r="AH115" s="344" t="str">
        <f t="shared" ca="1" si="14"/>
        <v/>
      </c>
      <c r="AI115" s="344" t="str">
        <f t="shared" si="15"/>
        <v/>
      </c>
    </row>
    <row r="116" spans="1:35" x14ac:dyDescent="0.2">
      <c r="A116">
        <v>116</v>
      </c>
      <c r="B116" s="304" t="str">
        <f t="shared" ca="1" si="11"/>
        <v/>
      </c>
      <c r="C116" s="304">
        <f t="shared" ca="1" si="12"/>
        <v>0</v>
      </c>
      <c r="D116" s="304">
        <f t="shared" ca="1" si="19"/>
        <v>0</v>
      </c>
      <c r="E116" s="304" t="str">
        <f t="shared" ca="1" si="20"/>
        <v/>
      </c>
      <c r="F116">
        <v>110</v>
      </c>
      <c r="G116" s="304">
        <f t="shared" ca="1" si="21"/>
        <v>0</v>
      </c>
      <c r="H116" s="304" t="str">
        <f t="shared" ca="1" si="18"/>
        <v/>
      </c>
      <c r="I116" s="311"/>
      <c r="J116" s="311"/>
      <c r="K116" s="311"/>
      <c r="P116" s="344" t="str">
        <f>IF(ODU!$A116="","",IF(COUNTIF(ODU!$A$4:$A$504,"="&amp;ODU!$A116)&gt;1,"ODU_Duplicate",""))</f>
        <v/>
      </c>
      <c r="Q116" s="344" t="str">
        <f>IF(IDU!$A117="","",IF(COUNTIF(IDU!$A$4:$A$354,"="&amp;IDU!$A117)&gt;1,"IDU_Duplicate",""))</f>
        <v/>
      </c>
      <c r="R116" s="351" t="str">
        <f>IF(ODU!$A116="","",9 + FIND("1",IF(ODU!$J116&gt;0,"1","0") &amp; IF(ODU!$K116&gt;0,"1","0") &amp; IF(ODU!$L116&gt;0,"1","0") &amp; IF(ODU!$M116&gt;0,"1","0")&amp; IF(ODU!$N116&gt;0,"1","0")&amp; IF(ODU!$O116&gt;0,"1","0")&amp; IF(ODU!$P116&gt;0,"1","0")&amp; IF(ODU!$Q116&gt;0,"1","0")&amp; IF(ODU!$R116&gt;0,"1","0")&amp; IF(ODU!$S116&gt;0,"1","0")&amp; IF(ODU!$T116&gt;0,"1","0")&amp; IF(ODU!$U116&gt;0,"1","0")&amp; IF(ODU!$V116&gt;0,"1","0")&amp; IF(ODU!$W116&gt;0,"1","0")&amp; IF(ODU!$X116&gt;0,"1","0")&amp; IF(ODU!$Y116&gt;0,"1","0")))</f>
        <v/>
      </c>
      <c r="S116" s="351" t="str">
        <f>IF(ODU!$A116="","",26 - FIND("1",IF(ODU!$Y116&gt;0,"1","0") &amp; IF(ODU!$X116&gt;0,"1","0") &amp; IF(ODU!$W116&gt;0,"1","0") &amp; IF(ODU!$V116&gt;0,"1","0")&amp; IF(ODU!$U116&gt;0,"1","0")&amp; IF(ODU!$T116&gt;0,"1","0")&amp; IF(ODU!$S116&gt;0,"1","0")&amp; IF(ODU!$R116&gt;0,"1","0")&amp; IF(ODU!$Q116&gt;0,"1","0")&amp; IF(ODU!$P116&gt;0,"1","0")&amp; IF(ODU!$O116&gt;0,"1","0")&amp; IF(ODU!$N116&gt;0,"1","0")&amp; IF(ODU!$M116&gt;0,"1","0")&amp; IF(ODU!$L116&gt;0,"1","0")&amp; IF(ODU!$K116&gt;0,"1","0")&amp; IF(ODU!$J116&gt;0,"1","0")))</f>
        <v/>
      </c>
      <c r="T116" s="351" t="str">
        <f>IF(ODU!$A116="","",26 + FIND("1",IF(ODU!$AA116&gt;0,"1","0") &amp; IF(ODU!$AB116&gt;0,"1","0") &amp; IF(ODU!$AC116&gt;0,"1","0") &amp; IF(ODU!$AD116&gt;0,"1","0")&amp; IF(ODU!$AE116&gt;0,"1","0")&amp; IF(ODU!$AF116&gt;0,"1","0")&amp; IF(ODU!$AG116&gt;0,"1","0")&amp; IF(ODU!$AH116&gt;0,"1","0")&amp; IF(ODU!$AI116&gt;0,"1","0")&amp; IF(ODU!$AJ116&gt;0,"1","0")&amp; IF(ODU!$AK116&gt;0,"1","0")&amp; IF(ODU!$AL116&gt;0,"1","0")&amp; IF(ODU!$AM116&gt;0,"1","0")&amp; IF(ODU!$AN116&gt;0,"1","0")&amp; IF(ODU!$AO116&gt;0,"1","0")&amp; IF(ODU!$AP116&gt;0,"1","0")))</f>
        <v/>
      </c>
      <c r="U116" s="351" t="str">
        <f>IF(ODU!$A116="","",43 - FIND("1",IF(ODU!$AP116&gt;0,"1","0") &amp; IF(ODU!$AO116&gt;0,"1","0") &amp; IF(ODU!$AN116&gt;0,"1","0") &amp; IF(ODU!$AM116&gt;0,"1","0")&amp; IF(ODU!$AL116&gt;0,"1","0")&amp; IF(ODU!$AK116&gt;0,"1","0")&amp; IF(ODU!$AJ116&gt;0,"1","0")&amp; IF(ODU!$AI116&gt;0,"1","0")&amp; IF(ODU!$AH116&gt;0,"1","0")&amp; IF(ODU!$AG116&gt;0,"1","0")&amp; IF(ODU!$AF116&gt;0,"1","0")&amp; IF(ODU!$AE116&gt;0,"1","0")&amp; IF(ODU!$AD116&gt;0,"1","0")&amp; IF(ODU!$AC116&gt;0,"1","0")&amp; IF(ODU!$AB116&gt;0,"1","0")&amp; IF(ODU!$AA116&gt;0,"1","0")))</f>
        <v/>
      </c>
      <c r="V116" s="351" t="str">
        <f>IF(ODU!$A116="","",IF(OR(T116&lt;&gt;R116+17,U116&lt;&gt;S116+17)," RangeMismatch",""))</f>
        <v/>
      </c>
      <c r="W116" s="344" t="str">
        <f ca="1">IF(ODU!$A116="","",IF(COUNTA(INDIRECT("odu!R"&amp;ROW()&amp;"C"&amp;R116&amp;":R"&amp;ROW()&amp;"C"&amp;S116,"false"))&lt;&gt;1+S116-R116," GapInRangeCooling",""))</f>
        <v/>
      </c>
      <c r="X116" s="344" t="str">
        <f ca="1">IF(ODU!$A116="","",IF(COUNTA(INDIRECT("odu!R"&amp;ROW()&amp;"C"&amp;T116&amp;":R"&amp;ROW()&amp;"C"&amp;U116,"false"))&lt;&gt;1+U116-T116," GapInRangeHeating",""))</f>
        <v/>
      </c>
      <c r="Y116" s="345" t="str">
        <f>IF(ODU!$A116="","",IF(OR(ODU!$F116=0,ODU!$B116=0),0,ODU!$F116/ODU!$B116))</f>
        <v/>
      </c>
      <c r="Z116" s="345" t="str">
        <f>IF(ODU!$A116="","",IF(OR(ODU!$G116=0,ODU!$B116=0),0, ODU!$G116/ODU!$B116))</f>
        <v/>
      </c>
      <c r="AA116" s="303" t="str">
        <f>IF(ODU!$A116="","",IF(Y116=0,0,IF(Y116&gt;=0.8,13,IF(Y116&gt;=0.7,12,IF(Y116&gt;=0.6,11,IF(Y116&gt;=0.5,10,0))))))</f>
        <v/>
      </c>
      <c r="AB116" s="351" t="str">
        <f>IF(ODU!$A116="","",IF(Z116&gt;2, 25,6+INT(10*(Z116-0.0001))))</f>
        <v/>
      </c>
      <c r="AC116" s="304" t="str">
        <f>IF(ODU!$A116="","",IF(AA116&lt;R116," CapacityMin",""))</f>
        <v/>
      </c>
      <c r="AD116" s="304" t="str">
        <f>IF(ODU!$A116="","",IF(AB116&gt;S116," CapacityMax",""))</f>
        <v/>
      </c>
      <c r="AE116" s="344" t="str">
        <f>IF(ODU!$A116="","",IF(ODU!H116&lt;Min_Units," UnitMin",""))</f>
        <v/>
      </c>
      <c r="AF116" s="344" t="str">
        <f>IF(ODU!$A116="","",IF(ODU!I116&lt;=ODU!H116," UnitMax",""))</f>
        <v/>
      </c>
      <c r="AG116" s="344" t="str">
        <f>IF(ODU!$A116="","",IF(COUNTIF(IDU!$E$3:$N$3,"="&amp;UPPER(ODU!BL116))=1,""," Invalid_IDU_List"))</f>
        <v/>
      </c>
      <c r="AH116" s="344" t="str">
        <f t="shared" ca="1" si="14"/>
        <v/>
      </c>
      <c r="AI116" s="344" t="str">
        <f t="shared" si="15"/>
        <v/>
      </c>
    </row>
    <row r="117" spans="1:35" x14ac:dyDescent="0.2">
      <c r="A117">
        <v>117</v>
      </c>
      <c r="B117" s="304" t="str">
        <f t="shared" ca="1" si="11"/>
        <v/>
      </c>
      <c r="C117" s="304">
        <f t="shared" ca="1" si="12"/>
        <v>0</v>
      </c>
      <c r="D117" s="304">
        <f t="shared" ca="1" si="19"/>
        <v>0</v>
      </c>
      <c r="E117" s="304" t="str">
        <f t="shared" ca="1" si="20"/>
        <v/>
      </c>
      <c r="F117">
        <v>111</v>
      </c>
      <c r="G117" s="304">
        <f t="shared" ca="1" si="21"/>
        <v>0</v>
      </c>
      <c r="H117" s="304" t="str">
        <f t="shared" ca="1" si="18"/>
        <v/>
      </c>
      <c r="I117" s="311"/>
      <c r="J117" s="311"/>
      <c r="K117" s="311"/>
      <c r="P117" s="344" t="str">
        <f>IF(ODU!$A117="","",IF(COUNTIF(ODU!$A$4:$A$504,"="&amp;ODU!$A117)&gt;1,"ODU_Duplicate",""))</f>
        <v/>
      </c>
      <c r="Q117" s="344" t="str">
        <f>IF(IDU!$A118="","",IF(COUNTIF(IDU!$A$4:$A$354,"="&amp;IDU!$A118)&gt;1,"IDU_Duplicate",""))</f>
        <v/>
      </c>
      <c r="R117" s="351" t="str">
        <f>IF(ODU!$A117="","",9 + FIND("1",IF(ODU!$J117&gt;0,"1","0") &amp; IF(ODU!$K117&gt;0,"1","0") &amp; IF(ODU!$L117&gt;0,"1","0") &amp; IF(ODU!$M117&gt;0,"1","0")&amp; IF(ODU!$N117&gt;0,"1","0")&amp; IF(ODU!$O117&gt;0,"1","0")&amp; IF(ODU!$P117&gt;0,"1","0")&amp; IF(ODU!$Q117&gt;0,"1","0")&amp; IF(ODU!$R117&gt;0,"1","0")&amp; IF(ODU!$S117&gt;0,"1","0")&amp; IF(ODU!$T117&gt;0,"1","0")&amp; IF(ODU!$U117&gt;0,"1","0")&amp; IF(ODU!$V117&gt;0,"1","0")&amp; IF(ODU!$W117&gt;0,"1","0")&amp; IF(ODU!$X117&gt;0,"1","0")&amp; IF(ODU!$Y117&gt;0,"1","0")))</f>
        <v/>
      </c>
      <c r="S117" s="351" t="str">
        <f>IF(ODU!$A117="","",26 - FIND("1",IF(ODU!$Y117&gt;0,"1","0") &amp; IF(ODU!$X117&gt;0,"1","0") &amp; IF(ODU!$W117&gt;0,"1","0") &amp; IF(ODU!$V117&gt;0,"1","0")&amp; IF(ODU!$U117&gt;0,"1","0")&amp; IF(ODU!$T117&gt;0,"1","0")&amp; IF(ODU!$S117&gt;0,"1","0")&amp; IF(ODU!$R117&gt;0,"1","0")&amp; IF(ODU!$Q117&gt;0,"1","0")&amp; IF(ODU!$P117&gt;0,"1","0")&amp; IF(ODU!$O117&gt;0,"1","0")&amp; IF(ODU!$N117&gt;0,"1","0")&amp; IF(ODU!$M117&gt;0,"1","0")&amp; IF(ODU!$L117&gt;0,"1","0")&amp; IF(ODU!$K117&gt;0,"1","0")&amp; IF(ODU!$J117&gt;0,"1","0")))</f>
        <v/>
      </c>
      <c r="T117" s="351" t="str">
        <f>IF(ODU!$A117="","",26 + FIND("1",IF(ODU!$AA117&gt;0,"1","0") &amp; IF(ODU!$AB117&gt;0,"1","0") &amp; IF(ODU!$AC117&gt;0,"1","0") &amp; IF(ODU!$AD117&gt;0,"1","0")&amp; IF(ODU!$AE117&gt;0,"1","0")&amp; IF(ODU!$AF117&gt;0,"1","0")&amp; IF(ODU!$AG117&gt;0,"1","0")&amp; IF(ODU!$AH117&gt;0,"1","0")&amp; IF(ODU!$AI117&gt;0,"1","0")&amp; IF(ODU!$AJ117&gt;0,"1","0")&amp; IF(ODU!$AK117&gt;0,"1","0")&amp; IF(ODU!$AL117&gt;0,"1","0")&amp; IF(ODU!$AM117&gt;0,"1","0")&amp; IF(ODU!$AN117&gt;0,"1","0")&amp; IF(ODU!$AO117&gt;0,"1","0")&amp; IF(ODU!$AP117&gt;0,"1","0")))</f>
        <v/>
      </c>
      <c r="U117" s="351" t="str">
        <f>IF(ODU!$A117="","",43 - FIND("1",IF(ODU!$AP117&gt;0,"1","0") &amp; IF(ODU!$AO117&gt;0,"1","0") &amp; IF(ODU!$AN117&gt;0,"1","0") &amp; IF(ODU!$AM117&gt;0,"1","0")&amp; IF(ODU!$AL117&gt;0,"1","0")&amp; IF(ODU!$AK117&gt;0,"1","0")&amp; IF(ODU!$AJ117&gt;0,"1","0")&amp; IF(ODU!$AI117&gt;0,"1","0")&amp; IF(ODU!$AH117&gt;0,"1","0")&amp; IF(ODU!$AG117&gt;0,"1","0")&amp; IF(ODU!$AF117&gt;0,"1","0")&amp; IF(ODU!$AE117&gt;0,"1","0")&amp; IF(ODU!$AD117&gt;0,"1","0")&amp; IF(ODU!$AC117&gt;0,"1","0")&amp; IF(ODU!$AB117&gt;0,"1","0")&amp; IF(ODU!$AA117&gt;0,"1","0")))</f>
        <v/>
      </c>
      <c r="V117" s="351" t="str">
        <f>IF(ODU!$A117="","",IF(OR(T117&lt;&gt;R117+17,U117&lt;&gt;S117+17)," RangeMismatch",""))</f>
        <v/>
      </c>
      <c r="W117" s="344" t="str">
        <f ca="1">IF(ODU!$A117="","",IF(COUNTA(INDIRECT("odu!R"&amp;ROW()&amp;"C"&amp;R117&amp;":R"&amp;ROW()&amp;"C"&amp;S117,"false"))&lt;&gt;1+S117-R117," GapInRangeCooling",""))</f>
        <v/>
      </c>
      <c r="X117" s="344" t="str">
        <f ca="1">IF(ODU!$A117="","",IF(COUNTA(INDIRECT("odu!R"&amp;ROW()&amp;"C"&amp;T117&amp;":R"&amp;ROW()&amp;"C"&amp;U117,"false"))&lt;&gt;1+U117-T117," GapInRangeHeating",""))</f>
        <v/>
      </c>
      <c r="Y117" s="345" t="str">
        <f>IF(ODU!$A117="","",IF(OR(ODU!$F117=0,ODU!$B117=0),0,ODU!$F117/ODU!$B117))</f>
        <v/>
      </c>
      <c r="Z117" s="345" t="str">
        <f>IF(ODU!$A117="","",IF(OR(ODU!$G117=0,ODU!$B117=0),0, ODU!$G117/ODU!$B117))</f>
        <v/>
      </c>
      <c r="AA117" s="303" t="str">
        <f>IF(ODU!$A117="","",IF(Y117=0,0,IF(Y117&gt;=0.8,13,IF(Y117&gt;=0.7,12,IF(Y117&gt;=0.6,11,IF(Y117&gt;=0.5,10,0))))))</f>
        <v/>
      </c>
      <c r="AB117" s="351" t="str">
        <f>IF(ODU!$A117="","",IF(Z117&gt;2, 25,6+INT(10*(Z117-0.0001))))</f>
        <v/>
      </c>
      <c r="AC117" s="304" t="str">
        <f>IF(ODU!$A117="","",IF(AA117&lt;R117," CapacityMin",""))</f>
        <v/>
      </c>
      <c r="AD117" s="304" t="str">
        <f>IF(ODU!$A117="","",IF(AB117&gt;S117," CapacityMax",""))</f>
        <v/>
      </c>
      <c r="AE117" s="344" t="str">
        <f>IF(ODU!$A117="","",IF(ODU!H117&lt;Min_Units," UnitMin",""))</f>
        <v/>
      </c>
      <c r="AF117" s="344" t="str">
        <f>IF(ODU!$A117="","",IF(ODU!I117&lt;=ODU!H117," UnitMax",""))</f>
        <v/>
      </c>
      <c r="AG117" s="344" t="str">
        <f>IF(ODU!$A117="","",IF(COUNTIF(IDU!$E$3:$N$3,"="&amp;UPPER(ODU!BL117))=1,""," Invalid_IDU_List"))</f>
        <v/>
      </c>
      <c r="AH117" s="344" t="str">
        <f t="shared" ca="1" si="14"/>
        <v/>
      </c>
      <c r="AI117" s="344" t="str">
        <f t="shared" si="15"/>
        <v/>
      </c>
    </row>
    <row r="118" spans="1:35" x14ac:dyDescent="0.2">
      <c r="A118">
        <v>118</v>
      </c>
      <c r="B118" s="304" t="str">
        <f t="shared" ca="1" si="11"/>
        <v/>
      </c>
      <c r="C118" s="304">
        <f t="shared" ca="1" si="12"/>
        <v>0</v>
      </c>
      <c r="D118" s="304">
        <f t="shared" ca="1" si="19"/>
        <v>0</v>
      </c>
      <c r="E118" s="304" t="str">
        <f t="shared" ca="1" si="20"/>
        <v/>
      </c>
      <c r="F118">
        <v>112</v>
      </c>
      <c r="G118" s="304">
        <f t="shared" ca="1" si="21"/>
        <v>0</v>
      </c>
      <c r="H118" s="304" t="str">
        <f t="shared" ca="1" si="18"/>
        <v/>
      </c>
      <c r="I118" s="311"/>
      <c r="J118" s="311"/>
      <c r="K118" s="311"/>
      <c r="P118" s="344" t="str">
        <f>IF(ODU!$A118="","",IF(COUNTIF(ODU!$A$4:$A$504,"="&amp;ODU!$A118)&gt;1,"ODU_Duplicate",""))</f>
        <v/>
      </c>
      <c r="Q118" s="344" t="str">
        <f>IF(IDU!$A119="","",IF(COUNTIF(IDU!$A$4:$A$354,"="&amp;IDU!$A119)&gt;1,"IDU_Duplicate",""))</f>
        <v/>
      </c>
      <c r="R118" s="351" t="str">
        <f>IF(ODU!$A118="","",9 + FIND("1",IF(ODU!$J118&gt;0,"1","0") &amp; IF(ODU!$K118&gt;0,"1","0") &amp; IF(ODU!$L118&gt;0,"1","0") &amp; IF(ODU!$M118&gt;0,"1","0")&amp; IF(ODU!$N118&gt;0,"1","0")&amp; IF(ODU!$O118&gt;0,"1","0")&amp; IF(ODU!$P118&gt;0,"1","0")&amp; IF(ODU!$Q118&gt;0,"1","0")&amp; IF(ODU!$R118&gt;0,"1","0")&amp; IF(ODU!$S118&gt;0,"1","0")&amp; IF(ODU!$T118&gt;0,"1","0")&amp; IF(ODU!$U118&gt;0,"1","0")&amp; IF(ODU!$V118&gt;0,"1","0")&amp; IF(ODU!$W118&gt;0,"1","0")&amp; IF(ODU!$X118&gt;0,"1","0")&amp; IF(ODU!$Y118&gt;0,"1","0")))</f>
        <v/>
      </c>
      <c r="S118" s="351" t="str">
        <f>IF(ODU!$A118="","",26 - FIND("1",IF(ODU!$Y118&gt;0,"1","0") &amp; IF(ODU!$X118&gt;0,"1","0") &amp; IF(ODU!$W118&gt;0,"1","0") &amp; IF(ODU!$V118&gt;0,"1","0")&amp; IF(ODU!$U118&gt;0,"1","0")&amp; IF(ODU!$T118&gt;0,"1","0")&amp; IF(ODU!$S118&gt;0,"1","0")&amp; IF(ODU!$R118&gt;0,"1","0")&amp; IF(ODU!$Q118&gt;0,"1","0")&amp; IF(ODU!$P118&gt;0,"1","0")&amp; IF(ODU!$O118&gt;0,"1","0")&amp; IF(ODU!$N118&gt;0,"1","0")&amp; IF(ODU!$M118&gt;0,"1","0")&amp; IF(ODU!$L118&gt;0,"1","0")&amp; IF(ODU!$K118&gt;0,"1","0")&amp; IF(ODU!$J118&gt;0,"1","0")))</f>
        <v/>
      </c>
      <c r="T118" s="351" t="str">
        <f>IF(ODU!$A118="","",26 + FIND("1",IF(ODU!$AA118&gt;0,"1","0") &amp; IF(ODU!$AB118&gt;0,"1","0") &amp; IF(ODU!$AC118&gt;0,"1","0") &amp; IF(ODU!$AD118&gt;0,"1","0")&amp; IF(ODU!$AE118&gt;0,"1","0")&amp; IF(ODU!$AF118&gt;0,"1","0")&amp; IF(ODU!$AG118&gt;0,"1","0")&amp; IF(ODU!$AH118&gt;0,"1","0")&amp; IF(ODU!$AI118&gt;0,"1","0")&amp; IF(ODU!$AJ118&gt;0,"1","0")&amp; IF(ODU!$AK118&gt;0,"1","0")&amp; IF(ODU!$AL118&gt;0,"1","0")&amp; IF(ODU!$AM118&gt;0,"1","0")&amp; IF(ODU!$AN118&gt;0,"1","0")&amp; IF(ODU!$AO118&gt;0,"1","0")&amp; IF(ODU!$AP118&gt;0,"1","0")))</f>
        <v/>
      </c>
      <c r="U118" s="351" t="str">
        <f>IF(ODU!$A118="","",43 - FIND("1",IF(ODU!$AP118&gt;0,"1","0") &amp; IF(ODU!$AO118&gt;0,"1","0") &amp; IF(ODU!$AN118&gt;0,"1","0") &amp; IF(ODU!$AM118&gt;0,"1","0")&amp; IF(ODU!$AL118&gt;0,"1","0")&amp; IF(ODU!$AK118&gt;0,"1","0")&amp; IF(ODU!$AJ118&gt;0,"1","0")&amp; IF(ODU!$AI118&gt;0,"1","0")&amp; IF(ODU!$AH118&gt;0,"1","0")&amp; IF(ODU!$AG118&gt;0,"1","0")&amp; IF(ODU!$AF118&gt;0,"1","0")&amp; IF(ODU!$AE118&gt;0,"1","0")&amp; IF(ODU!$AD118&gt;0,"1","0")&amp; IF(ODU!$AC118&gt;0,"1","0")&amp; IF(ODU!$AB118&gt;0,"1","0")&amp; IF(ODU!$AA118&gt;0,"1","0")))</f>
        <v/>
      </c>
      <c r="V118" s="351" t="str">
        <f>IF(ODU!$A118="","",IF(OR(T118&lt;&gt;R118+17,U118&lt;&gt;S118+17)," RangeMismatch",""))</f>
        <v/>
      </c>
      <c r="W118" s="344" t="str">
        <f ca="1">IF(ODU!$A118="","",IF(COUNTA(INDIRECT("odu!R"&amp;ROW()&amp;"C"&amp;R118&amp;":R"&amp;ROW()&amp;"C"&amp;S118,"false"))&lt;&gt;1+S118-R118," GapInRangeCooling",""))</f>
        <v/>
      </c>
      <c r="X118" s="344" t="str">
        <f ca="1">IF(ODU!$A118="","",IF(COUNTA(INDIRECT("odu!R"&amp;ROW()&amp;"C"&amp;T118&amp;":R"&amp;ROW()&amp;"C"&amp;U118,"false"))&lt;&gt;1+U118-T118," GapInRangeHeating",""))</f>
        <v/>
      </c>
      <c r="Y118" s="345" t="str">
        <f>IF(ODU!$A118="","",IF(OR(ODU!$F118=0,ODU!$B118=0),0,ODU!$F118/ODU!$B118))</f>
        <v/>
      </c>
      <c r="Z118" s="345" t="str">
        <f>IF(ODU!$A118="","",IF(OR(ODU!$G118=0,ODU!$B118=0),0, ODU!$G118/ODU!$B118))</f>
        <v/>
      </c>
      <c r="AA118" s="303" t="str">
        <f>IF(ODU!$A118="","",IF(Y118=0,0,IF(Y118&gt;=0.8,13,IF(Y118&gt;=0.7,12,IF(Y118&gt;=0.6,11,IF(Y118&gt;=0.5,10,0))))))</f>
        <v/>
      </c>
      <c r="AB118" s="351" t="str">
        <f>IF(ODU!$A118="","",IF(Z118&gt;2, 25,6+INT(10*(Z118-0.0001))))</f>
        <v/>
      </c>
      <c r="AC118" s="304" t="str">
        <f>IF(ODU!$A118="","",IF(AA118&lt;R118," CapacityMin",""))</f>
        <v/>
      </c>
      <c r="AD118" s="304" t="str">
        <f>IF(ODU!$A118="","",IF(AB118&gt;S118," CapacityMax",""))</f>
        <v/>
      </c>
      <c r="AE118" s="344" t="str">
        <f>IF(ODU!$A118="","",IF(ODU!H118&lt;Min_Units," UnitMin",""))</f>
        <v/>
      </c>
      <c r="AF118" s="344" t="str">
        <f>IF(ODU!$A118="","",IF(ODU!I118&lt;=ODU!H118," UnitMax",""))</f>
        <v/>
      </c>
      <c r="AG118" s="344" t="str">
        <f>IF(ODU!$A118="","",IF(COUNTIF(IDU!$E$3:$N$3,"="&amp;UPPER(ODU!BL118))=1,""," Invalid_IDU_List"))</f>
        <v/>
      </c>
      <c r="AH118" s="344" t="str">
        <f t="shared" ca="1" si="14"/>
        <v/>
      </c>
      <c r="AI118" s="344" t="str">
        <f t="shared" si="15"/>
        <v/>
      </c>
    </row>
    <row r="119" spans="1:35" x14ac:dyDescent="0.2">
      <c r="A119">
        <v>119</v>
      </c>
      <c r="B119" s="304" t="str">
        <f t="shared" ca="1" si="11"/>
        <v/>
      </c>
      <c r="C119" s="304">
        <f t="shared" ca="1" si="12"/>
        <v>0</v>
      </c>
      <c r="D119" s="304">
        <f t="shared" ca="1" si="19"/>
        <v>0</v>
      </c>
      <c r="E119" s="304" t="str">
        <f t="shared" ca="1" si="20"/>
        <v/>
      </c>
      <c r="F119">
        <v>113</v>
      </c>
      <c r="G119" s="304">
        <f t="shared" ca="1" si="21"/>
        <v>0</v>
      </c>
      <c r="H119" s="304" t="str">
        <f t="shared" ca="1" si="18"/>
        <v/>
      </c>
      <c r="I119" s="311"/>
      <c r="J119" s="311"/>
      <c r="K119" s="311"/>
      <c r="P119" s="344" t="str">
        <f>IF(ODU!$A119="","",IF(COUNTIF(ODU!$A$4:$A$504,"="&amp;ODU!$A119)&gt;1,"ODU_Duplicate",""))</f>
        <v/>
      </c>
      <c r="Q119" s="344" t="str">
        <f>IF(IDU!$A120="","",IF(COUNTIF(IDU!$A$4:$A$354,"="&amp;IDU!$A120)&gt;1,"IDU_Duplicate",""))</f>
        <v/>
      </c>
      <c r="R119" s="351" t="str">
        <f>IF(ODU!$A119="","",9 + FIND("1",IF(ODU!$J119&gt;0,"1","0") &amp; IF(ODU!$K119&gt;0,"1","0") &amp; IF(ODU!$L119&gt;0,"1","0") &amp; IF(ODU!$M119&gt;0,"1","0")&amp; IF(ODU!$N119&gt;0,"1","0")&amp; IF(ODU!$O119&gt;0,"1","0")&amp; IF(ODU!$P119&gt;0,"1","0")&amp; IF(ODU!$Q119&gt;0,"1","0")&amp; IF(ODU!$R119&gt;0,"1","0")&amp; IF(ODU!$S119&gt;0,"1","0")&amp; IF(ODU!$T119&gt;0,"1","0")&amp; IF(ODU!$U119&gt;0,"1","0")&amp; IF(ODU!$V119&gt;0,"1","0")&amp; IF(ODU!$W119&gt;0,"1","0")&amp; IF(ODU!$X119&gt;0,"1","0")&amp; IF(ODU!$Y119&gt;0,"1","0")))</f>
        <v/>
      </c>
      <c r="S119" s="351" t="str">
        <f>IF(ODU!$A119="","",26 - FIND("1",IF(ODU!$Y119&gt;0,"1","0") &amp; IF(ODU!$X119&gt;0,"1","0") &amp; IF(ODU!$W119&gt;0,"1","0") &amp; IF(ODU!$V119&gt;0,"1","0")&amp; IF(ODU!$U119&gt;0,"1","0")&amp; IF(ODU!$T119&gt;0,"1","0")&amp; IF(ODU!$S119&gt;0,"1","0")&amp; IF(ODU!$R119&gt;0,"1","0")&amp; IF(ODU!$Q119&gt;0,"1","0")&amp; IF(ODU!$P119&gt;0,"1","0")&amp; IF(ODU!$O119&gt;0,"1","0")&amp; IF(ODU!$N119&gt;0,"1","0")&amp; IF(ODU!$M119&gt;0,"1","0")&amp; IF(ODU!$L119&gt;0,"1","0")&amp; IF(ODU!$K119&gt;0,"1","0")&amp; IF(ODU!$J119&gt;0,"1","0")))</f>
        <v/>
      </c>
      <c r="T119" s="351" t="str">
        <f>IF(ODU!$A119="","",26 + FIND("1",IF(ODU!$AA119&gt;0,"1","0") &amp; IF(ODU!$AB119&gt;0,"1","0") &amp; IF(ODU!$AC119&gt;0,"1","0") &amp; IF(ODU!$AD119&gt;0,"1","0")&amp; IF(ODU!$AE119&gt;0,"1","0")&amp; IF(ODU!$AF119&gt;0,"1","0")&amp; IF(ODU!$AG119&gt;0,"1","0")&amp; IF(ODU!$AH119&gt;0,"1","0")&amp; IF(ODU!$AI119&gt;0,"1","0")&amp; IF(ODU!$AJ119&gt;0,"1","0")&amp; IF(ODU!$AK119&gt;0,"1","0")&amp; IF(ODU!$AL119&gt;0,"1","0")&amp; IF(ODU!$AM119&gt;0,"1","0")&amp; IF(ODU!$AN119&gt;0,"1","0")&amp; IF(ODU!$AO119&gt;0,"1","0")&amp; IF(ODU!$AP119&gt;0,"1","0")))</f>
        <v/>
      </c>
      <c r="U119" s="351" t="str">
        <f>IF(ODU!$A119="","",43 - FIND("1",IF(ODU!$AP119&gt;0,"1","0") &amp; IF(ODU!$AO119&gt;0,"1","0") &amp; IF(ODU!$AN119&gt;0,"1","0") &amp; IF(ODU!$AM119&gt;0,"1","0")&amp; IF(ODU!$AL119&gt;0,"1","0")&amp; IF(ODU!$AK119&gt;0,"1","0")&amp; IF(ODU!$AJ119&gt;0,"1","0")&amp; IF(ODU!$AI119&gt;0,"1","0")&amp; IF(ODU!$AH119&gt;0,"1","0")&amp; IF(ODU!$AG119&gt;0,"1","0")&amp; IF(ODU!$AF119&gt;0,"1","0")&amp; IF(ODU!$AE119&gt;0,"1","0")&amp; IF(ODU!$AD119&gt;0,"1","0")&amp; IF(ODU!$AC119&gt;0,"1","0")&amp; IF(ODU!$AB119&gt;0,"1","0")&amp; IF(ODU!$AA119&gt;0,"1","0")))</f>
        <v/>
      </c>
      <c r="V119" s="351" t="str">
        <f>IF(ODU!$A119="","",IF(OR(T119&lt;&gt;R119+17,U119&lt;&gt;S119+17)," RangeMismatch",""))</f>
        <v/>
      </c>
      <c r="W119" s="344" t="str">
        <f ca="1">IF(ODU!$A119="","",IF(COUNTA(INDIRECT("odu!R"&amp;ROW()&amp;"C"&amp;R119&amp;":R"&amp;ROW()&amp;"C"&amp;S119,"false"))&lt;&gt;1+S119-R119," GapInRangeCooling",""))</f>
        <v/>
      </c>
      <c r="X119" s="344" t="str">
        <f ca="1">IF(ODU!$A119="","",IF(COUNTA(INDIRECT("odu!R"&amp;ROW()&amp;"C"&amp;T119&amp;":R"&amp;ROW()&amp;"C"&amp;U119,"false"))&lt;&gt;1+U119-T119," GapInRangeHeating",""))</f>
        <v/>
      </c>
      <c r="Y119" s="345" t="str">
        <f>IF(ODU!$A119="","",IF(OR(ODU!$F119=0,ODU!$B119=0),0,ODU!$F119/ODU!$B119))</f>
        <v/>
      </c>
      <c r="Z119" s="345" t="str">
        <f>IF(ODU!$A119="","",IF(OR(ODU!$G119=0,ODU!$B119=0),0, ODU!$G119/ODU!$B119))</f>
        <v/>
      </c>
      <c r="AA119" s="303" t="str">
        <f>IF(ODU!$A119="","",IF(Y119=0,0,IF(Y119&gt;=0.8,13,IF(Y119&gt;=0.7,12,IF(Y119&gt;=0.6,11,IF(Y119&gt;=0.5,10,0))))))</f>
        <v/>
      </c>
      <c r="AB119" s="351" t="str">
        <f>IF(ODU!$A119="","",IF(Z119&gt;2, 25,6+INT(10*(Z119-0.0001))))</f>
        <v/>
      </c>
      <c r="AC119" s="304" t="str">
        <f>IF(ODU!$A119="","",IF(AA119&lt;R119," CapacityMin",""))</f>
        <v/>
      </c>
      <c r="AD119" s="304" t="str">
        <f>IF(ODU!$A119="","",IF(AB119&gt;S119," CapacityMax",""))</f>
        <v/>
      </c>
      <c r="AE119" s="344" t="str">
        <f>IF(ODU!$A119="","",IF(ODU!H119&lt;Min_Units," UnitMin",""))</f>
        <v/>
      </c>
      <c r="AF119" s="344" t="str">
        <f>IF(ODU!$A119="","",IF(ODU!I119&lt;=ODU!H119," UnitMax",""))</f>
        <v/>
      </c>
      <c r="AG119" s="344" t="str">
        <f>IF(ODU!$A119="","",IF(COUNTIF(IDU!$E$3:$N$3,"="&amp;UPPER(ODU!BL119))=1,""," Invalid_IDU_List"))</f>
        <v/>
      </c>
      <c r="AH119" s="344" t="str">
        <f t="shared" ca="1" si="14"/>
        <v/>
      </c>
      <c r="AI119" s="344" t="str">
        <f t="shared" si="15"/>
        <v/>
      </c>
    </row>
    <row r="120" spans="1:35" x14ac:dyDescent="0.2">
      <c r="A120">
        <v>120</v>
      </c>
      <c r="B120" s="304" t="str">
        <f t="shared" ca="1" si="11"/>
        <v/>
      </c>
      <c r="C120" s="304">
        <f t="shared" ca="1" si="12"/>
        <v>0</v>
      </c>
      <c r="D120" s="304">
        <f t="shared" ca="1" si="19"/>
        <v>0</v>
      </c>
      <c r="E120" s="304" t="str">
        <f t="shared" ca="1" si="20"/>
        <v/>
      </c>
      <c r="F120">
        <v>114</v>
      </c>
      <c r="G120" s="304">
        <f t="shared" ca="1" si="21"/>
        <v>0</v>
      </c>
      <c r="H120" s="304" t="str">
        <f t="shared" ca="1" si="18"/>
        <v/>
      </c>
      <c r="I120" s="311"/>
      <c r="J120" s="311"/>
      <c r="K120" s="311"/>
      <c r="P120" s="344" t="str">
        <f>IF(ODU!$A120="","",IF(COUNTIF(ODU!$A$4:$A$504,"="&amp;ODU!$A120)&gt;1,"ODU_Duplicate",""))</f>
        <v/>
      </c>
      <c r="Q120" s="344" t="str">
        <f>IF(IDU!$A121="","",IF(COUNTIF(IDU!$A$4:$A$354,"="&amp;IDU!$A121)&gt;1,"IDU_Duplicate",""))</f>
        <v/>
      </c>
      <c r="R120" s="351" t="str">
        <f>IF(ODU!$A120="","",9 + FIND("1",IF(ODU!$J120&gt;0,"1","0") &amp; IF(ODU!$K120&gt;0,"1","0") &amp; IF(ODU!$L120&gt;0,"1","0") &amp; IF(ODU!$M120&gt;0,"1","0")&amp; IF(ODU!$N120&gt;0,"1","0")&amp; IF(ODU!$O120&gt;0,"1","0")&amp; IF(ODU!$P120&gt;0,"1","0")&amp; IF(ODU!$Q120&gt;0,"1","0")&amp; IF(ODU!$R120&gt;0,"1","0")&amp; IF(ODU!$S120&gt;0,"1","0")&amp; IF(ODU!$T120&gt;0,"1","0")&amp; IF(ODU!$U120&gt;0,"1","0")&amp; IF(ODU!$V120&gt;0,"1","0")&amp; IF(ODU!$W120&gt;0,"1","0")&amp; IF(ODU!$X120&gt;0,"1","0")&amp; IF(ODU!$Y120&gt;0,"1","0")))</f>
        <v/>
      </c>
      <c r="S120" s="351" t="str">
        <f>IF(ODU!$A120="","",26 - FIND("1",IF(ODU!$Y120&gt;0,"1","0") &amp; IF(ODU!$X120&gt;0,"1","0") &amp; IF(ODU!$W120&gt;0,"1","0") &amp; IF(ODU!$V120&gt;0,"1","0")&amp; IF(ODU!$U120&gt;0,"1","0")&amp; IF(ODU!$T120&gt;0,"1","0")&amp; IF(ODU!$S120&gt;0,"1","0")&amp; IF(ODU!$R120&gt;0,"1","0")&amp; IF(ODU!$Q120&gt;0,"1","0")&amp; IF(ODU!$P120&gt;0,"1","0")&amp; IF(ODU!$O120&gt;0,"1","0")&amp; IF(ODU!$N120&gt;0,"1","0")&amp; IF(ODU!$M120&gt;0,"1","0")&amp; IF(ODU!$L120&gt;0,"1","0")&amp; IF(ODU!$K120&gt;0,"1","0")&amp; IF(ODU!$J120&gt;0,"1","0")))</f>
        <v/>
      </c>
      <c r="T120" s="351" t="str">
        <f>IF(ODU!$A120="","",26 + FIND("1",IF(ODU!$AA120&gt;0,"1","0") &amp; IF(ODU!$AB120&gt;0,"1","0") &amp; IF(ODU!$AC120&gt;0,"1","0") &amp; IF(ODU!$AD120&gt;0,"1","0")&amp; IF(ODU!$AE120&gt;0,"1","0")&amp; IF(ODU!$AF120&gt;0,"1","0")&amp; IF(ODU!$AG120&gt;0,"1","0")&amp; IF(ODU!$AH120&gt;0,"1","0")&amp; IF(ODU!$AI120&gt;0,"1","0")&amp; IF(ODU!$AJ120&gt;0,"1","0")&amp; IF(ODU!$AK120&gt;0,"1","0")&amp; IF(ODU!$AL120&gt;0,"1","0")&amp; IF(ODU!$AM120&gt;0,"1","0")&amp; IF(ODU!$AN120&gt;0,"1","0")&amp; IF(ODU!$AO120&gt;0,"1","0")&amp; IF(ODU!$AP120&gt;0,"1","0")))</f>
        <v/>
      </c>
      <c r="U120" s="351" t="str">
        <f>IF(ODU!$A120="","",43 - FIND("1",IF(ODU!$AP120&gt;0,"1","0") &amp; IF(ODU!$AO120&gt;0,"1","0") &amp; IF(ODU!$AN120&gt;0,"1","0") &amp; IF(ODU!$AM120&gt;0,"1","0")&amp; IF(ODU!$AL120&gt;0,"1","0")&amp; IF(ODU!$AK120&gt;0,"1","0")&amp; IF(ODU!$AJ120&gt;0,"1","0")&amp; IF(ODU!$AI120&gt;0,"1","0")&amp; IF(ODU!$AH120&gt;0,"1","0")&amp; IF(ODU!$AG120&gt;0,"1","0")&amp; IF(ODU!$AF120&gt;0,"1","0")&amp; IF(ODU!$AE120&gt;0,"1","0")&amp; IF(ODU!$AD120&gt;0,"1","0")&amp; IF(ODU!$AC120&gt;0,"1","0")&amp; IF(ODU!$AB120&gt;0,"1","0")&amp; IF(ODU!$AA120&gt;0,"1","0")))</f>
        <v/>
      </c>
      <c r="V120" s="351" t="str">
        <f>IF(ODU!$A120="","",IF(OR(T120&lt;&gt;R120+17,U120&lt;&gt;S120+17)," RangeMismatch",""))</f>
        <v/>
      </c>
      <c r="W120" s="344" t="str">
        <f ca="1">IF(ODU!$A120="","",IF(COUNTA(INDIRECT("odu!R"&amp;ROW()&amp;"C"&amp;R120&amp;":R"&amp;ROW()&amp;"C"&amp;S120,"false"))&lt;&gt;1+S120-R120," GapInRangeCooling",""))</f>
        <v/>
      </c>
      <c r="X120" s="344" t="str">
        <f ca="1">IF(ODU!$A120="","",IF(COUNTA(INDIRECT("odu!R"&amp;ROW()&amp;"C"&amp;T120&amp;":R"&amp;ROW()&amp;"C"&amp;U120,"false"))&lt;&gt;1+U120-T120," GapInRangeHeating",""))</f>
        <v/>
      </c>
      <c r="Y120" s="345" t="str">
        <f>IF(ODU!$A120="","",IF(OR(ODU!$F120=0,ODU!$B120=0),0,ODU!$F120/ODU!$B120))</f>
        <v/>
      </c>
      <c r="Z120" s="345" t="str">
        <f>IF(ODU!$A120="","",IF(OR(ODU!$G120=0,ODU!$B120=0),0, ODU!$G120/ODU!$B120))</f>
        <v/>
      </c>
      <c r="AA120" s="303" t="str">
        <f>IF(ODU!$A120="","",IF(Y120=0,0,IF(Y120&gt;=0.8,13,IF(Y120&gt;=0.7,12,IF(Y120&gt;=0.6,11,IF(Y120&gt;=0.5,10,0))))))</f>
        <v/>
      </c>
      <c r="AB120" s="351" t="str">
        <f>IF(ODU!$A120="","",IF(Z120&gt;2, 25,6+INT(10*(Z120-0.0001))))</f>
        <v/>
      </c>
      <c r="AC120" s="304" t="str">
        <f>IF(ODU!$A120="","",IF(AA120&lt;R120," CapacityMin",""))</f>
        <v/>
      </c>
      <c r="AD120" s="304" t="str">
        <f>IF(ODU!$A120="","",IF(AB120&gt;S120," CapacityMax",""))</f>
        <v/>
      </c>
      <c r="AE120" s="344" t="str">
        <f>IF(ODU!$A120="","",IF(ODU!H120&lt;Min_Units," UnitMin",""))</f>
        <v/>
      </c>
      <c r="AF120" s="344" t="str">
        <f>IF(ODU!$A120="","",IF(ODU!I120&lt;=ODU!H120," UnitMax",""))</f>
        <v/>
      </c>
      <c r="AG120" s="344" t="str">
        <f>IF(ODU!$A120="","",IF(COUNTIF(IDU!$E$3:$N$3,"="&amp;UPPER(ODU!BL120))=1,""," Invalid_IDU_List"))</f>
        <v/>
      </c>
      <c r="AH120" s="344" t="str">
        <f t="shared" ca="1" si="14"/>
        <v/>
      </c>
      <c r="AI120" s="344" t="str">
        <f t="shared" si="15"/>
        <v/>
      </c>
    </row>
    <row r="121" spans="1:35" x14ac:dyDescent="0.2">
      <c r="A121">
        <v>121</v>
      </c>
      <c r="B121" s="304" t="str">
        <f t="shared" ca="1" si="11"/>
        <v/>
      </c>
      <c r="C121" s="304">
        <f t="shared" ca="1" si="12"/>
        <v>0</v>
      </c>
      <c r="D121" s="304">
        <f t="shared" ca="1" si="19"/>
        <v>0</v>
      </c>
      <c r="E121" s="304" t="str">
        <f t="shared" ca="1" si="20"/>
        <v/>
      </c>
      <c r="F121">
        <v>115</v>
      </c>
      <c r="G121" s="304">
        <f t="shared" ca="1" si="21"/>
        <v>0</v>
      </c>
      <c r="H121" s="304" t="str">
        <f t="shared" ca="1" si="18"/>
        <v/>
      </c>
      <c r="I121" s="311"/>
      <c r="J121" s="311"/>
      <c r="K121" s="311"/>
      <c r="P121" s="344" t="str">
        <f>IF(ODU!$A121="","",IF(COUNTIF(ODU!$A$4:$A$504,"="&amp;ODU!$A121)&gt;1,"ODU_Duplicate",""))</f>
        <v/>
      </c>
      <c r="Q121" s="344" t="str">
        <f>IF(IDU!$A122="","",IF(COUNTIF(IDU!$A$4:$A$354,"="&amp;IDU!$A122)&gt;1,"IDU_Duplicate",""))</f>
        <v/>
      </c>
      <c r="R121" s="351" t="str">
        <f>IF(ODU!$A121="","",9 + FIND("1",IF(ODU!$J121&gt;0,"1","0") &amp; IF(ODU!$K121&gt;0,"1","0") &amp; IF(ODU!$L121&gt;0,"1","0") &amp; IF(ODU!$M121&gt;0,"1","0")&amp; IF(ODU!$N121&gt;0,"1","0")&amp; IF(ODU!$O121&gt;0,"1","0")&amp; IF(ODU!$P121&gt;0,"1","0")&amp; IF(ODU!$Q121&gt;0,"1","0")&amp; IF(ODU!$R121&gt;0,"1","0")&amp; IF(ODU!$S121&gt;0,"1","0")&amp; IF(ODU!$T121&gt;0,"1","0")&amp; IF(ODU!$U121&gt;0,"1","0")&amp; IF(ODU!$V121&gt;0,"1","0")&amp; IF(ODU!$W121&gt;0,"1","0")&amp; IF(ODU!$X121&gt;0,"1","0")&amp; IF(ODU!$Y121&gt;0,"1","0")))</f>
        <v/>
      </c>
      <c r="S121" s="351" t="str">
        <f>IF(ODU!$A121="","",26 - FIND("1",IF(ODU!$Y121&gt;0,"1","0") &amp; IF(ODU!$X121&gt;0,"1","0") &amp; IF(ODU!$W121&gt;0,"1","0") &amp; IF(ODU!$V121&gt;0,"1","0")&amp; IF(ODU!$U121&gt;0,"1","0")&amp; IF(ODU!$T121&gt;0,"1","0")&amp; IF(ODU!$S121&gt;0,"1","0")&amp; IF(ODU!$R121&gt;0,"1","0")&amp; IF(ODU!$Q121&gt;0,"1","0")&amp; IF(ODU!$P121&gt;0,"1","0")&amp; IF(ODU!$O121&gt;0,"1","0")&amp; IF(ODU!$N121&gt;0,"1","0")&amp; IF(ODU!$M121&gt;0,"1","0")&amp; IF(ODU!$L121&gt;0,"1","0")&amp; IF(ODU!$K121&gt;0,"1","0")&amp; IF(ODU!$J121&gt;0,"1","0")))</f>
        <v/>
      </c>
      <c r="T121" s="351" t="str">
        <f>IF(ODU!$A121="","",26 + FIND("1",IF(ODU!$AA121&gt;0,"1","0") &amp; IF(ODU!$AB121&gt;0,"1","0") &amp; IF(ODU!$AC121&gt;0,"1","0") &amp; IF(ODU!$AD121&gt;0,"1","0")&amp; IF(ODU!$AE121&gt;0,"1","0")&amp; IF(ODU!$AF121&gt;0,"1","0")&amp; IF(ODU!$AG121&gt;0,"1","0")&amp; IF(ODU!$AH121&gt;0,"1","0")&amp; IF(ODU!$AI121&gt;0,"1","0")&amp; IF(ODU!$AJ121&gt;0,"1","0")&amp; IF(ODU!$AK121&gt;0,"1","0")&amp; IF(ODU!$AL121&gt;0,"1","0")&amp; IF(ODU!$AM121&gt;0,"1","0")&amp; IF(ODU!$AN121&gt;0,"1","0")&amp; IF(ODU!$AO121&gt;0,"1","0")&amp; IF(ODU!$AP121&gt;0,"1","0")))</f>
        <v/>
      </c>
      <c r="U121" s="351" t="str">
        <f>IF(ODU!$A121="","",43 - FIND("1",IF(ODU!$AP121&gt;0,"1","0") &amp; IF(ODU!$AO121&gt;0,"1","0") &amp; IF(ODU!$AN121&gt;0,"1","0") &amp; IF(ODU!$AM121&gt;0,"1","0")&amp; IF(ODU!$AL121&gt;0,"1","0")&amp; IF(ODU!$AK121&gt;0,"1","0")&amp; IF(ODU!$AJ121&gt;0,"1","0")&amp; IF(ODU!$AI121&gt;0,"1","0")&amp; IF(ODU!$AH121&gt;0,"1","0")&amp; IF(ODU!$AG121&gt;0,"1","0")&amp; IF(ODU!$AF121&gt;0,"1","0")&amp; IF(ODU!$AE121&gt;0,"1","0")&amp; IF(ODU!$AD121&gt;0,"1","0")&amp; IF(ODU!$AC121&gt;0,"1","0")&amp; IF(ODU!$AB121&gt;0,"1","0")&amp; IF(ODU!$AA121&gt;0,"1","0")))</f>
        <v/>
      </c>
      <c r="V121" s="351" t="str">
        <f>IF(ODU!$A121="","",IF(OR(T121&lt;&gt;R121+17,U121&lt;&gt;S121+17)," RangeMismatch",""))</f>
        <v/>
      </c>
      <c r="W121" s="344" t="str">
        <f ca="1">IF(ODU!$A121="","",IF(COUNTA(INDIRECT("odu!R"&amp;ROW()&amp;"C"&amp;R121&amp;":R"&amp;ROW()&amp;"C"&amp;S121,"false"))&lt;&gt;1+S121-R121," GapInRangeCooling",""))</f>
        <v/>
      </c>
      <c r="X121" s="344" t="str">
        <f ca="1">IF(ODU!$A121="","",IF(COUNTA(INDIRECT("odu!R"&amp;ROW()&amp;"C"&amp;T121&amp;":R"&amp;ROW()&amp;"C"&amp;U121,"false"))&lt;&gt;1+U121-T121," GapInRangeHeating",""))</f>
        <v/>
      </c>
      <c r="Y121" s="345" t="str">
        <f>IF(ODU!$A121="","",IF(OR(ODU!$F121=0,ODU!$B121=0),0,ODU!$F121/ODU!$B121))</f>
        <v/>
      </c>
      <c r="Z121" s="345" t="str">
        <f>IF(ODU!$A121="","",IF(OR(ODU!$G121=0,ODU!$B121=0),0, ODU!$G121/ODU!$B121))</f>
        <v/>
      </c>
      <c r="AA121" s="303" t="str">
        <f>IF(ODU!$A121="","",IF(Y121=0,0,IF(Y121&gt;=0.8,13,IF(Y121&gt;=0.7,12,IF(Y121&gt;=0.6,11,IF(Y121&gt;=0.5,10,0))))))</f>
        <v/>
      </c>
      <c r="AB121" s="351" t="str">
        <f>IF(ODU!$A121="","",IF(Z121&gt;2, 25,6+INT(10*(Z121-0.0001))))</f>
        <v/>
      </c>
      <c r="AC121" s="304" t="str">
        <f>IF(ODU!$A121="","",IF(AA121&lt;R121," CapacityMin",""))</f>
        <v/>
      </c>
      <c r="AD121" s="304" t="str">
        <f>IF(ODU!$A121="","",IF(AB121&gt;S121," CapacityMax",""))</f>
        <v/>
      </c>
      <c r="AE121" s="344" t="str">
        <f>IF(ODU!$A121="","",IF(ODU!H121&lt;Min_Units," UnitMin",""))</f>
        <v/>
      </c>
      <c r="AF121" s="344" t="str">
        <f>IF(ODU!$A121="","",IF(ODU!I121&lt;=ODU!H121," UnitMax",""))</f>
        <v/>
      </c>
      <c r="AG121" s="344" t="str">
        <f>IF(ODU!$A121="","",IF(COUNTIF(IDU!$E$3:$N$3,"="&amp;UPPER(ODU!BL121))=1,""," Invalid_IDU_List"))</f>
        <v/>
      </c>
      <c r="AH121" s="344" t="str">
        <f t="shared" ca="1" si="14"/>
        <v/>
      </c>
      <c r="AI121" s="344" t="str">
        <f t="shared" si="15"/>
        <v/>
      </c>
    </row>
    <row r="122" spans="1:35" x14ac:dyDescent="0.2">
      <c r="A122">
        <v>122</v>
      </c>
      <c r="B122" s="304" t="str">
        <f t="shared" ca="1" si="11"/>
        <v/>
      </c>
      <c r="C122" s="304">
        <f t="shared" ca="1" si="12"/>
        <v>0</v>
      </c>
      <c r="D122" s="304">
        <f t="shared" ca="1" si="19"/>
        <v>0</v>
      </c>
      <c r="E122" s="304" t="str">
        <f t="shared" ca="1" si="20"/>
        <v/>
      </c>
      <c r="F122">
        <v>116</v>
      </c>
      <c r="G122" s="304">
        <f t="shared" ca="1" si="21"/>
        <v>0</v>
      </c>
      <c r="H122" s="304" t="str">
        <f t="shared" ca="1" si="18"/>
        <v/>
      </c>
      <c r="I122" s="311"/>
      <c r="J122" s="311"/>
      <c r="K122" s="311"/>
      <c r="P122" s="344" t="str">
        <f>IF(ODU!$A122="","",IF(COUNTIF(ODU!$A$4:$A$504,"="&amp;ODU!$A122)&gt;1,"ODU_Duplicate",""))</f>
        <v/>
      </c>
      <c r="Q122" s="344" t="str">
        <f>IF(IDU!$A123="","",IF(COUNTIF(IDU!$A$4:$A$354,"="&amp;IDU!$A123)&gt;1,"IDU_Duplicate",""))</f>
        <v/>
      </c>
      <c r="R122" s="351" t="str">
        <f>IF(ODU!$A122="","",9 + FIND("1",IF(ODU!$J122&gt;0,"1","0") &amp; IF(ODU!$K122&gt;0,"1","0") &amp; IF(ODU!$L122&gt;0,"1","0") &amp; IF(ODU!$M122&gt;0,"1","0")&amp; IF(ODU!$N122&gt;0,"1","0")&amp; IF(ODU!$O122&gt;0,"1","0")&amp; IF(ODU!$P122&gt;0,"1","0")&amp; IF(ODU!$Q122&gt;0,"1","0")&amp; IF(ODU!$R122&gt;0,"1","0")&amp; IF(ODU!$S122&gt;0,"1","0")&amp; IF(ODU!$T122&gt;0,"1","0")&amp; IF(ODU!$U122&gt;0,"1","0")&amp; IF(ODU!$V122&gt;0,"1","0")&amp; IF(ODU!$W122&gt;0,"1","0")&amp; IF(ODU!$X122&gt;0,"1","0")&amp; IF(ODU!$Y122&gt;0,"1","0")))</f>
        <v/>
      </c>
      <c r="S122" s="351" t="str">
        <f>IF(ODU!$A122="","",26 - FIND("1",IF(ODU!$Y122&gt;0,"1","0") &amp; IF(ODU!$X122&gt;0,"1","0") &amp; IF(ODU!$W122&gt;0,"1","0") &amp; IF(ODU!$V122&gt;0,"1","0")&amp; IF(ODU!$U122&gt;0,"1","0")&amp; IF(ODU!$T122&gt;0,"1","0")&amp; IF(ODU!$S122&gt;0,"1","0")&amp; IF(ODU!$R122&gt;0,"1","0")&amp; IF(ODU!$Q122&gt;0,"1","0")&amp; IF(ODU!$P122&gt;0,"1","0")&amp; IF(ODU!$O122&gt;0,"1","0")&amp; IF(ODU!$N122&gt;0,"1","0")&amp; IF(ODU!$M122&gt;0,"1","0")&amp; IF(ODU!$L122&gt;0,"1","0")&amp; IF(ODU!$K122&gt;0,"1","0")&amp; IF(ODU!$J122&gt;0,"1","0")))</f>
        <v/>
      </c>
      <c r="T122" s="351" t="str">
        <f>IF(ODU!$A122="","",26 + FIND("1",IF(ODU!$AA122&gt;0,"1","0") &amp; IF(ODU!$AB122&gt;0,"1","0") &amp; IF(ODU!$AC122&gt;0,"1","0") &amp; IF(ODU!$AD122&gt;0,"1","0")&amp; IF(ODU!$AE122&gt;0,"1","0")&amp; IF(ODU!$AF122&gt;0,"1","0")&amp; IF(ODU!$AG122&gt;0,"1","0")&amp; IF(ODU!$AH122&gt;0,"1","0")&amp; IF(ODU!$AI122&gt;0,"1","0")&amp; IF(ODU!$AJ122&gt;0,"1","0")&amp; IF(ODU!$AK122&gt;0,"1","0")&amp; IF(ODU!$AL122&gt;0,"1","0")&amp; IF(ODU!$AM122&gt;0,"1","0")&amp; IF(ODU!$AN122&gt;0,"1","0")&amp; IF(ODU!$AO122&gt;0,"1","0")&amp; IF(ODU!$AP122&gt;0,"1","0")))</f>
        <v/>
      </c>
      <c r="U122" s="351" t="str">
        <f>IF(ODU!$A122="","",43 - FIND("1",IF(ODU!$AP122&gt;0,"1","0") &amp; IF(ODU!$AO122&gt;0,"1","0") &amp; IF(ODU!$AN122&gt;0,"1","0") &amp; IF(ODU!$AM122&gt;0,"1","0")&amp; IF(ODU!$AL122&gt;0,"1","0")&amp; IF(ODU!$AK122&gt;0,"1","0")&amp; IF(ODU!$AJ122&gt;0,"1","0")&amp; IF(ODU!$AI122&gt;0,"1","0")&amp; IF(ODU!$AH122&gt;0,"1","0")&amp; IF(ODU!$AG122&gt;0,"1","0")&amp; IF(ODU!$AF122&gt;0,"1","0")&amp; IF(ODU!$AE122&gt;0,"1","0")&amp; IF(ODU!$AD122&gt;0,"1","0")&amp; IF(ODU!$AC122&gt;0,"1","0")&amp; IF(ODU!$AB122&gt;0,"1","0")&amp; IF(ODU!$AA122&gt;0,"1","0")))</f>
        <v/>
      </c>
      <c r="V122" s="351" t="str">
        <f>IF(ODU!$A122="","",IF(OR(T122&lt;&gt;R122+17,U122&lt;&gt;S122+17)," RangeMismatch",""))</f>
        <v/>
      </c>
      <c r="W122" s="344" t="str">
        <f ca="1">IF(ODU!$A122="","",IF(COUNTA(INDIRECT("odu!R"&amp;ROW()&amp;"C"&amp;R122&amp;":R"&amp;ROW()&amp;"C"&amp;S122,"false"))&lt;&gt;1+S122-R122," GapInRangeCooling",""))</f>
        <v/>
      </c>
      <c r="X122" s="344" t="str">
        <f ca="1">IF(ODU!$A122="","",IF(COUNTA(INDIRECT("odu!R"&amp;ROW()&amp;"C"&amp;T122&amp;":R"&amp;ROW()&amp;"C"&amp;U122,"false"))&lt;&gt;1+U122-T122," GapInRangeHeating",""))</f>
        <v/>
      </c>
      <c r="Y122" s="345" t="str">
        <f>IF(ODU!$A122="","",IF(OR(ODU!$F122=0,ODU!$B122=0),0,ODU!$F122/ODU!$B122))</f>
        <v/>
      </c>
      <c r="Z122" s="345" t="str">
        <f>IF(ODU!$A122="","",IF(OR(ODU!$G122=0,ODU!$B122=0),0, ODU!$G122/ODU!$B122))</f>
        <v/>
      </c>
      <c r="AA122" s="303" t="str">
        <f>IF(ODU!$A122="","",IF(Y122=0,0,IF(Y122&gt;=0.8,13,IF(Y122&gt;=0.7,12,IF(Y122&gt;=0.6,11,IF(Y122&gt;=0.5,10,0))))))</f>
        <v/>
      </c>
      <c r="AB122" s="351" t="str">
        <f>IF(ODU!$A122="","",IF(Z122&gt;2, 25,6+INT(10*(Z122-0.0001))))</f>
        <v/>
      </c>
      <c r="AC122" s="304" t="str">
        <f>IF(ODU!$A122="","",IF(AA122&lt;R122," CapacityMin",""))</f>
        <v/>
      </c>
      <c r="AD122" s="304" t="str">
        <f>IF(ODU!$A122="","",IF(AB122&gt;S122," CapacityMax",""))</f>
        <v/>
      </c>
      <c r="AE122" s="344" t="str">
        <f>IF(ODU!$A122="","",IF(ODU!H122&lt;Min_Units," UnitMin",""))</f>
        <v/>
      </c>
      <c r="AF122" s="344" t="str">
        <f>IF(ODU!$A122="","",IF(ODU!I122&lt;=ODU!H122," UnitMax",""))</f>
        <v/>
      </c>
      <c r="AG122" s="344" t="str">
        <f>IF(ODU!$A122="","",IF(COUNTIF(IDU!$E$3:$N$3,"="&amp;UPPER(ODU!BL122))=1,""," Invalid_IDU_List"))</f>
        <v/>
      </c>
      <c r="AH122" s="344" t="str">
        <f t="shared" ca="1" si="14"/>
        <v/>
      </c>
      <c r="AI122" s="344" t="str">
        <f t="shared" si="15"/>
        <v/>
      </c>
    </row>
    <row r="123" spans="1:35" x14ac:dyDescent="0.2">
      <c r="A123">
        <v>123</v>
      </c>
      <c r="B123" s="304" t="str">
        <f t="shared" ca="1" si="11"/>
        <v/>
      </c>
      <c r="C123" s="304">
        <f t="shared" ca="1" si="12"/>
        <v>0</v>
      </c>
      <c r="D123" s="304">
        <f t="shared" ca="1" si="19"/>
        <v>0</v>
      </c>
      <c r="E123" s="304" t="str">
        <f t="shared" ca="1" si="20"/>
        <v/>
      </c>
      <c r="F123">
        <v>117</v>
      </c>
      <c r="G123" s="304">
        <f t="shared" ca="1" si="21"/>
        <v>0</v>
      </c>
      <c r="H123" s="304" t="str">
        <f t="shared" ca="1" si="18"/>
        <v/>
      </c>
      <c r="I123" s="311"/>
      <c r="J123" s="311"/>
      <c r="K123" s="311"/>
      <c r="P123" s="344" t="str">
        <f>IF(ODU!$A123="","",IF(COUNTIF(ODU!$A$4:$A$504,"="&amp;ODU!$A123)&gt;1,"ODU_Duplicate",""))</f>
        <v/>
      </c>
      <c r="Q123" s="344" t="str">
        <f>IF(IDU!$A124="","",IF(COUNTIF(IDU!$A$4:$A$354,"="&amp;IDU!$A124)&gt;1,"IDU_Duplicate",""))</f>
        <v/>
      </c>
      <c r="R123" s="351" t="str">
        <f>IF(ODU!$A123="","",9 + FIND("1",IF(ODU!$J123&gt;0,"1","0") &amp; IF(ODU!$K123&gt;0,"1","0") &amp; IF(ODU!$L123&gt;0,"1","0") &amp; IF(ODU!$M123&gt;0,"1","0")&amp; IF(ODU!$N123&gt;0,"1","0")&amp; IF(ODU!$O123&gt;0,"1","0")&amp; IF(ODU!$P123&gt;0,"1","0")&amp; IF(ODU!$Q123&gt;0,"1","0")&amp; IF(ODU!$R123&gt;0,"1","0")&amp; IF(ODU!$S123&gt;0,"1","0")&amp; IF(ODU!$T123&gt;0,"1","0")&amp; IF(ODU!$U123&gt;0,"1","0")&amp; IF(ODU!$V123&gt;0,"1","0")&amp; IF(ODU!$W123&gt;0,"1","0")&amp; IF(ODU!$X123&gt;0,"1","0")&amp; IF(ODU!$Y123&gt;0,"1","0")))</f>
        <v/>
      </c>
      <c r="S123" s="351" t="str">
        <f>IF(ODU!$A123="","",26 - FIND("1",IF(ODU!$Y123&gt;0,"1","0") &amp; IF(ODU!$X123&gt;0,"1","0") &amp; IF(ODU!$W123&gt;0,"1","0") &amp; IF(ODU!$V123&gt;0,"1","0")&amp; IF(ODU!$U123&gt;0,"1","0")&amp; IF(ODU!$T123&gt;0,"1","0")&amp; IF(ODU!$S123&gt;0,"1","0")&amp; IF(ODU!$R123&gt;0,"1","0")&amp; IF(ODU!$Q123&gt;0,"1","0")&amp; IF(ODU!$P123&gt;0,"1","0")&amp; IF(ODU!$O123&gt;0,"1","0")&amp; IF(ODU!$N123&gt;0,"1","0")&amp; IF(ODU!$M123&gt;0,"1","0")&amp; IF(ODU!$L123&gt;0,"1","0")&amp; IF(ODU!$K123&gt;0,"1","0")&amp; IF(ODU!$J123&gt;0,"1","0")))</f>
        <v/>
      </c>
      <c r="T123" s="351" t="str">
        <f>IF(ODU!$A123="","",26 + FIND("1",IF(ODU!$AA123&gt;0,"1","0") &amp; IF(ODU!$AB123&gt;0,"1","0") &amp; IF(ODU!$AC123&gt;0,"1","0") &amp; IF(ODU!$AD123&gt;0,"1","0")&amp; IF(ODU!$AE123&gt;0,"1","0")&amp; IF(ODU!$AF123&gt;0,"1","0")&amp; IF(ODU!$AG123&gt;0,"1","0")&amp; IF(ODU!$AH123&gt;0,"1","0")&amp; IF(ODU!$AI123&gt;0,"1","0")&amp; IF(ODU!$AJ123&gt;0,"1","0")&amp; IF(ODU!$AK123&gt;0,"1","0")&amp; IF(ODU!$AL123&gt;0,"1","0")&amp; IF(ODU!$AM123&gt;0,"1","0")&amp; IF(ODU!$AN123&gt;0,"1","0")&amp; IF(ODU!$AO123&gt;0,"1","0")&amp; IF(ODU!$AP123&gt;0,"1","0")))</f>
        <v/>
      </c>
      <c r="U123" s="351" t="str">
        <f>IF(ODU!$A123="","",43 - FIND("1",IF(ODU!$AP123&gt;0,"1","0") &amp; IF(ODU!$AO123&gt;0,"1","0") &amp; IF(ODU!$AN123&gt;0,"1","0") &amp; IF(ODU!$AM123&gt;0,"1","0")&amp; IF(ODU!$AL123&gt;0,"1","0")&amp; IF(ODU!$AK123&gt;0,"1","0")&amp; IF(ODU!$AJ123&gt;0,"1","0")&amp; IF(ODU!$AI123&gt;0,"1","0")&amp; IF(ODU!$AH123&gt;0,"1","0")&amp; IF(ODU!$AG123&gt;0,"1","0")&amp; IF(ODU!$AF123&gt;0,"1","0")&amp; IF(ODU!$AE123&gt;0,"1","0")&amp; IF(ODU!$AD123&gt;0,"1","0")&amp; IF(ODU!$AC123&gt;0,"1","0")&amp; IF(ODU!$AB123&gt;0,"1","0")&amp; IF(ODU!$AA123&gt;0,"1","0")))</f>
        <v/>
      </c>
      <c r="V123" s="351" t="str">
        <f>IF(ODU!$A123="","",IF(OR(T123&lt;&gt;R123+17,U123&lt;&gt;S123+17)," RangeMismatch",""))</f>
        <v/>
      </c>
      <c r="W123" s="344" t="str">
        <f ca="1">IF(ODU!$A123="","",IF(COUNTA(INDIRECT("odu!R"&amp;ROW()&amp;"C"&amp;R123&amp;":R"&amp;ROW()&amp;"C"&amp;S123,"false"))&lt;&gt;1+S123-R123," GapInRangeCooling",""))</f>
        <v/>
      </c>
      <c r="X123" s="344" t="str">
        <f ca="1">IF(ODU!$A123="","",IF(COUNTA(INDIRECT("odu!R"&amp;ROW()&amp;"C"&amp;T123&amp;":R"&amp;ROW()&amp;"C"&amp;U123,"false"))&lt;&gt;1+U123-T123," GapInRangeHeating",""))</f>
        <v/>
      </c>
      <c r="Y123" s="345" t="str">
        <f>IF(ODU!$A123="","",IF(OR(ODU!$F123=0,ODU!$B123=0),0,ODU!$F123/ODU!$B123))</f>
        <v/>
      </c>
      <c r="Z123" s="345" t="str">
        <f>IF(ODU!$A123="","",IF(OR(ODU!$G123=0,ODU!$B123=0),0, ODU!$G123/ODU!$B123))</f>
        <v/>
      </c>
      <c r="AA123" s="303" t="str">
        <f>IF(ODU!$A123="","",IF(Y123=0,0,IF(Y123&gt;=0.8,13,IF(Y123&gt;=0.7,12,IF(Y123&gt;=0.6,11,IF(Y123&gt;=0.5,10,0))))))</f>
        <v/>
      </c>
      <c r="AB123" s="351" t="str">
        <f>IF(ODU!$A123="","",IF(Z123&gt;2, 25,6+INT(10*(Z123-0.0001))))</f>
        <v/>
      </c>
      <c r="AC123" s="304" t="str">
        <f>IF(ODU!$A123="","",IF(AA123&lt;R123," CapacityMin",""))</f>
        <v/>
      </c>
      <c r="AD123" s="304" t="str">
        <f>IF(ODU!$A123="","",IF(AB123&gt;S123," CapacityMax",""))</f>
        <v/>
      </c>
      <c r="AE123" s="344" t="str">
        <f>IF(ODU!$A123="","",IF(ODU!H123&lt;Min_Units," UnitMin",""))</f>
        <v/>
      </c>
      <c r="AF123" s="344" t="str">
        <f>IF(ODU!$A123="","",IF(ODU!I123&lt;=ODU!H123," UnitMax",""))</f>
        <v/>
      </c>
      <c r="AG123" s="344" t="str">
        <f>IF(ODU!$A123="","",IF(COUNTIF(IDU!$E$3:$N$3,"="&amp;UPPER(ODU!BL123))=1,""," Invalid_IDU_List"))</f>
        <v/>
      </c>
      <c r="AH123" s="344" t="str">
        <f t="shared" ca="1" si="14"/>
        <v/>
      </c>
      <c r="AI123" s="344" t="str">
        <f t="shared" si="15"/>
        <v/>
      </c>
    </row>
    <row r="124" spans="1:35" x14ac:dyDescent="0.2">
      <c r="A124">
        <v>124</v>
      </c>
      <c r="B124" s="304" t="str">
        <f t="shared" ca="1" si="11"/>
        <v/>
      </c>
      <c r="C124" s="304">
        <f t="shared" ca="1" si="12"/>
        <v>0</v>
      </c>
      <c r="D124" s="304">
        <f t="shared" ca="1" si="19"/>
        <v>0</v>
      </c>
      <c r="E124" s="304" t="str">
        <f t="shared" ca="1" si="20"/>
        <v/>
      </c>
      <c r="F124">
        <v>118</v>
      </c>
      <c r="G124" s="304">
        <f t="shared" ca="1" si="21"/>
        <v>0</v>
      </c>
      <c r="H124" s="304" t="str">
        <f t="shared" ca="1" si="18"/>
        <v/>
      </c>
      <c r="I124" s="311"/>
      <c r="J124" s="311"/>
      <c r="K124" s="311"/>
      <c r="P124" s="344" t="str">
        <f>IF(ODU!$A124="","",IF(COUNTIF(ODU!$A$4:$A$504,"="&amp;ODU!$A124)&gt;1,"ODU_Duplicate",""))</f>
        <v/>
      </c>
      <c r="Q124" s="344" t="str">
        <f>IF(IDU!$A125="","",IF(COUNTIF(IDU!$A$4:$A$354,"="&amp;IDU!$A125)&gt;1,"IDU_Duplicate",""))</f>
        <v/>
      </c>
      <c r="R124" s="351" t="str">
        <f>IF(ODU!$A124="","",9 + FIND("1",IF(ODU!$J124&gt;0,"1","0") &amp; IF(ODU!$K124&gt;0,"1","0") &amp; IF(ODU!$L124&gt;0,"1","0") &amp; IF(ODU!$M124&gt;0,"1","0")&amp; IF(ODU!$N124&gt;0,"1","0")&amp; IF(ODU!$O124&gt;0,"1","0")&amp; IF(ODU!$P124&gt;0,"1","0")&amp; IF(ODU!$Q124&gt;0,"1","0")&amp; IF(ODU!$R124&gt;0,"1","0")&amp; IF(ODU!$S124&gt;0,"1","0")&amp; IF(ODU!$T124&gt;0,"1","0")&amp; IF(ODU!$U124&gt;0,"1","0")&amp; IF(ODU!$V124&gt;0,"1","0")&amp; IF(ODU!$W124&gt;0,"1","0")&amp; IF(ODU!$X124&gt;0,"1","0")&amp; IF(ODU!$Y124&gt;0,"1","0")))</f>
        <v/>
      </c>
      <c r="S124" s="351" t="str">
        <f>IF(ODU!$A124="","",26 - FIND("1",IF(ODU!$Y124&gt;0,"1","0") &amp; IF(ODU!$X124&gt;0,"1","0") &amp; IF(ODU!$W124&gt;0,"1","0") &amp; IF(ODU!$V124&gt;0,"1","0")&amp; IF(ODU!$U124&gt;0,"1","0")&amp; IF(ODU!$T124&gt;0,"1","0")&amp; IF(ODU!$S124&gt;0,"1","0")&amp; IF(ODU!$R124&gt;0,"1","0")&amp; IF(ODU!$Q124&gt;0,"1","0")&amp; IF(ODU!$P124&gt;0,"1","0")&amp; IF(ODU!$O124&gt;0,"1","0")&amp; IF(ODU!$N124&gt;0,"1","0")&amp; IF(ODU!$M124&gt;0,"1","0")&amp; IF(ODU!$L124&gt;0,"1","0")&amp; IF(ODU!$K124&gt;0,"1","0")&amp; IF(ODU!$J124&gt;0,"1","0")))</f>
        <v/>
      </c>
      <c r="T124" s="351" t="str">
        <f>IF(ODU!$A124="","",26 + FIND("1",IF(ODU!$AA124&gt;0,"1","0") &amp; IF(ODU!$AB124&gt;0,"1","0") &amp; IF(ODU!$AC124&gt;0,"1","0") &amp; IF(ODU!$AD124&gt;0,"1","0")&amp; IF(ODU!$AE124&gt;0,"1","0")&amp; IF(ODU!$AF124&gt;0,"1","0")&amp; IF(ODU!$AG124&gt;0,"1","0")&amp; IF(ODU!$AH124&gt;0,"1","0")&amp; IF(ODU!$AI124&gt;0,"1","0")&amp; IF(ODU!$AJ124&gt;0,"1","0")&amp; IF(ODU!$AK124&gt;0,"1","0")&amp; IF(ODU!$AL124&gt;0,"1","0")&amp; IF(ODU!$AM124&gt;0,"1","0")&amp; IF(ODU!$AN124&gt;0,"1","0")&amp; IF(ODU!$AO124&gt;0,"1","0")&amp; IF(ODU!$AP124&gt;0,"1","0")))</f>
        <v/>
      </c>
      <c r="U124" s="351" t="str">
        <f>IF(ODU!$A124="","",43 - FIND("1",IF(ODU!$AP124&gt;0,"1","0") &amp; IF(ODU!$AO124&gt;0,"1","0") &amp; IF(ODU!$AN124&gt;0,"1","0") &amp; IF(ODU!$AM124&gt;0,"1","0")&amp; IF(ODU!$AL124&gt;0,"1","0")&amp; IF(ODU!$AK124&gt;0,"1","0")&amp; IF(ODU!$AJ124&gt;0,"1","0")&amp; IF(ODU!$AI124&gt;0,"1","0")&amp; IF(ODU!$AH124&gt;0,"1","0")&amp; IF(ODU!$AG124&gt;0,"1","0")&amp; IF(ODU!$AF124&gt;0,"1","0")&amp; IF(ODU!$AE124&gt;0,"1","0")&amp; IF(ODU!$AD124&gt;0,"1","0")&amp; IF(ODU!$AC124&gt;0,"1","0")&amp; IF(ODU!$AB124&gt;0,"1","0")&amp; IF(ODU!$AA124&gt;0,"1","0")))</f>
        <v/>
      </c>
      <c r="V124" s="351" t="str">
        <f>IF(ODU!$A124="","",IF(OR(T124&lt;&gt;R124+17,U124&lt;&gt;S124+17)," RangeMismatch",""))</f>
        <v/>
      </c>
      <c r="W124" s="344" t="str">
        <f ca="1">IF(ODU!$A124="","",IF(COUNTA(INDIRECT("odu!R"&amp;ROW()&amp;"C"&amp;R124&amp;":R"&amp;ROW()&amp;"C"&amp;S124,"false"))&lt;&gt;1+S124-R124," GapInRangeCooling",""))</f>
        <v/>
      </c>
      <c r="X124" s="344" t="str">
        <f ca="1">IF(ODU!$A124="","",IF(COUNTA(INDIRECT("odu!R"&amp;ROW()&amp;"C"&amp;T124&amp;":R"&amp;ROW()&amp;"C"&amp;U124,"false"))&lt;&gt;1+U124-T124," GapInRangeHeating",""))</f>
        <v/>
      </c>
      <c r="Y124" s="345" t="str">
        <f>IF(ODU!$A124="","",IF(OR(ODU!$F124=0,ODU!$B124=0),0,ODU!$F124/ODU!$B124))</f>
        <v/>
      </c>
      <c r="Z124" s="345" t="str">
        <f>IF(ODU!$A124="","",IF(OR(ODU!$G124=0,ODU!$B124=0),0, ODU!$G124/ODU!$B124))</f>
        <v/>
      </c>
      <c r="AA124" s="303" t="str">
        <f>IF(ODU!$A124="","",IF(Y124=0,0,IF(Y124&gt;=0.8,13,IF(Y124&gt;=0.7,12,IF(Y124&gt;=0.6,11,IF(Y124&gt;=0.5,10,0))))))</f>
        <v/>
      </c>
      <c r="AB124" s="351" t="str">
        <f>IF(ODU!$A124="","",IF(Z124&gt;2, 25,6+INT(10*(Z124-0.0001))))</f>
        <v/>
      </c>
      <c r="AC124" s="304" t="str">
        <f>IF(ODU!$A124="","",IF(AA124&lt;R124," CapacityMin",""))</f>
        <v/>
      </c>
      <c r="AD124" s="304" t="str">
        <f>IF(ODU!$A124="","",IF(AB124&gt;S124," CapacityMax",""))</f>
        <v/>
      </c>
      <c r="AE124" s="344" t="str">
        <f>IF(ODU!$A124="","",IF(ODU!H124&lt;Min_Units," UnitMin",""))</f>
        <v/>
      </c>
      <c r="AF124" s="344" t="str">
        <f>IF(ODU!$A124="","",IF(ODU!I124&lt;=ODU!H124," UnitMax",""))</f>
        <v/>
      </c>
      <c r="AG124" s="344" t="str">
        <f>IF(ODU!$A124="","",IF(COUNTIF(IDU!$E$3:$N$3,"="&amp;UPPER(ODU!BL124))=1,""," Invalid_IDU_List"))</f>
        <v/>
      </c>
      <c r="AH124" s="344" t="str">
        <f t="shared" ca="1" si="14"/>
        <v/>
      </c>
      <c r="AI124" s="344" t="str">
        <f t="shared" si="15"/>
        <v/>
      </c>
    </row>
    <row r="125" spans="1:35" x14ac:dyDescent="0.2">
      <c r="A125">
        <v>125</v>
      </c>
      <c r="B125" s="304" t="str">
        <f t="shared" ca="1" si="11"/>
        <v/>
      </c>
      <c r="C125" s="304">
        <f t="shared" ca="1" si="12"/>
        <v>0</v>
      </c>
      <c r="D125" s="304">
        <f t="shared" ca="1" si="19"/>
        <v>0</v>
      </c>
      <c r="E125" s="304" t="str">
        <f t="shared" ca="1" si="20"/>
        <v/>
      </c>
      <c r="F125">
        <v>119</v>
      </c>
      <c r="G125" s="304">
        <f t="shared" ca="1" si="21"/>
        <v>0</v>
      </c>
      <c r="H125" s="304" t="str">
        <f t="shared" ca="1" si="18"/>
        <v/>
      </c>
      <c r="I125" s="311"/>
      <c r="J125" s="311"/>
      <c r="K125" s="311"/>
      <c r="P125" s="344" t="str">
        <f>IF(ODU!$A125="","",IF(COUNTIF(ODU!$A$4:$A$504,"="&amp;ODU!$A125)&gt;1,"ODU_Duplicate",""))</f>
        <v/>
      </c>
      <c r="Q125" s="344" t="str">
        <f>IF(IDU!$A126="","",IF(COUNTIF(IDU!$A$4:$A$354,"="&amp;IDU!$A126)&gt;1,"IDU_Duplicate",""))</f>
        <v/>
      </c>
      <c r="R125" s="351" t="str">
        <f>IF(ODU!$A125="","",9 + FIND("1",IF(ODU!$J125&gt;0,"1","0") &amp; IF(ODU!$K125&gt;0,"1","0") &amp; IF(ODU!$L125&gt;0,"1","0") &amp; IF(ODU!$M125&gt;0,"1","0")&amp; IF(ODU!$N125&gt;0,"1","0")&amp; IF(ODU!$O125&gt;0,"1","0")&amp; IF(ODU!$P125&gt;0,"1","0")&amp; IF(ODU!$Q125&gt;0,"1","0")&amp; IF(ODU!$R125&gt;0,"1","0")&amp; IF(ODU!$S125&gt;0,"1","0")&amp; IF(ODU!$T125&gt;0,"1","0")&amp; IF(ODU!$U125&gt;0,"1","0")&amp; IF(ODU!$V125&gt;0,"1","0")&amp; IF(ODU!$W125&gt;0,"1","0")&amp; IF(ODU!$X125&gt;0,"1","0")&amp; IF(ODU!$Y125&gt;0,"1","0")))</f>
        <v/>
      </c>
      <c r="S125" s="351" t="str">
        <f>IF(ODU!$A125="","",26 - FIND("1",IF(ODU!$Y125&gt;0,"1","0") &amp; IF(ODU!$X125&gt;0,"1","0") &amp; IF(ODU!$W125&gt;0,"1","0") &amp; IF(ODU!$V125&gt;0,"1","0")&amp; IF(ODU!$U125&gt;0,"1","0")&amp; IF(ODU!$T125&gt;0,"1","0")&amp; IF(ODU!$S125&gt;0,"1","0")&amp; IF(ODU!$R125&gt;0,"1","0")&amp; IF(ODU!$Q125&gt;0,"1","0")&amp; IF(ODU!$P125&gt;0,"1","0")&amp; IF(ODU!$O125&gt;0,"1","0")&amp; IF(ODU!$N125&gt;0,"1","0")&amp; IF(ODU!$M125&gt;0,"1","0")&amp; IF(ODU!$L125&gt;0,"1","0")&amp; IF(ODU!$K125&gt;0,"1","0")&amp; IF(ODU!$J125&gt;0,"1","0")))</f>
        <v/>
      </c>
      <c r="T125" s="351" t="str">
        <f>IF(ODU!$A125="","",26 + FIND("1",IF(ODU!$AA125&gt;0,"1","0") &amp; IF(ODU!$AB125&gt;0,"1","0") &amp; IF(ODU!$AC125&gt;0,"1","0") &amp; IF(ODU!$AD125&gt;0,"1","0")&amp; IF(ODU!$AE125&gt;0,"1","0")&amp; IF(ODU!$AF125&gt;0,"1","0")&amp; IF(ODU!$AG125&gt;0,"1","0")&amp; IF(ODU!$AH125&gt;0,"1","0")&amp; IF(ODU!$AI125&gt;0,"1","0")&amp; IF(ODU!$AJ125&gt;0,"1","0")&amp; IF(ODU!$AK125&gt;0,"1","0")&amp; IF(ODU!$AL125&gt;0,"1","0")&amp; IF(ODU!$AM125&gt;0,"1","0")&amp; IF(ODU!$AN125&gt;0,"1","0")&amp; IF(ODU!$AO125&gt;0,"1","0")&amp; IF(ODU!$AP125&gt;0,"1","0")))</f>
        <v/>
      </c>
      <c r="U125" s="351" t="str">
        <f>IF(ODU!$A125="","",43 - FIND("1",IF(ODU!$AP125&gt;0,"1","0") &amp; IF(ODU!$AO125&gt;0,"1","0") &amp; IF(ODU!$AN125&gt;0,"1","0") &amp; IF(ODU!$AM125&gt;0,"1","0")&amp; IF(ODU!$AL125&gt;0,"1","0")&amp; IF(ODU!$AK125&gt;0,"1","0")&amp; IF(ODU!$AJ125&gt;0,"1","0")&amp; IF(ODU!$AI125&gt;0,"1","0")&amp; IF(ODU!$AH125&gt;0,"1","0")&amp; IF(ODU!$AG125&gt;0,"1","0")&amp; IF(ODU!$AF125&gt;0,"1","0")&amp; IF(ODU!$AE125&gt;0,"1","0")&amp; IF(ODU!$AD125&gt;0,"1","0")&amp; IF(ODU!$AC125&gt;0,"1","0")&amp; IF(ODU!$AB125&gt;0,"1","0")&amp; IF(ODU!$AA125&gt;0,"1","0")))</f>
        <v/>
      </c>
      <c r="V125" s="351" t="str">
        <f>IF(ODU!$A125="","",IF(OR(T125&lt;&gt;R125+17,U125&lt;&gt;S125+17)," RangeMismatch",""))</f>
        <v/>
      </c>
      <c r="W125" s="344" t="str">
        <f ca="1">IF(ODU!$A125="","",IF(COUNTA(INDIRECT("odu!R"&amp;ROW()&amp;"C"&amp;R125&amp;":R"&amp;ROW()&amp;"C"&amp;S125,"false"))&lt;&gt;1+S125-R125," GapInRangeCooling",""))</f>
        <v/>
      </c>
      <c r="X125" s="344" t="str">
        <f ca="1">IF(ODU!$A125="","",IF(COUNTA(INDIRECT("odu!R"&amp;ROW()&amp;"C"&amp;T125&amp;":R"&amp;ROW()&amp;"C"&amp;U125,"false"))&lt;&gt;1+U125-T125," GapInRangeHeating",""))</f>
        <v/>
      </c>
      <c r="Y125" s="345" t="str">
        <f>IF(ODU!$A125="","",IF(OR(ODU!$F125=0,ODU!$B125=0),0,ODU!$F125/ODU!$B125))</f>
        <v/>
      </c>
      <c r="Z125" s="345" t="str">
        <f>IF(ODU!$A125="","",IF(OR(ODU!$G125=0,ODU!$B125=0),0, ODU!$G125/ODU!$B125))</f>
        <v/>
      </c>
      <c r="AA125" s="303" t="str">
        <f>IF(ODU!$A125="","",IF(Y125=0,0,IF(Y125&gt;=0.8,13,IF(Y125&gt;=0.7,12,IF(Y125&gt;=0.6,11,IF(Y125&gt;=0.5,10,0))))))</f>
        <v/>
      </c>
      <c r="AB125" s="351" t="str">
        <f>IF(ODU!$A125="","",IF(Z125&gt;2, 25,6+INT(10*(Z125-0.0001))))</f>
        <v/>
      </c>
      <c r="AC125" s="304" t="str">
        <f>IF(ODU!$A125="","",IF(AA125&lt;R125," CapacityMin",""))</f>
        <v/>
      </c>
      <c r="AD125" s="304" t="str">
        <f>IF(ODU!$A125="","",IF(AB125&gt;S125," CapacityMax",""))</f>
        <v/>
      </c>
      <c r="AE125" s="344" t="str">
        <f>IF(ODU!$A125="","",IF(ODU!H125&lt;Min_Units," UnitMin",""))</f>
        <v/>
      </c>
      <c r="AF125" s="344" t="str">
        <f>IF(ODU!$A125="","",IF(ODU!I125&lt;=ODU!H125," UnitMax",""))</f>
        <v/>
      </c>
      <c r="AG125" s="344" t="str">
        <f>IF(ODU!$A125="","",IF(COUNTIF(IDU!$E$3:$N$3,"="&amp;UPPER(ODU!BL125))=1,""," Invalid_IDU_List"))</f>
        <v/>
      </c>
      <c r="AH125" s="344" t="str">
        <f t="shared" ca="1" si="14"/>
        <v/>
      </c>
      <c r="AI125" s="344" t="str">
        <f t="shared" si="15"/>
        <v/>
      </c>
    </row>
    <row r="126" spans="1:35" x14ac:dyDescent="0.2">
      <c r="A126">
        <v>126</v>
      </c>
      <c r="B126" s="304" t="str">
        <f t="shared" ca="1" si="11"/>
        <v/>
      </c>
      <c r="C126" s="304">
        <f t="shared" ca="1" si="12"/>
        <v>0</v>
      </c>
      <c r="D126" s="304">
        <f t="shared" ca="1" si="19"/>
        <v>0</v>
      </c>
      <c r="E126" s="304" t="str">
        <f t="shared" ca="1" si="20"/>
        <v/>
      </c>
      <c r="F126">
        <v>120</v>
      </c>
      <c r="G126" s="304">
        <f t="shared" ca="1" si="21"/>
        <v>0</v>
      </c>
      <c r="H126" s="304" t="str">
        <f t="shared" ca="1" si="18"/>
        <v/>
      </c>
      <c r="I126" s="311"/>
      <c r="J126" s="311"/>
      <c r="K126" s="311"/>
      <c r="P126" s="344" t="str">
        <f>IF(ODU!$A126="","",IF(COUNTIF(ODU!$A$4:$A$504,"="&amp;ODU!$A126)&gt;1,"ODU_Duplicate",""))</f>
        <v/>
      </c>
      <c r="Q126" s="344" t="str">
        <f>IF(IDU!$A127="","",IF(COUNTIF(IDU!$A$4:$A$354,"="&amp;IDU!$A127)&gt;1,"IDU_Duplicate",""))</f>
        <v/>
      </c>
      <c r="R126" s="351" t="str">
        <f>IF(ODU!$A126="","",9 + FIND("1",IF(ODU!$J126&gt;0,"1","0") &amp; IF(ODU!$K126&gt;0,"1","0") &amp; IF(ODU!$L126&gt;0,"1","0") &amp; IF(ODU!$M126&gt;0,"1","0")&amp; IF(ODU!$N126&gt;0,"1","0")&amp; IF(ODU!$O126&gt;0,"1","0")&amp; IF(ODU!$P126&gt;0,"1","0")&amp; IF(ODU!$Q126&gt;0,"1","0")&amp; IF(ODU!$R126&gt;0,"1","0")&amp; IF(ODU!$S126&gt;0,"1","0")&amp; IF(ODU!$T126&gt;0,"1","0")&amp; IF(ODU!$U126&gt;0,"1","0")&amp; IF(ODU!$V126&gt;0,"1","0")&amp; IF(ODU!$W126&gt;0,"1","0")&amp; IF(ODU!$X126&gt;0,"1","0")&amp; IF(ODU!$Y126&gt;0,"1","0")))</f>
        <v/>
      </c>
      <c r="S126" s="351" t="str">
        <f>IF(ODU!$A126="","",26 - FIND("1",IF(ODU!$Y126&gt;0,"1","0") &amp; IF(ODU!$X126&gt;0,"1","0") &amp; IF(ODU!$W126&gt;0,"1","0") &amp; IF(ODU!$V126&gt;0,"1","0")&amp; IF(ODU!$U126&gt;0,"1","0")&amp; IF(ODU!$T126&gt;0,"1","0")&amp; IF(ODU!$S126&gt;0,"1","0")&amp; IF(ODU!$R126&gt;0,"1","0")&amp; IF(ODU!$Q126&gt;0,"1","0")&amp; IF(ODU!$P126&gt;0,"1","0")&amp; IF(ODU!$O126&gt;0,"1","0")&amp; IF(ODU!$N126&gt;0,"1","0")&amp; IF(ODU!$M126&gt;0,"1","0")&amp; IF(ODU!$L126&gt;0,"1","0")&amp; IF(ODU!$K126&gt;0,"1","0")&amp; IF(ODU!$J126&gt;0,"1","0")))</f>
        <v/>
      </c>
      <c r="T126" s="351" t="str">
        <f>IF(ODU!$A126="","",26 + FIND("1",IF(ODU!$AA126&gt;0,"1","0") &amp; IF(ODU!$AB126&gt;0,"1","0") &amp; IF(ODU!$AC126&gt;0,"1","0") &amp; IF(ODU!$AD126&gt;0,"1","0")&amp; IF(ODU!$AE126&gt;0,"1","0")&amp; IF(ODU!$AF126&gt;0,"1","0")&amp; IF(ODU!$AG126&gt;0,"1","0")&amp; IF(ODU!$AH126&gt;0,"1","0")&amp; IF(ODU!$AI126&gt;0,"1","0")&amp; IF(ODU!$AJ126&gt;0,"1","0")&amp; IF(ODU!$AK126&gt;0,"1","0")&amp; IF(ODU!$AL126&gt;0,"1","0")&amp; IF(ODU!$AM126&gt;0,"1","0")&amp; IF(ODU!$AN126&gt;0,"1","0")&amp; IF(ODU!$AO126&gt;0,"1","0")&amp; IF(ODU!$AP126&gt;0,"1","0")))</f>
        <v/>
      </c>
      <c r="U126" s="351" t="str">
        <f>IF(ODU!$A126="","",43 - FIND("1",IF(ODU!$AP126&gt;0,"1","0") &amp; IF(ODU!$AO126&gt;0,"1","0") &amp; IF(ODU!$AN126&gt;0,"1","0") &amp; IF(ODU!$AM126&gt;0,"1","0")&amp; IF(ODU!$AL126&gt;0,"1","0")&amp; IF(ODU!$AK126&gt;0,"1","0")&amp; IF(ODU!$AJ126&gt;0,"1","0")&amp; IF(ODU!$AI126&gt;0,"1","0")&amp; IF(ODU!$AH126&gt;0,"1","0")&amp; IF(ODU!$AG126&gt;0,"1","0")&amp; IF(ODU!$AF126&gt;0,"1","0")&amp; IF(ODU!$AE126&gt;0,"1","0")&amp; IF(ODU!$AD126&gt;0,"1","0")&amp; IF(ODU!$AC126&gt;0,"1","0")&amp; IF(ODU!$AB126&gt;0,"1","0")&amp; IF(ODU!$AA126&gt;0,"1","0")))</f>
        <v/>
      </c>
      <c r="V126" s="351" t="str">
        <f>IF(ODU!$A126="","",IF(OR(T126&lt;&gt;R126+17,U126&lt;&gt;S126+17)," RangeMismatch",""))</f>
        <v/>
      </c>
      <c r="W126" s="344" t="str">
        <f ca="1">IF(ODU!$A126="","",IF(COUNTA(INDIRECT("odu!R"&amp;ROW()&amp;"C"&amp;R126&amp;":R"&amp;ROW()&amp;"C"&amp;S126,"false"))&lt;&gt;1+S126-R126," GapInRangeCooling",""))</f>
        <v/>
      </c>
      <c r="X126" s="344" t="str">
        <f ca="1">IF(ODU!$A126="","",IF(COUNTA(INDIRECT("odu!R"&amp;ROW()&amp;"C"&amp;T126&amp;":R"&amp;ROW()&amp;"C"&amp;U126,"false"))&lt;&gt;1+U126-T126," GapInRangeHeating",""))</f>
        <v/>
      </c>
      <c r="Y126" s="345" t="str">
        <f>IF(ODU!$A126="","",IF(OR(ODU!$F126=0,ODU!$B126=0),0,ODU!$F126/ODU!$B126))</f>
        <v/>
      </c>
      <c r="Z126" s="345" t="str">
        <f>IF(ODU!$A126="","",IF(OR(ODU!$G126=0,ODU!$B126=0),0, ODU!$G126/ODU!$B126))</f>
        <v/>
      </c>
      <c r="AA126" s="303" t="str">
        <f>IF(ODU!$A126="","",IF(Y126=0,0,IF(Y126&gt;=0.8,13,IF(Y126&gt;=0.7,12,IF(Y126&gt;=0.6,11,IF(Y126&gt;=0.5,10,0))))))</f>
        <v/>
      </c>
      <c r="AB126" s="351" t="str">
        <f>IF(ODU!$A126="","",IF(Z126&gt;2, 25,6+INT(10*(Z126-0.0001))))</f>
        <v/>
      </c>
      <c r="AC126" s="304" t="str">
        <f>IF(ODU!$A126="","",IF(AA126&lt;R126," CapacityMin",""))</f>
        <v/>
      </c>
      <c r="AD126" s="304" t="str">
        <f>IF(ODU!$A126="","",IF(AB126&gt;S126," CapacityMax",""))</f>
        <v/>
      </c>
      <c r="AE126" s="344" t="str">
        <f>IF(ODU!$A126="","",IF(ODU!H126&lt;Min_Units," UnitMin",""))</f>
        <v/>
      </c>
      <c r="AF126" s="344" t="str">
        <f>IF(ODU!$A126="","",IF(ODU!I126&lt;=ODU!H126," UnitMax",""))</f>
        <v/>
      </c>
      <c r="AG126" s="344" t="str">
        <f>IF(ODU!$A126="","",IF(COUNTIF(IDU!$E$3:$N$3,"="&amp;UPPER(ODU!BL126))=1,""," Invalid_IDU_List"))</f>
        <v/>
      </c>
      <c r="AH126" s="344" t="str">
        <f t="shared" ca="1" si="14"/>
        <v/>
      </c>
      <c r="AI126" s="344" t="str">
        <f t="shared" si="15"/>
        <v/>
      </c>
    </row>
    <row r="127" spans="1:35" x14ac:dyDescent="0.2">
      <c r="A127">
        <v>127</v>
      </c>
      <c r="B127" s="304" t="str">
        <f t="shared" ca="1" si="11"/>
        <v/>
      </c>
      <c r="C127" s="304">
        <f t="shared" ca="1" si="12"/>
        <v>0</v>
      </c>
      <c r="D127" s="304">
        <f t="shared" ca="1" si="19"/>
        <v>0</v>
      </c>
      <c r="E127" s="304" t="str">
        <f t="shared" ca="1" si="20"/>
        <v/>
      </c>
      <c r="F127">
        <v>121</v>
      </c>
      <c r="G127" s="304">
        <f t="shared" ca="1" si="21"/>
        <v>0</v>
      </c>
      <c r="H127" s="304" t="str">
        <f t="shared" ca="1" si="18"/>
        <v/>
      </c>
      <c r="I127" s="311"/>
      <c r="J127" s="311"/>
      <c r="K127" s="311"/>
      <c r="P127" s="344" t="str">
        <f>IF(ODU!$A127="","",IF(COUNTIF(ODU!$A$4:$A$504,"="&amp;ODU!$A127)&gt;1,"ODU_Duplicate",""))</f>
        <v/>
      </c>
      <c r="Q127" s="344" t="str">
        <f>IF(IDU!$A128="","",IF(COUNTIF(IDU!$A$4:$A$354,"="&amp;IDU!$A128)&gt;1,"IDU_Duplicate",""))</f>
        <v/>
      </c>
      <c r="R127" s="351" t="str">
        <f>IF(ODU!$A127="","",9 + FIND("1",IF(ODU!$J127&gt;0,"1","0") &amp; IF(ODU!$K127&gt;0,"1","0") &amp; IF(ODU!$L127&gt;0,"1","0") &amp; IF(ODU!$M127&gt;0,"1","0")&amp; IF(ODU!$N127&gt;0,"1","0")&amp; IF(ODU!$O127&gt;0,"1","0")&amp; IF(ODU!$P127&gt;0,"1","0")&amp; IF(ODU!$Q127&gt;0,"1","0")&amp; IF(ODU!$R127&gt;0,"1","0")&amp; IF(ODU!$S127&gt;0,"1","0")&amp; IF(ODU!$T127&gt;0,"1","0")&amp; IF(ODU!$U127&gt;0,"1","0")&amp; IF(ODU!$V127&gt;0,"1","0")&amp; IF(ODU!$W127&gt;0,"1","0")&amp; IF(ODU!$X127&gt;0,"1","0")&amp; IF(ODU!$Y127&gt;0,"1","0")))</f>
        <v/>
      </c>
      <c r="S127" s="351" t="str">
        <f>IF(ODU!$A127="","",26 - FIND("1",IF(ODU!$Y127&gt;0,"1","0") &amp; IF(ODU!$X127&gt;0,"1","0") &amp; IF(ODU!$W127&gt;0,"1","0") &amp; IF(ODU!$V127&gt;0,"1","0")&amp; IF(ODU!$U127&gt;0,"1","0")&amp; IF(ODU!$T127&gt;0,"1","0")&amp; IF(ODU!$S127&gt;0,"1","0")&amp; IF(ODU!$R127&gt;0,"1","0")&amp; IF(ODU!$Q127&gt;0,"1","0")&amp; IF(ODU!$P127&gt;0,"1","0")&amp; IF(ODU!$O127&gt;0,"1","0")&amp; IF(ODU!$N127&gt;0,"1","0")&amp; IF(ODU!$M127&gt;0,"1","0")&amp; IF(ODU!$L127&gt;0,"1","0")&amp; IF(ODU!$K127&gt;0,"1","0")&amp; IF(ODU!$J127&gt;0,"1","0")))</f>
        <v/>
      </c>
      <c r="T127" s="351" t="str">
        <f>IF(ODU!$A127="","",26 + FIND("1",IF(ODU!$AA127&gt;0,"1","0") &amp; IF(ODU!$AB127&gt;0,"1","0") &amp; IF(ODU!$AC127&gt;0,"1","0") &amp; IF(ODU!$AD127&gt;0,"1","0")&amp; IF(ODU!$AE127&gt;0,"1","0")&amp; IF(ODU!$AF127&gt;0,"1","0")&amp; IF(ODU!$AG127&gt;0,"1","0")&amp; IF(ODU!$AH127&gt;0,"1","0")&amp; IF(ODU!$AI127&gt;0,"1","0")&amp; IF(ODU!$AJ127&gt;0,"1","0")&amp; IF(ODU!$AK127&gt;0,"1","0")&amp; IF(ODU!$AL127&gt;0,"1","0")&amp; IF(ODU!$AM127&gt;0,"1","0")&amp; IF(ODU!$AN127&gt;0,"1","0")&amp; IF(ODU!$AO127&gt;0,"1","0")&amp; IF(ODU!$AP127&gt;0,"1","0")))</f>
        <v/>
      </c>
      <c r="U127" s="351" t="str">
        <f>IF(ODU!$A127="","",43 - FIND("1",IF(ODU!$AP127&gt;0,"1","0") &amp; IF(ODU!$AO127&gt;0,"1","0") &amp; IF(ODU!$AN127&gt;0,"1","0") &amp; IF(ODU!$AM127&gt;0,"1","0")&amp; IF(ODU!$AL127&gt;0,"1","0")&amp; IF(ODU!$AK127&gt;0,"1","0")&amp; IF(ODU!$AJ127&gt;0,"1","0")&amp; IF(ODU!$AI127&gt;0,"1","0")&amp; IF(ODU!$AH127&gt;0,"1","0")&amp; IF(ODU!$AG127&gt;0,"1","0")&amp; IF(ODU!$AF127&gt;0,"1","0")&amp; IF(ODU!$AE127&gt;0,"1","0")&amp; IF(ODU!$AD127&gt;0,"1","0")&amp; IF(ODU!$AC127&gt;0,"1","0")&amp; IF(ODU!$AB127&gt;0,"1","0")&amp; IF(ODU!$AA127&gt;0,"1","0")))</f>
        <v/>
      </c>
      <c r="V127" s="351" t="str">
        <f>IF(ODU!$A127="","",IF(OR(T127&lt;&gt;R127+17,U127&lt;&gt;S127+17)," RangeMismatch",""))</f>
        <v/>
      </c>
      <c r="W127" s="344" t="str">
        <f ca="1">IF(ODU!$A127="","",IF(COUNTA(INDIRECT("odu!R"&amp;ROW()&amp;"C"&amp;R127&amp;":R"&amp;ROW()&amp;"C"&amp;S127,"false"))&lt;&gt;1+S127-R127," GapInRangeCooling",""))</f>
        <v/>
      </c>
      <c r="X127" s="344" t="str">
        <f ca="1">IF(ODU!$A127="","",IF(COUNTA(INDIRECT("odu!R"&amp;ROW()&amp;"C"&amp;T127&amp;":R"&amp;ROW()&amp;"C"&amp;U127,"false"))&lt;&gt;1+U127-T127," GapInRangeHeating",""))</f>
        <v/>
      </c>
      <c r="Y127" s="345" t="str">
        <f>IF(ODU!$A127="","",IF(OR(ODU!$F127=0,ODU!$B127=0),0,ODU!$F127/ODU!$B127))</f>
        <v/>
      </c>
      <c r="Z127" s="345" t="str">
        <f>IF(ODU!$A127="","",IF(OR(ODU!$G127=0,ODU!$B127=0),0, ODU!$G127/ODU!$B127))</f>
        <v/>
      </c>
      <c r="AA127" s="303" t="str">
        <f>IF(ODU!$A127="","",IF(Y127=0,0,IF(Y127&gt;=0.8,13,IF(Y127&gt;=0.7,12,IF(Y127&gt;=0.6,11,IF(Y127&gt;=0.5,10,0))))))</f>
        <v/>
      </c>
      <c r="AB127" s="351" t="str">
        <f>IF(ODU!$A127="","",IF(Z127&gt;2, 25,6+INT(10*(Z127-0.0001))))</f>
        <v/>
      </c>
      <c r="AC127" s="304" t="str">
        <f>IF(ODU!$A127="","",IF(AA127&lt;R127," CapacityMin",""))</f>
        <v/>
      </c>
      <c r="AD127" s="304" t="str">
        <f>IF(ODU!$A127="","",IF(AB127&gt;S127," CapacityMax",""))</f>
        <v/>
      </c>
      <c r="AE127" s="344" t="str">
        <f>IF(ODU!$A127="","",IF(ODU!H127&lt;Min_Units," UnitMin",""))</f>
        <v/>
      </c>
      <c r="AF127" s="344" t="str">
        <f>IF(ODU!$A127="","",IF(ODU!I127&lt;=ODU!H127," UnitMax",""))</f>
        <v/>
      </c>
      <c r="AG127" s="344" t="str">
        <f>IF(ODU!$A127="","",IF(COUNTIF(IDU!$E$3:$N$3,"="&amp;UPPER(ODU!BL127))=1,""," Invalid_IDU_List"))</f>
        <v/>
      </c>
      <c r="AH127" s="344" t="str">
        <f t="shared" ca="1" si="14"/>
        <v/>
      </c>
      <c r="AI127" s="344" t="str">
        <f t="shared" si="15"/>
        <v/>
      </c>
    </row>
    <row r="128" spans="1:35" x14ac:dyDescent="0.2">
      <c r="A128">
        <v>128</v>
      </c>
      <c r="B128" s="304" t="str">
        <f t="shared" ca="1" si="11"/>
        <v/>
      </c>
      <c r="C128" s="304">
        <f t="shared" ca="1" si="12"/>
        <v>0</v>
      </c>
      <c r="D128" s="304">
        <f t="shared" ca="1" si="19"/>
        <v>0</v>
      </c>
      <c r="E128" s="304" t="str">
        <f t="shared" ca="1" si="20"/>
        <v/>
      </c>
      <c r="F128">
        <v>122</v>
      </c>
      <c r="G128" s="304">
        <f t="shared" ca="1" si="21"/>
        <v>0</v>
      </c>
      <c r="H128" s="304" t="str">
        <f t="shared" ca="1" si="18"/>
        <v/>
      </c>
      <c r="I128" s="311"/>
      <c r="J128" s="311"/>
      <c r="K128" s="311"/>
      <c r="P128" s="344" t="str">
        <f>IF(ODU!$A128="","",IF(COUNTIF(ODU!$A$4:$A$504,"="&amp;ODU!$A128)&gt;1,"ODU_Duplicate",""))</f>
        <v/>
      </c>
      <c r="Q128" s="344" t="str">
        <f>IF(IDU!$A129="","",IF(COUNTIF(IDU!$A$4:$A$354,"="&amp;IDU!$A129)&gt;1,"IDU_Duplicate",""))</f>
        <v/>
      </c>
      <c r="R128" s="351" t="str">
        <f>IF(ODU!$A128="","",9 + FIND("1",IF(ODU!$J128&gt;0,"1","0") &amp; IF(ODU!$K128&gt;0,"1","0") &amp; IF(ODU!$L128&gt;0,"1","0") &amp; IF(ODU!$M128&gt;0,"1","0")&amp; IF(ODU!$N128&gt;0,"1","0")&amp; IF(ODU!$O128&gt;0,"1","0")&amp; IF(ODU!$P128&gt;0,"1","0")&amp; IF(ODU!$Q128&gt;0,"1","0")&amp; IF(ODU!$R128&gt;0,"1","0")&amp; IF(ODU!$S128&gt;0,"1","0")&amp; IF(ODU!$T128&gt;0,"1","0")&amp; IF(ODU!$U128&gt;0,"1","0")&amp; IF(ODU!$V128&gt;0,"1","0")&amp; IF(ODU!$W128&gt;0,"1","0")&amp; IF(ODU!$X128&gt;0,"1","0")&amp; IF(ODU!$Y128&gt;0,"1","0")))</f>
        <v/>
      </c>
      <c r="S128" s="351" t="str">
        <f>IF(ODU!$A128="","",26 - FIND("1",IF(ODU!$Y128&gt;0,"1","0") &amp; IF(ODU!$X128&gt;0,"1","0") &amp; IF(ODU!$W128&gt;0,"1","0") &amp; IF(ODU!$V128&gt;0,"1","0")&amp; IF(ODU!$U128&gt;0,"1","0")&amp; IF(ODU!$T128&gt;0,"1","0")&amp; IF(ODU!$S128&gt;0,"1","0")&amp; IF(ODU!$R128&gt;0,"1","0")&amp; IF(ODU!$Q128&gt;0,"1","0")&amp; IF(ODU!$P128&gt;0,"1","0")&amp; IF(ODU!$O128&gt;0,"1","0")&amp; IF(ODU!$N128&gt;0,"1","0")&amp; IF(ODU!$M128&gt;0,"1","0")&amp; IF(ODU!$L128&gt;0,"1","0")&amp; IF(ODU!$K128&gt;0,"1","0")&amp; IF(ODU!$J128&gt;0,"1","0")))</f>
        <v/>
      </c>
      <c r="T128" s="351" t="str">
        <f>IF(ODU!$A128="","",26 + FIND("1",IF(ODU!$AA128&gt;0,"1","0") &amp; IF(ODU!$AB128&gt;0,"1","0") &amp; IF(ODU!$AC128&gt;0,"1","0") &amp; IF(ODU!$AD128&gt;0,"1","0")&amp; IF(ODU!$AE128&gt;0,"1","0")&amp; IF(ODU!$AF128&gt;0,"1","0")&amp; IF(ODU!$AG128&gt;0,"1","0")&amp; IF(ODU!$AH128&gt;0,"1","0")&amp; IF(ODU!$AI128&gt;0,"1","0")&amp; IF(ODU!$AJ128&gt;0,"1","0")&amp; IF(ODU!$AK128&gt;0,"1","0")&amp; IF(ODU!$AL128&gt;0,"1","0")&amp; IF(ODU!$AM128&gt;0,"1","0")&amp; IF(ODU!$AN128&gt;0,"1","0")&amp; IF(ODU!$AO128&gt;0,"1","0")&amp; IF(ODU!$AP128&gt;0,"1","0")))</f>
        <v/>
      </c>
      <c r="U128" s="351" t="str">
        <f>IF(ODU!$A128="","",43 - FIND("1",IF(ODU!$AP128&gt;0,"1","0") &amp; IF(ODU!$AO128&gt;0,"1","0") &amp; IF(ODU!$AN128&gt;0,"1","0") &amp; IF(ODU!$AM128&gt;0,"1","0")&amp; IF(ODU!$AL128&gt;0,"1","0")&amp; IF(ODU!$AK128&gt;0,"1","0")&amp; IF(ODU!$AJ128&gt;0,"1","0")&amp; IF(ODU!$AI128&gt;0,"1","0")&amp; IF(ODU!$AH128&gt;0,"1","0")&amp; IF(ODU!$AG128&gt;0,"1","0")&amp; IF(ODU!$AF128&gt;0,"1","0")&amp; IF(ODU!$AE128&gt;0,"1","0")&amp; IF(ODU!$AD128&gt;0,"1","0")&amp; IF(ODU!$AC128&gt;0,"1","0")&amp; IF(ODU!$AB128&gt;0,"1","0")&amp; IF(ODU!$AA128&gt;0,"1","0")))</f>
        <v/>
      </c>
      <c r="V128" s="351" t="str">
        <f>IF(ODU!$A128="","",IF(OR(T128&lt;&gt;R128+17,U128&lt;&gt;S128+17)," RangeMismatch",""))</f>
        <v/>
      </c>
      <c r="W128" s="344" t="str">
        <f ca="1">IF(ODU!$A128="","",IF(COUNTA(INDIRECT("odu!R"&amp;ROW()&amp;"C"&amp;R128&amp;":R"&amp;ROW()&amp;"C"&amp;S128,"false"))&lt;&gt;1+S128-R128," GapInRangeCooling",""))</f>
        <v/>
      </c>
      <c r="X128" s="344" t="str">
        <f ca="1">IF(ODU!$A128="","",IF(COUNTA(INDIRECT("odu!R"&amp;ROW()&amp;"C"&amp;T128&amp;":R"&amp;ROW()&amp;"C"&amp;U128,"false"))&lt;&gt;1+U128-T128," GapInRangeHeating",""))</f>
        <v/>
      </c>
      <c r="Y128" s="345" t="str">
        <f>IF(ODU!$A128="","",IF(OR(ODU!$F128=0,ODU!$B128=0),0,ODU!$F128/ODU!$B128))</f>
        <v/>
      </c>
      <c r="Z128" s="345" t="str">
        <f>IF(ODU!$A128="","",IF(OR(ODU!$G128=0,ODU!$B128=0),0, ODU!$G128/ODU!$B128))</f>
        <v/>
      </c>
      <c r="AA128" s="303" t="str">
        <f>IF(ODU!$A128="","",IF(Y128=0,0,IF(Y128&gt;=0.8,13,IF(Y128&gt;=0.7,12,IF(Y128&gt;=0.6,11,IF(Y128&gt;=0.5,10,0))))))</f>
        <v/>
      </c>
      <c r="AB128" s="351" t="str">
        <f>IF(ODU!$A128="","",IF(Z128&gt;2, 25,6+INT(10*(Z128-0.0001))))</f>
        <v/>
      </c>
      <c r="AC128" s="304" t="str">
        <f>IF(ODU!$A128="","",IF(AA128&lt;R128," CapacityMin",""))</f>
        <v/>
      </c>
      <c r="AD128" s="304" t="str">
        <f>IF(ODU!$A128="","",IF(AB128&gt;S128," CapacityMax",""))</f>
        <v/>
      </c>
      <c r="AE128" s="344" t="str">
        <f>IF(ODU!$A128="","",IF(ODU!H128&lt;Min_Units," UnitMin",""))</f>
        <v/>
      </c>
      <c r="AF128" s="344" t="str">
        <f>IF(ODU!$A128="","",IF(ODU!I128&lt;=ODU!H128," UnitMax",""))</f>
        <v/>
      </c>
      <c r="AG128" s="344" t="str">
        <f>IF(ODU!$A128="","",IF(COUNTIF(IDU!$E$3:$N$3,"="&amp;UPPER(ODU!BL128))=1,""," Invalid_IDU_List"))</f>
        <v/>
      </c>
      <c r="AH128" s="344" t="str">
        <f t="shared" ca="1" si="14"/>
        <v/>
      </c>
      <c r="AI128" s="344" t="str">
        <f t="shared" si="15"/>
        <v/>
      </c>
    </row>
    <row r="129" spans="1:35" x14ac:dyDescent="0.2">
      <c r="A129">
        <v>129</v>
      </c>
      <c r="B129" s="304" t="str">
        <f t="shared" ca="1" si="11"/>
        <v/>
      </c>
      <c r="C129" s="304">
        <f t="shared" ca="1" si="12"/>
        <v>0</v>
      </c>
      <c r="D129" s="304">
        <f t="shared" ca="1" si="19"/>
        <v>0</v>
      </c>
      <c r="E129" s="304" t="str">
        <f t="shared" ca="1" si="20"/>
        <v/>
      </c>
      <c r="F129">
        <v>123</v>
      </c>
      <c r="G129" s="304">
        <f t="shared" ca="1" si="21"/>
        <v>0</v>
      </c>
      <c r="H129" s="304" t="str">
        <f t="shared" ca="1" si="18"/>
        <v/>
      </c>
      <c r="I129" s="311"/>
      <c r="J129" s="311"/>
      <c r="K129" s="311"/>
      <c r="P129" s="344" t="str">
        <f>IF(ODU!$A129="","",IF(COUNTIF(ODU!$A$4:$A$504,"="&amp;ODU!$A129)&gt;1,"ODU_Duplicate",""))</f>
        <v/>
      </c>
      <c r="Q129" s="344" t="str">
        <f>IF(IDU!$A130="","",IF(COUNTIF(IDU!$A$4:$A$354,"="&amp;IDU!$A130)&gt;1,"IDU_Duplicate",""))</f>
        <v/>
      </c>
      <c r="R129" s="351" t="str">
        <f>IF(ODU!$A129="","",9 + FIND("1",IF(ODU!$J129&gt;0,"1","0") &amp; IF(ODU!$K129&gt;0,"1","0") &amp; IF(ODU!$L129&gt;0,"1","0") &amp; IF(ODU!$M129&gt;0,"1","0")&amp; IF(ODU!$N129&gt;0,"1","0")&amp; IF(ODU!$O129&gt;0,"1","0")&amp; IF(ODU!$P129&gt;0,"1","0")&amp; IF(ODU!$Q129&gt;0,"1","0")&amp; IF(ODU!$R129&gt;0,"1","0")&amp; IF(ODU!$S129&gt;0,"1","0")&amp; IF(ODU!$T129&gt;0,"1","0")&amp; IF(ODU!$U129&gt;0,"1","0")&amp; IF(ODU!$V129&gt;0,"1","0")&amp; IF(ODU!$W129&gt;0,"1","0")&amp; IF(ODU!$X129&gt;0,"1","0")&amp; IF(ODU!$Y129&gt;0,"1","0")))</f>
        <v/>
      </c>
      <c r="S129" s="351" t="str">
        <f>IF(ODU!$A129="","",26 - FIND("1",IF(ODU!$Y129&gt;0,"1","0") &amp; IF(ODU!$X129&gt;0,"1","0") &amp; IF(ODU!$W129&gt;0,"1","0") &amp; IF(ODU!$V129&gt;0,"1","0")&amp; IF(ODU!$U129&gt;0,"1","0")&amp; IF(ODU!$T129&gt;0,"1","0")&amp; IF(ODU!$S129&gt;0,"1","0")&amp; IF(ODU!$R129&gt;0,"1","0")&amp; IF(ODU!$Q129&gt;0,"1","0")&amp; IF(ODU!$P129&gt;0,"1","0")&amp; IF(ODU!$O129&gt;0,"1","0")&amp; IF(ODU!$N129&gt;0,"1","0")&amp; IF(ODU!$M129&gt;0,"1","0")&amp; IF(ODU!$L129&gt;0,"1","0")&amp; IF(ODU!$K129&gt;0,"1","0")&amp; IF(ODU!$J129&gt;0,"1","0")))</f>
        <v/>
      </c>
      <c r="T129" s="351" t="str">
        <f>IF(ODU!$A129="","",26 + FIND("1",IF(ODU!$AA129&gt;0,"1","0") &amp; IF(ODU!$AB129&gt;0,"1","0") &amp; IF(ODU!$AC129&gt;0,"1","0") &amp; IF(ODU!$AD129&gt;0,"1","0")&amp; IF(ODU!$AE129&gt;0,"1","0")&amp; IF(ODU!$AF129&gt;0,"1","0")&amp; IF(ODU!$AG129&gt;0,"1","0")&amp; IF(ODU!$AH129&gt;0,"1","0")&amp; IF(ODU!$AI129&gt;0,"1","0")&amp; IF(ODU!$AJ129&gt;0,"1","0")&amp; IF(ODU!$AK129&gt;0,"1","0")&amp; IF(ODU!$AL129&gt;0,"1","0")&amp; IF(ODU!$AM129&gt;0,"1","0")&amp; IF(ODU!$AN129&gt;0,"1","0")&amp; IF(ODU!$AO129&gt;0,"1","0")&amp; IF(ODU!$AP129&gt;0,"1","0")))</f>
        <v/>
      </c>
      <c r="U129" s="351" t="str">
        <f>IF(ODU!$A129="","",43 - FIND("1",IF(ODU!$AP129&gt;0,"1","0") &amp; IF(ODU!$AO129&gt;0,"1","0") &amp; IF(ODU!$AN129&gt;0,"1","0") &amp; IF(ODU!$AM129&gt;0,"1","0")&amp; IF(ODU!$AL129&gt;0,"1","0")&amp; IF(ODU!$AK129&gt;0,"1","0")&amp; IF(ODU!$AJ129&gt;0,"1","0")&amp; IF(ODU!$AI129&gt;0,"1","0")&amp; IF(ODU!$AH129&gt;0,"1","0")&amp; IF(ODU!$AG129&gt;0,"1","0")&amp; IF(ODU!$AF129&gt;0,"1","0")&amp; IF(ODU!$AE129&gt;0,"1","0")&amp; IF(ODU!$AD129&gt;0,"1","0")&amp; IF(ODU!$AC129&gt;0,"1","0")&amp; IF(ODU!$AB129&gt;0,"1","0")&amp; IF(ODU!$AA129&gt;0,"1","0")))</f>
        <v/>
      </c>
      <c r="V129" s="351" t="str">
        <f>IF(ODU!$A129="","",IF(OR(T129&lt;&gt;R129+17,U129&lt;&gt;S129+17)," RangeMismatch",""))</f>
        <v/>
      </c>
      <c r="W129" s="344" t="str">
        <f ca="1">IF(ODU!$A129="","",IF(COUNTA(INDIRECT("odu!R"&amp;ROW()&amp;"C"&amp;R129&amp;":R"&amp;ROW()&amp;"C"&amp;S129,"false"))&lt;&gt;1+S129-R129," GapInRangeCooling",""))</f>
        <v/>
      </c>
      <c r="X129" s="344" t="str">
        <f ca="1">IF(ODU!$A129="","",IF(COUNTA(INDIRECT("odu!R"&amp;ROW()&amp;"C"&amp;T129&amp;":R"&amp;ROW()&amp;"C"&amp;U129,"false"))&lt;&gt;1+U129-T129," GapInRangeHeating",""))</f>
        <v/>
      </c>
      <c r="Y129" s="345" t="str">
        <f>IF(ODU!$A129="","",IF(OR(ODU!$F129=0,ODU!$B129=0),0,ODU!$F129/ODU!$B129))</f>
        <v/>
      </c>
      <c r="Z129" s="345" t="str">
        <f>IF(ODU!$A129="","",IF(OR(ODU!$G129=0,ODU!$B129=0),0, ODU!$G129/ODU!$B129))</f>
        <v/>
      </c>
      <c r="AA129" s="303" t="str">
        <f>IF(ODU!$A129="","",IF(Y129=0,0,IF(Y129&gt;=0.8,13,IF(Y129&gt;=0.7,12,IF(Y129&gt;=0.6,11,IF(Y129&gt;=0.5,10,0))))))</f>
        <v/>
      </c>
      <c r="AB129" s="351" t="str">
        <f>IF(ODU!$A129="","",IF(Z129&gt;2, 25,6+INT(10*(Z129-0.0001))))</f>
        <v/>
      </c>
      <c r="AC129" s="304" t="str">
        <f>IF(ODU!$A129="","",IF(AA129&lt;R129," CapacityMin",""))</f>
        <v/>
      </c>
      <c r="AD129" s="304" t="str">
        <f>IF(ODU!$A129="","",IF(AB129&gt;S129," CapacityMax",""))</f>
        <v/>
      </c>
      <c r="AE129" s="344" t="str">
        <f>IF(ODU!$A129="","",IF(ODU!H129&lt;Min_Units," UnitMin",""))</f>
        <v/>
      </c>
      <c r="AF129" s="344" t="str">
        <f>IF(ODU!$A129="","",IF(ODU!I129&lt;=ODU!H129," UnitMax",""))</f>
        <v/>
      </c>
      <c r="AG129" s="344" t="str">
        <f>IF(ODU!$A129="","",IF(COUNTIF(IDU!$E$3:$N$3,"="&amp;UPPER(ODU!BL129))=1,""," Invalid_IDU_List"))</f>
        <v/>
      </c>
      <c r="AH129" s="344" t="str">
        <f t="shared" ca="1" si="14"/>
        <v/>
      </c>
      <c r="AI129" s="344" t="str">
        <f t="shared" si="15"/>
        <v/>
      </c>
    </row>
    <row r="130" spans="1:35" x14ac:dyDescent="0.2">
      <c r="A130">
        <v>130</v>
      </c>
      <c r="B130" s="304" t="str">
        <f t="shared" ca="1" si="11"/>
        <v/>
      </c>
      <c r="C130" s="304">
        <f t="shared" ca="1" si="12"/>
        <v>0</v>
      </c>
      <c r="D130" s="304">
        <f t="shared" ca="1" si="19"/>
        <v>0</v>
      </c>
      <c r="E130" s="304" t="str">
        <f t="shared" ca="1" si="20"/>
        <v/>
      </c>
      <c r="F130">
        <v>124</v>
      </c>
      <c r="G130" s="304">
        <f t="shared" ca="1" si="21"/>
        <v>0</v>
      </c>
      <c r="H130" s="304" t="str">
        <f t="shared" ca="1" si="18"/>
        <v/>
      </c>
      <c r="I130" s="311"/>
      <c r="J130" s="311"/>
      <c r="K130" s="311"/>
      <c r="P130" s="344" t="str">
        <f>IF(ODU!$A130="","",IF(COUNTIF(ODU!$A$4:$A$504,"="&amp;ODU!$A130)&gt;1,"ODU_Duplicate",""))</f>
        <v/>
      </c>
      <c r="Q130" s="344" t="str">
        <f>IF(IDU!$A131="","",IF(COUNTIF(IDU!$A$4:$A$354,"="&amp;IDU!$A131)&gt;1,"IDU_Duplicate",""))</f>
        <v/>
      </c>
      <c r="R130" s="351" t="str">
        <f>IF(ODU!$A130="","",9 + FIND("1",IF(ODU!$J130&gt;0,"1","0") &amp; IF(ODU!$K130&gt;0,"1","0") &amp; IF(ODU!$L130&gt;0,"1","0") &amp; IF(ODU!$M130&gt;0,"1","0")&amp; IF(ODU!$N130&gt;0,"1","0")&amp; IF(ODU!$O130&gt;0,"1","0")&amp; IF(ODU!$P130&gt;0,"1","0")&amp; IF(ODU!$Q130&gt;0,"1","0")&amp; IF(ODU!$R130&gt;0,"1","0")&amp; IF(ODU!$S130&gt;0,"1","0")&amp; IF(ODU!$T130&gt;0,"1","0")&amp; IF(ODU!$U130&gt;0,"1","0")&amp; IF(ODU!$V130&gt;0,"1","0")&amp; IF(ODU!$W130&gt;0,"1","0")&amp; IF(ODU!$X130&gt;0,"1","0")&amp; IF(ODU!$Y130&gt;0,"1","0")))</f>
        <v/>
      </c>
      <c r="S130" s="351" t="str">
        <f>IF(ODU!$A130="","",26 - FIND("1",IF(ODU!$Y130&gt;0,"1","0") &amp; IF(ODU!$X130&gt;0,"1","0") &amp; IF(ODU!$W130&gt;0,"1","0") &amp; IF(ODU!$V130&gt;0,"1","0")&amp; IF(ODU!$U130&gt;0,"1","0")&amp; IF(ODU!$T130&gt;0,"1","0")&amp; IF(ODU!$S130&gt;0,"1","0")&amp; IF(ODU!$R130&gt;0,"1","0")&amp; IF(ODU!$Q130&gt;0,"1","0")&amp; IF(ODU!$P130&gt;0,"1","0")&amp; IF(ODU!$O130&gt;0,"1","0")&amp; IF(ODU!$N130&gt;0,"1","0")&amp; IF(ODU!$M130&gt;0,"1","0")&amp; IF(ODU!$L130&gt;0,"1","0")&amp; IF(ODU!$K130&gt;0,"1","0")&amp; IF(ODU!$J130&gt;0,"1","0")))</f>
        <v/>
      </c>
      <c r="T130" s="351" t="str">
        <f>IF(ODU!$A130="","",26 + FIND("1",IF(ODU!$AA130&gt;0,"1","0") &amp; IF(ODU!$AB130&gt;0,"1","0") &amp; IF(ODU!$AC130&gt;0,"1","0") &amp; IF(ODU!$AD130&gt;0,"1","0")&amp; IF(ODU!$AE130&gt;0,"1","0")&amp; IF(ODU!$AF130&gt;0,"1","0")&amp; IF(ODU!$AG130&gt;0,"1","0")&amp; IF(ODU!$AH130&gt;0,"1","0")&amp; IF(ODU!$AI130&gt;0,"1","0")&amp; IF(ODU!$AJ130&gt;0,"1","0")&amp; IF(ODU!$AK130&gt;0,"1","0")&amp; IF(ODU!$AL130&gt;0,"1","0")&amp; IF(ODU!$AM130&gt;0,"1","0")&amp; IF(ODU!$AN130&gt;0,"1","0")&amp; IF(ODU!$AO130&gt;0,"1","0")&amp; IF(ODU!$AP130&gt;0,"1","0")))</f>
        <v/>
      </c>
      <c r="U130" s="351" t="str">
        <f>IF(ODU!$A130="","",43 - FIND("1",IF(ODU!$AP130&gt;0,"1","0") &amp; IF(ODU!$AO130&gt;0,"1","0") &amp; IF(ODU!$AN130&gt;0,"1","0") &amp; IF(ODU!$AM130&gt;0,"1","0")&amp; IF(ODU!$AL130&gt;0,"1","0")&amp; IF(ODU!$AK130&gt;0,"1","0")&amp; IF(ODU!$AJ130&gt;0,"1","0")&amp; IF(ODU!$AI130&gt;0,"1","0")&amp; IF(ODU!$AH130&gt;0,"1","0")&amp; IF(ODU!$AG130&gt;0,"1","0")&amp; IF(ODU!$AF130&gt;0,"1","0")&amp; IF(ODU!$AE130&gt;0,"1","0")&amp; IF(ODU!$AD130&gt;0,"1","0")&amp; IF(ODU!$AC130&gt;0,"1","0")&amp; IF(ODU!$AB130&gt;0,"1","0")&amp; IF(ODU!$AA130&gt;0,"1","0")))</f>
        <v/>
      </c>
      <c r="V130" s="351" t="str">
        <f>IF(ODU!$A130="","",IF(OR(T130&lt;&gt;R130+17,U130&lt;&gt;S130+17)," RangeMismatch",""))</f>
        <v/>
      </c>
      <c r="W130" s="344" t="str">
        <f ca="1">IF(ODU!$A130="","",IF(COUNTA(INDIRECT("odu!R"&amp;ROW()&amp;"C"&amp;R130&amp;":R"&amp;ROW()&amp;"C"&amp;S130,"false"))&lt;&gt;1+S130-R130," GapInRangeCooling",""))</f>
        <v/>
      </c>
      <c r="X130" s="344" t="str">
        <f ca="1">IF(ODU!$A130="","",IF(COUNTA(INDIRECT("odu!R"&amp;ROW()&amp;"C"&amp;T130&amp;":R"&amp;ROW()&amp;"C"&amp;U130,"false"))&lt;&gt;1+U130-T130," GapInRangeHeating",""))</f>
        <v/>
      </c>
      <c r="Y130" s="345" t="str">
        <f>IF(ODU!$A130="","",IF(OR(ODU!$F130=0,ODU!$B130=0),0,ODU!$F130/ODU!$B130))</f>
        <v/>
      </c>
      <c r="Z130" s="345" t="str">
        <f>IF(ODU!$A130="","",IF(OR(ODU!$G130=0,ODU!$B130=0),0, ODU!$G130/ODU!$B130))</f>
        <v/>
      </c>
      <c r="AA130" s="303" t="str">
        <f>IF(ODU!$A130="","",IF(Y130=0,0,IF(Y130&gt;=0.8,13,IF(Y130&gt;=0.7,12,IF(Y130&gt;=0.6,11,IF(Y130&gt;=0.5,10,0))))))</f>
        <v/>
      </c>
      <c r="AB130" s="351" t="str">
        <f>IF(ODU!$A130="","",IF(Z130&gt;2, 25,6+INT(10*(Z130-0.0001))))</f>
        <v/>
      </c>
      <c r="AC130" s="304" t="str">
        <f>IF(ODU!$A130="","",IF(AA130&lt;R130," CapacityMin",""))</f>
        <v/>
      </c>
      <c r="AD130" s="304" t="str">
        <f>IF(ODU!$A130="","",IF(AB130&gt;S130," CapacityMax",""))</f>
        <v/>
      </c>
      <c r="AE130" s="344" t="str">
        <f>IF(ODU!$A130="","",IF(ODU!H130&lt;Min_Units," UnitMin",""))</f>
        <v/>
      </c>
      <c r="AF130" s="344" t="str">
        <f>IF(ODU!$A130="","",IF(ODU!I130&lt;=ODU!H130," UnitMax",""))</f>
        <v/>
      </c>
      <c r="AG130" s="344" t="str">
        <f>IF(ODU!$A130="","",IF(COUNTIF(IDU!$E$3:$N$3,"="&amp;UPPER(ODU!BL130))=1,""," Invalid_IDU_List"))</f>
        <v/>
      </c>
      <c r="AH130" s="344" t="str">
        <f t="shared" ca="1" si="14"/>
        <v/>
      </c>
      <c r="AI130" s="344" t="str">
        <f t="shared" si="15"/>
        <v/>
      </c>
    </row>
    <row r="131" spans="1:35" x14ac:dyDescent="0.2">
      <c r="A131">
        <v>131</v>
      </c>
      <c r="B131" s="304" t="str">
        <f t="shared" ca="1" si="11"/>
        <v/>
      </c>
      <c r="C131" s="304">
        <f t="shared" ca="1" si="12"/>
        <v>0</v>
      </c>
      <c r="D131" s="304">
        <f t="shared" ca="1" si="19"/>
        <v>0</v>
      </c>
      <c r="E131" s="304" t="str">
        <f t="shared" ca="1" si="20"/>
        <v/>
      </c>
      <c r="F131">
        <v>125</v>
      </c>
      <c r="G131" s="304">
        <f t="shared" ca="1" si="21"/>
        <v>0</v>
      </c>
      <c r="H131" s="304" t="str">
        <f t="shared" ca="1" si="18"/>
        <v/>
      </c>
      <c r="I131" s="311"/>
      <c r="J131" s="311"/>
      <c r="K131" s="311"/>
      <c r="P131" s="344" t="str">
        <f>IF(ODU!$A131="","",IF(COUNTIF(ODU!$A$4:$A$504,"="&amp;ODU!$A131)&gt;1,"ODU_Duplicate",""))</f>
        <v/>
      </c>
      <c r="Q131" s="344" t="str">
        <f>IF(IDU!$A132="","",IF(COUNTIF(IDU!$A$4:$A$354,"="&amp;IDU!$A132)&gt;1,"IDU_Duplicate",""))</f>
        <v/>
      </c>
      <c r="R131" s="351" t="str">
        <f>IF(ODU!$A131="","",9 + FIND("1",IF(ODU!$J131&gt;0,"1","0") &amp; IF(ODU!$K131&gt;0,"1","0") &amp; IF(ODU!$L131&gt;0,"1","0") &amp; IF(ODU!$M131&gt;0,"1","0")&amp; IF(ODU!$N131&gt;0,"1","0")&amp; IF(ODU!$O131&gt;0,"1","0")&amp; IF(ODU!$P131&gt;0,"1","0")&amp; IF(ODU!$Q131&gt;0,"1","0")&amp; IF(ODU!$R131&gt;0,"1","0")&amp; IF(ODU!$S131&gt;0,"1","0")&amp; IF(ODU!$T131&gt;0,"1","0")&amp; IF(ODU!$U131&gt;0,"1","0")&amp; IF(ODU!$V131&gt;0,"1","0")&amp; IF(ODU!$W131&gt;0,"1","0")&amp; IF(ODU!$X131&gt;0,"1","0")&amp; IF(ODU!$Y131&gt;0,"1","0")))</f>
        <v/>
      </c>
      <c r="S131" s="351" t="str">
        <f>IF(ODU!$A131="","",26 - FIND("1",IF(ODU!$Y131&gt;0,"1","0") &amp; IF(ODU!$X131&gt;0,"1","0") &amp; IF(ODU!$W131&gt;0,"1","0") &amp; IF(ODU!$V131&gt;0,"1","0")&amp; IF(ODU!$U131&gt;0,"1","0")&amp; IF(ODU!$T131&gt;0,"1","0")&amp; IF(ODU!$S131&gt;0,"1","0")&amp; IF(ODU!$R131&gt;0,"1","0")&amp; IF(ODU!$Q131&gt;0,"1","0")&amp; IF(ODU!$P131&gt;0,"1","0")&amp; IF(ODU!$O131&gt;0,"1","0")&amp; IF(ODU!$N131&gt;0,"1","0")&amp; IF(ODU!$M131&gt;0,"1","0")&amp; IF(ODU!$L131&gt;0,"1","0")&amp; IF(ODU!$K131&gt;0,"1","0")&amp; IF(ODU!$J131&gt;0,"1","0")))</f>
        <v/>
      </c>
      <c r="T131" s="351" t="str">
        <f>IF(ODU!$A131="","",26 + FIND("1",IF(ODU!$AA131&gt;0,"1","0") &amp; IF(ODU!$AB131&gt;0,"1","0") &amp; IF(ODU!$AC131&gt;0,"1","0") &amp; IF(ODU!$AD131&gt;0,"1","0")&amp; IF(ODU!$AE131&gt;0,"1","0")&amp; IF(ODU!$AF131&gt;0,"1","0")&amp; IF(ODU!$AG131&gt;0,"1","0")&amp; IF(ODU!$AH131&gt;0,"1","0")&amp; IF(ODU!$AI131&gt;0,"1","0")&amp; IF(ODU!$AJ131&gt;0,"1","0")&amp; IF(ODU!$AK131&gt;0,"1","0")&amp; IF(ODU!$AL131&gt;0,"1","0")&amp; IF(ODU!$AM131&gt;0,"1","0")&amp; IF(ODU!$AN131&gt;0,"1","0")&amp; IF(ODU!$AO131&gt;0,"1","0")&amp; IF(ODU!$AP131&gt;0,"1","0")))</f>
        <v/>
      </c>
      <c r="U131" s="351" t="str">
        <f>IF(ODU!$A131="","",43 - FIND("1",IF(ODU!$AP131&gt;0,"1","0") &amp; IF(ODU!$AO131&gt;0,"1","0") &amp; IF(ODU!$AN131&gt;0,"1","0") &amp; IF(ODU!$AM131&gt;0,"1","0")&amp; IF(ODU!$AL131&gt;0,"1","0")&amp; IF(ODU!$AK131&gt;0,"1","0")&amp; IF(ODU!$AJ131&gt;0,"1","0")&amp; IF(ODU!$AI131&gt;0,"1","0")&amp; IF(ODU!$AH131&gt;0,"1","0")&amp; IF(ODU!$AG131&gt;0,"1","0")&amp; IF(ODU!$AF131&gt;0,"1","0")&amp; IF(ODU!$AE131&gt;0,"1","0")&amp; IF(ODU!$AD131&gt;0,"1","0")&amp; IF(ODU!$AC131&gt;0,"1","0")&amp; IF(ODU!$AB131&gt;0,"1","0")&amp; IF(ODU!$AA131&gt;0,"1","0")))</f>
        <v/>
      </c>
      <c r="V131" s="351" t="str">
        <f>IF(ODU!$A131="","",IF(OR(T131&lt;&gt;R131+17,U131&lt;&gt;S131+17)," RangeMismatch",""))</f>
        <v/>
      </c>
      <c r="W131" s="344" t="str">
        <f ca="1">IF(ODU!$A131="","",IF(COUNTA(INDIRECT("odu!R"&amp;ROW()&amp;"C"&amp;R131&amp;":R"&amp;ROW()&amp;"C"&amp;S131,"false"))&lt;&gt;1+S131-R131," GapInRangeCooling",""))</f>
        <v/>
      </c>
      <c r="X131" s="344" t="str">
        <f ca="1">IF(ODU!$A131="","",IF(COUNTA(INDIRECT("odu!R"&amp;ROW()&amp;"C"&amp;T131&amp;":R"&amp;ROW()&amp;"C"&amp;U131,"false"))&lt;&gt;1+U131-T131," GapInRangeHeating",""))</f>
        <v/>
      </c>
      <c r="Y131" s="345" t="str">
        <f>IF(ODU!$A131="","",IF(OR(ODU!$F131=0,ODU!$B131=0),0,ODU!$F131/ODU!$B131))</f>
        <v/>
      </c>
      <c r="Z131" s="345" t="str">
        <f>IF(ODU!$A131="","",IF(OR(ODU!$G131=0,ODU!$B131=0),0, ODU!$G131/ODU!$B131))</f>
        <v/>
      </c>
      <c r="AA131" s="303" t="str">
        <f>IF(ODU!$A131="","",IF(Y131=0,0,IF(Y131&gt;=0.8,13,IF(Y131&gt;=0.7,12,IF(Y131&gt;=0.6,11,IF(Y131&gt;=0.5,10,0))))))</f>
        <v/>
      </c>
      <c r="AB131" s="351" t="str">
        <f>IF(ODU!$A131="","",IF(Z131&gt;2, 25,6+INT(10*(Z131-0.0001))))</f>
        <v/>
      </c>
      <c r="AC131" s="304" t="str">
        <f>IF(ODU!$A131="","",IF(AA131&lt;R131," CapacityMin",""))</f>
        <v/>
      </c>
      <c r="AD131" s="304" t="str">
        <f>IF(ODU!$A131="","",IF(AB131&gt;S131," CapacityMax",""))</f>
        <v/>
      </c>
      <c r="AE131" s="344" t="str">
        <f>IF(ODU!$A131="","",IF(ODU!H131&lt;Min_Units," UnitMin",""))</f>
        <v/>
      </c>
      <c r="AF131" s="344" t="str">
        <f>IF(ODU!$A131="","",IF(ODU!I131&lt;=ODU!H131," UnitMax",""))</f>
        <v/>
      </c>
      <c r="AG131" s="344" t="str">
        <f>IF(ODU!$A131="","",IF(COUNTIF(IDU!$E$3:$N$3,"="&amp;UPPER(ODU!BL131))=1,""," Invalid_IDU_List"))</f>
        <v/>
      </c>
      <c r="AH131" s="344" t="str">
        <f t="shared" ca="1" si="14"/>
        <v/>
      </c>
      <c r="AI131" s="344" t="str">
        <f t="shared" si="15"/>
        <v/>
      </c>
    </row>
    <row r="132" spans="1:35" x14ac:dyDescent="0.2">
      <c r="A132">
        <v>132</v>
      </c>
      <c r="B132" s="304" t="str">
        <f t="shared" ca="1" si="11"/>
        <v/>
      </c>
      <c r="C132" s="304">
        <f t="shared" ca="1" si="12"/>
        <v>0</v>
      </c>
      <c r="D132" s="304">
        <f t="shared" ca="1" si="19"/>
        <v>0</v>
      </c>
      <c r="E132" s="304" t="str">
        <f t="shared" ca="1" si="20"/>
        <v/>
      </c>
      <c r="F132">
        <v>126</v>
      </c>
      <c r="G132" s="304">
        <f t="shared" ca="1" si="21"/>
        <v>0</v>
      </c>
      <c r="H132" s="304" t="str">
        <f t="shared" ca="1" si="18"/>
        <v/>
      </c>
      <c r="I132" s="311"/>
      <c r="J132" s="311"/>
      <c r="K132" s="311"/>
      <c r="P132" s="344" t="str">
        <f>IF(ODU!$A132="","",IF(COUNTIF(ODU!$A$4:$A$504,"="&amp;ODU!$A132)&gt;1,"ODU_Duplicate",""))</f>
        <v/>
      </c>
      <c r="Q132" s="344" t="str">
        <f>IF(IDU!$A133="","",IF(COUNTIF(IDU!$A$4:$A$354,"="&amp;IDU!$A133)&gt;1,"IDU_Duplicate",""))</f>
        <v/>
      </c>
      <c r="R132" s="351" t="str">
        <f>IF(ODU!$A132="","",9 + FIND("1",IF(ODU!$J132&gt;0,"1","0") &amp; IF(ODU!$K132&gt;0,"1","0") &amp; IF(ODU!$L132&gt;0,"1","0") &amp; IF(ODU!$M132&gt;0,"1","0")&amp; IF(ODU!$N132&gt;0,"1","0")&amp; IF(ODU!$O132&gt;0,"1","0")&amp; IF(ODU!$P132&gt;0,"1","0")&amp; IF(ODU!$Q132&gt;0,"1","0")&amp; IF(ODU!$R132&gt;0,"1","0")&amp; IF(ODU!$S132&gt;0,"1","0")&amp; IF(ODU!$T132&gt;0,"1","0")&amp; IF(ODU!$U132&gt;0,"1","0")&amp; IF(ODU!$V132&gt;0,"1","0")&amp; IF(ODU!$W132&gt;0,"1","0")&amp; IF(ODU!$X132&gt;0,"1","0")&amp; IF(ODU!$Y132&gt;0,"1","0")))</f>
        <v/>
      </c>
      <c r="S132" s="351" t="str">
        <f>IF(ODU!$A132="","",26 - FIND("1",IF(ODU!$Y132&gt;0,"1","0") &amp; IF(ODU!$X132&gt;0,"1","0") &amp; IF(ODU!$W132&gt;0,"1","0") &amp; IF(ODU!$V132&gt;0,"1","0")&amp; IF(ODU!$U132&gt;0,"1","0")&amp; IF(ODU!$T132&gt;0,"1","0")&amp; IF(ODU!$S132&gt;0,"1","0")&amp; IF(ODU!$R132&gt;0,"1","0")&amp; IF(ODU!$Q132&gt;0,"1","0")&amp; IF(ODU!$P132&gt;0,"1","0")&amp; IF(ODU!$O132&gt;0,"1","0")&amp; IF(ODU!$N132&gt;0,"1","0")&amp; IF(ODU!$M132&gt;0,"1","0")&amp; IF(ODU!$L132&gt;0,"1","0")&amp; IF(ODU!$K132&gt;0,"1","0")&amp; IF(ODU!$J132&gt;0,"1","0")))</f>
        <v/>
      </c>
      <c r="T132" s="351" t="str">
        <f>IF(ODU!$A132="","",26 + FIND("1",IF(ODU!$AA132&gt;0,"1","0") &amp; IF(ODU!$AB132&gt;0,"1","0") &amp; IF(ODU!$AC132&gt;0,"1","0") &amp; IF(ODU!$AD132&gt;0,"1","0")&amp; IF(ODU!$AE132&gt;0,"1","0")&amp; IF(ODU!$AF132&gt;0,"1","0")&amp; IF(ODU!$AG132&gt;0,"1","0")&amp; IF(ODU!$AH132&gt;0,"1","0")&amp; IF(ODU!$AI132&gt;0,"1","0")&amp; IF(ODU!$AJ132&gt;0,"1","0")&amp; IF(ODU!$AK132&gt;0,"1","0")&amp; IF(ODU!$AL132&gt;0,"1","0")&amp; IF(ODU!$AM132&gt;0,"1","0")&amp; IF(ODU!$AN132&gt;0,"1","0")&amp; IF(ODU!$AO132&gt;0,"1","0")&amp; IF(ODU!$AP132&gt;0,"1","0")))</f>
        <v/>
      </c>
      <c r="U132" s="351" t="str">
        <f>IF(ODU!$A132="","",43 - FIND("1",IF(ODU!$AP132&gt;0,"1","0") &amp; IF(ODU!$AO132&gt;0,"1","0") &amp; IF(ODU!$AN132&gt;0,"1","0") &amp; IF(ODU!$AM132&gt;0,"1","0")&amp; IF(ODU!$AL132&gt;0,"1","0")&amp; IF(ODU!$AK132&gt;0,"1","0")&amp; IF(ODU!$AJ132&gt;0,"1","0")&amp; IF(ODU!$AI132&gt;0,"1","0")&amp; IF(ODU!$AH132&gt;0,"1","0")&amp; IF(ODU!$AG132&gt;0,"1","0")&amp; IF(ODU!$AF132&gt;0,"1","0")&amp; IF(ODU!$AE132&gt;0,"1","0")&amp; IF(ODU!$AD132&gt;0,"1","0")&amp; IF(ODU!$AC132&gt;0,"1","0")&amp; IF(ODU!$AB132&gt;0,"1","0")&amp; IF(ODU!$AA132&gt;0,"1","0")))</f>
        <v/>
      </c>
      <c r="V132" s="351" t="str">
        <f>IF(ODU!$A132="","",IF(OR(T132&lt;&gt;R132+17,U132&lt;&gt;S132+17)," RangeMismatch",""))</f>
        <v/>
      </c>
      <c r="W132" s="344" t="str">
        <f ca="1">IF(ODU!$A132="","",IF(COUNTA(INDIRECT("odu!R"&amp;ROW()&amp;"C"&amp;R132&amp;":R"&amp;ROW()&amp;"C"&amp;S132,"false"))&lt;&gt;1+S132-R132," GapInRangeCooling",""))</f>
        <v/>
      </c>
      <c r="X132" s="344" t="str">
        <f ca="1">IF(ODU!$A132="","",IF(COUNTA(INDIRECT("odu!R"&amp;ROW()&amp;"C"&amp;T132&amp;":R"&amp;ROW()&amp;"C"&amp;U132,"false"))&lt;&gt;1+U132-T132," GapInRangeHeating",""))</f>
        <v/>
      </c>
      <c r="Y132" s="345" t="str">
        <f>IF(ODU!$A132="","",IF(OR(ODU!$F132=0,ODU!$B132=0),0,ODU!$F132/ODU!$B132))</f>
        <v/>
      </c>
      <c r="Z132" s="345" t="str">
        <f>IF(ODU!$A132="","",IF(OR(ODU!$G132=0,ODU!$B132=0),0, ODU!$G132/ODU!$B132))</f>
        <v/>
      </c>
      <c r="AA132" s="303" t="str">
        <f>IF(ODU!$A132="","",IF(Y132=0,0,IF(Y132&gt;=0.8,13,IF(Y132&gt;=0.7,12,IF(Y132&gt;=0.6,11,IF(Y132&gt;=0.5,10,0))))))</f>
        <v/>
      </c>
      <c r="AB132" s="351" t="str">
        <f>IF(ODU!$A132="","",IF(Z132&gt;2, 25,6+INT(10*(Z132-0.0001))))</f>
        <v/>
      </c>
      <c r="AC132" s="304" t="str">
        <f>IF(ODU!$A132="","",IF(AA132&lt;R132," CapacityMin",""))</f>
        <v/>
      </c>
      <c r="AD132" s="304" t="str">
        <f>IF(ODU!$A132="","",IF(AB132&gt;S132," CapacityMax",""))</f>
        <v/>
      </c>
      <c r="AE132" s="344" t="str">
        <f>IF(ODU!$A132="","",IF(ODU!H132&lt;Min_Units," UnitMin",""))</f>
        <v/>
      </c>
      <c r="AF132" s="344" t="str">
        <f>IF(ODU!$A132="","",IF(ODU!I132&lt;=ODU!H132," UnitMax",""))</f>
        <v/>
      </c>
      <c r="AG132" s="344" t="str">
        <f>IF(ODU!$A132="","",IF(COUNTIF(IDU!$E$3:$N$3,"="&amp;UPPER(ODU!BL132))=1,""," Invalid_IDU_List"))</f>
        <v/>
      </c>
      <c r="AH132" s="344" t="str">
        <f t="shared" ca="1" si="14"/>
        <v/>
      </c>
      <c r="AI132" s="344" t="str">
        <f t="shared" si="15"/>
        <v/>
      </c>
    </row>
    <row r="133" spans="1:35" x14ac:dyDescent="0.2">
      <c r="A133">
        <v>133</v>
      </c>
      <c r="B133" s="304" t="str">
        <f t="shared" ref="B133:B196" ca="1" si="22">IF(IU_List_Column &gt;0, INDIRECT("'IDU'!R" &amp; $A133 &amp; "c" &amp; IU_List_Column, "FALSE"),"")</f>
        <v/>
      </c>
      <c r="C133" s="304">
        <f t="shared" ref="C133:C196" ca="1" si="23">IF(OR($B133="x",$B133="X"),1,0)</f>
        <v>0</v>
      </c>
      <c r="D133" s="304">
        <f t="shared" ca="1" si="19"/>
        <v>0</v>
      </c>
      <c r="E133" s="304" t="str">
        <f t="shared" ca="1" si="20"/>
        <v/>
      </c>
      <c r="F133">
        <v>127</v>
      </c>
      <c r="G133" s="304">
        <f t="shared" ca="1" si="21"/>
        <v>0</v>
      </c>
      <c r="H133" s="304" t="str">
        <f t="shared" ca="1" si="18"/>
        <v/>
      </c>
      <c r="I133" s="311"/>
      <c r="J133" s="311"/>
      <c r="K133" s="311"/>
      <c r="P133" s="344" t="str">
        <f>IF(ODU!$A133="","",IF(COUNTIF(ODU!$A$4:$A$504,"="&amp;ODU!$A133)&gt;1,"ODU_Duplicate",""))</f>
        <v/>
      </c>
      <c r="Q133" s="344" t="str">
        <f>IF(IDU!$A134="","",IF(COUNTIF(IDU!$A$4:$A$354,"="&amp;IDU!$A134)&gt;1,"IDU_Duplicate",""))</f>
        <v/>
      </c>
      <c r="R133" s="351" t="str">
        <f>IF(ODU!$A133="","",9 + FIND("1",IF(ODU!$J133&gt;0,"1","0") &amp; IF(ODU!$K133&gt;0,"1","0") &amp; IF(ODU!$L133&gt;0,"1","0") &amp; IF(ODU!$M133&gt;0,"1","0")&amp; IF(ODU!$N133&gt;0,"1","0")&amp; IF(ODU!$O133&gt;0,"1","0")&amp; IF(ODU!$P133&gt;0,"1","0")&amp; IF(ODU!$Q133&gt;0,"1","0")&amp; IF(ODU!$R133&gt;0,"1","0")&amp; IF(ODU!$S133&gt;0,"1","0")&amp; IF(ODU!$T133&gt;0,"1","0")&amp; IF(ODU!$U133&gt;0,"1","0")&amp; IF(ODU!$V133&gt;0,"1","0")&amp; IF(ODU!$W133&gt;0,"1","0")&amp; IF(ODU!$X133&gt;0,"1","0")&amp; IF(ODU!$Y133&gt;0,"1","0")))</f>
        <v/>
      </c>
      <c r="S133" s="351" t="str">
        <f>IF(ODU!$A133="","",26 - FIND("1",IF(ODU!$Y133&gt;0,"1","0") &amp; IF(ODU!$X133&gt;0,"1","0") &amp; IF(ODU!$W133&gt;0,"1","0") &amp; IF(ODU!$V133&gt;0,"1","0")&amp; IF(ODU!$U133&gt;0,"1","0")&amp; IF(ODU!$T133&gt;0,"1","0")&amp; IF(ODU!$S133&gt;0,"1","0")&amp; IF(ODU!$R133&gt;0,"1","0")&amp; IF(ODU!$Q133&gt;0,"1","0")&amp; IF(ODU!$P133&gt;0,"1","0")&amp; IF(ODU!$O133&gt;0,"1","0")&amp; IF(ODU!$N133&gt;0,"1","0")&amp; IF(ODU!$M133&gt;0,"1","0")&amp; IF(ODU!$L133&gt;0,"1","0")&amp; IF(ODU!$K133&gt;0,"1","0")&amp; IF(ODU!$J133&gt;0,"1","0")))</f>
        <v/>
      </c>
      <c r="T133" s="351" t="str">
        <f>IF(ODU!$A133="","",26 + FIND("1",IF(ODU!$AA133&gt;0,"1","0") &amp; IF(ODU!$AB133&gt;0,"1","0") &amp; IF(ODU!$AC133&gt;0,"1","0") &amp; IF(ODU!$AD133&gt;0,"1","0")&amp; IF(ODU!$AE133&gt;0,"1","0")&amp; IF(ODU!$AF133&gt;0,"1","0")&amp; IF(ODU!$AG133&gt;0,"1","0")&amp; IF(ODU!$AH133&gt;0,"1","0")&amp; IF(ODU!$AI133&gt;0,"1","0")&amp; IF(ODU!$AJ133&gt;0,"1","0")&amp; IF(ODU!$AK133&gt;0,"1","0")&amp; IF(ODU!$AL133&gt;0,"1","0")&amp; IF(ODU!$AM133&gt;0,"1","0")&amp; IF(ODU!$AN133&gt;0,"1","0")&amp; IF(ODU!$AO133&gt;0,"1","0")&amp; IF(ODU!$AP133&gt;0,"1","0")))</f>
        <v/>
      </c>
      <c r="U133" s="351" t="str">
        <f>IF(ODU!$A133="","",43 - FIND("1",IF(ODU!$AP133&gt;0,"1","0") &amp; IF(ODU!$AO133&gt;0,"1","0") &amp; IF(ODU!$AN133&gt;0,"1","0") &amp; IF(ODU!$AM133&gt;0,"1","0")&amp; IF(ODU!$AL133&gt;0,"1","0")&amp; IF(ODU!$AK133&gt;0,"1","0")&amp; IF(ODU!$AJ133&gt;0,"1","0")&amp; IF(ODU!$AI133&gt;0,"1","0")&amp; IF(ODU!$AH133&gt;0,"1","0")&amp; IF(ODU!$AG133&gt;0,"1","0")&amp; IF(ODU!$AF133&gt;0,"1","0")&amp; IF(ODU!$AE133&gt;0,"1","0")&amp; IF(ODU!$AD133&gt;0,"1","0")&amp; IF(ODU!$AC133&gt;0,"1","0")&amp; IF(ODU!$AB133&gt;0,"1","0")&amp; IF(ODU!$AA133&gt;0,"1","0")))</f>
        <v/>
      </c>
      <c r="V133" s="351" t="str">
        <f>IF(ODU!$A133="","",IF(OR(T133&lt;&gt;R133+17,U133&lt;&gt;S133+17)," RangeMismatch",""))</f>
        <v/>
      </c>
      <c r="W133" s="344" t="str">
        <f ca="1">IF(ODU!$A133="","",IF(COUNTA(INDIRECT("odu!R"&amp;ROW()&amp;"C"&amp;R133&amp;":R"&amp;ROW()&amp;"C"&amp;S133,"false"))&lt;&gt;1+S133-R133," GapInRangeCooling",""))</f>
        <v/>
      </c>
      <c r="X133" s="344" t="str">
        <f ca="1">IF(ODU!$A133="","",IF(COUNTA(INDIRECT("odu!R"&amp;ROW()&amp;"C"&amp;T133&amp;":R"&amp;ROW()&amp;"C"&amp;U133,"false"))&lt;&gt;1+U133-T133," GapInRangeHeating",""))</f>
        <v/>
      </c>
      <c r="Y133" s="345" t="str">
        <f>IF(ODU!$A133="","",IF(OR(ODU!$F133=0,ODU!$B133=0),0,ODU!$F133/ODU!$B133))</f>
        <v/>
      </c>
      <c r="Z133" s="345" t="str">
        <f>IF(ODU!$A133="","",IF(OR(ODU!$G133=0,ODU!$B133=0),0, ODU!$G133/ODU!$B133))</f>
        <v/>
      </c>
      <c r="AA133" s="303" t="str">
        <f>IF(ODU!$A133="","",IF(Y133=0,0,IF(Y133&gt;=0.8,13,IF(Y133&gt;=0.7,12,IF(Y133&gt;=0.6,11,IF(Y133&gt;=0.5,10,0))))))</f>
        <v/>
      </c>
      <c r="AB133" s="351" t="str">
        <f>IF(ODU!$A133="","",IF(Z133&gt;2, 25,6+INT(10*(Z133-0.0001))))</f>
        <v/>
      </c>
      <c r="AC133" s="304" t="str">
        <f>IF(ODU!$A133="","",IF(AA133&lt;R133," CapacityMin",""))</f>
        <v/>
      </c>
      <c r="AD133" s="304" t="str">
        <f>IF(ODU!$A133="","",IF(AB133&gt;S133," CapacityMax",""))</f>
        <v/>
      </c>
      <c r="AE133" s="344" t="str">
        <f>IF(ODU!$A133="","",IF(ODU!H133&lt;Min_Units," UnitMin",""))</f>
        <v/>
      </c>
      <c r="AF133" s="344" t="str">
        <f>IF(ODU!$A133="","",IF(ODU!I133&lt;=ODU!H133," UnitMax",""))</f>
        <v/>
      </c>
      <c r="AG133" s="344" t="str">
        <f>IF(ODU!$A133="","",IF(COUNTIF(IDU!$E$3:$N$3,"="&amp;UPPER(ODU!BL133))=1,""," Invalid_IDU_List"))</f>
        <v/>
      </c>
      <c r="AH133" s="344" t="str">
        <f t="shared" ref="AH133:AH196" ca="1" si="24">CONCATENATE(P133,V133,W133,X133,AC133,AD133,AE133,AF133,AG133)</f>
        <v/>
      </c>
      <c r="AI133" s="344" t="str">
        <f t="shared" ref="AI133:AI196" si="25">CONCATENATE(Q133)</f>
        <v/>
      </c>
    </row>
    <row r="134" spans="1:35" x14ac:dyDescent="0.2">
      <c r="A134">
        <v>134</v>
      </c>
      <c r="B134" s="304" t="str">
        <f t="shared" ca="1" si="22"/>
        <v/>
      </c>
      <c r="C134" s="304">
        <f t="shared" ca="1" si="23"/>
        <v>0</v>
      </c>
      <c r="D134" s="304">
        <f t="shared" ca="1" si="19"/>
        <v>0</v>
      </c>
      <c r="E134" s="304" t="str">
        <f t="shared" ca="1" si="20"/>
        <v/>
      </c>
      <c r="F134">
        <v>128</v>
      </c>
      <c r="G134" s="304">
        <f t="shared" ca="1" si="21"/>
        <v>0</v>
      </c>
      <c r="H134" s="304" t="str">
        <f t="shared" ca="1" si="18"/>
        <v/>
      </c>
      <c r="I134" s="311"/>
      <c r="J134" s="311"/>
      <c r="K134" s="311"/>
      <c r="P134" s="344" t="str">
        <f>IF(ODU!$A134="","",IF(COUNTIF(ODU!$A$4:$A$504,"="&amp;ODU!$A134)&gt;1,"ODU_Duplicate",""))</f>
        <v/>
      </c>
      <c r="Q134" s="344" t="str">
        <f>IF(IDU!$A135="","",IF(COUNTIF(IDU!$A$4:$A$354,"="&amp;IDU!$A135)&gt;1,"IDU_Duplicate",""))</f>
        <v/>
      </c>
      <c r="R134" s="351" t="str">
        <f>IF(ODU!$A134="","",9 + FIND("1",IF(ODU!$J134&gt;0,"1","0") &amp; IF(ODU!$K134&gt;0,"1","0") &amp; IF(ODU!$L134&gt;0,"1","0") &amp; IF(ODU!$M134&gt;0,"1","0")&amp; IF(ODU!$N134&gt;0,"1","0")&amp; IF(ODU!$O134&gt;0,"1","0")&amp; IF(ODU!$P134&gt;0,"1","0")&amp; IF(ODU!$Q134&gt;0,"1","0")&amp; IF(ODU!$R134&gt;0,"1","0")&amp; IF(ODU!$S134&gt;0,"1","0")&amp; IF(ODU!$T134&gt;0,"1","0")&amp; IF(ODU!$U134&gt;0,"1","0")&amp; IF(ODU!$V134&gt;0,"1","0")&amp; IF(ODU!$W134&gt;0,"1","0")&amp; IF(ODU!$X134&gt;0,"1","0")&amp; IF(ODU!$Y134&gt;0,"1","0")))</f>
        <v/>
      </c>
      <c r="S134" s="351" t="str">
        <f>IF(ODU!$A134="","",26 - FIND("1",IF(ODU!$Y134&gt;0,"1","0") &amp; IF(ODU!$X134&gt;0,"1","0") &amp; IF(ODU!$W134&gt;0,"1","0") &amp; IF(ODU!$V134&gt;0,"1","0")&amp; IF(ODU!$U134&gt;0,"1","0")&amp; IF(ODU!$T134&gt;0,"1","0")&amp; IF(ODU!$S134&gt;0,"1","0")&amp; IF(ODU!$R134&gt;0,"1","0")&amp; IF(ODU!$Q134&gt;0,"1","0")&amp; IF(ODU!$P134&gt;0,"1","0")&amp; IF(ODU!$O134&gt;0,"1","0")&amp; IF(ODU!$N134&gt;0,"1","0")&amp; IF(ODU!$M134&gt;0,"1","0")&amp; IF(ODU!$L134&gt;0,"1","0")&amp; IF(ODU!$K134&gt;0,"1","0")&amp; IF(ODU!$J134&gt;0,"1","0")))</f>
        <v/>
      </c>
      <c r="T134" s="351" t="str">
        <f>IF(ODU!$A134="","",26 + FIND("1",IF(ODU!$AA134&gt;0,"1","0") &amp; IF(ODU!$AB134&gt;0,"1","0") &amp; IF(ODU!$AC134&gt;0,"1","0") &amp; IF(ODU!$AD134&gt;0,"1","0")&amp; IF(ODU!$AE134&gt;0,"1","0")&amp; IF(ODU!$AF134&gt;0,"1","0")&amp; IF(ODU!$AG134&gt;0,"1","0")&amp; IF(ODU!$AH134&gt;0,"1","0")&amp; IF(ODU!$AI134&gt;0,"1","0")&amp; IF(ODU!$AJ134&gt;0,"1","0")&amp; IF(ODU!$AK134&gt;0,"1","0")&amp; IF(ODU!$AL134&gt;0,"1","0")&amp; IF(ODU!$AM134&gt;0,"1","0")&amp; IF(ODU!$AN134&gt;0,"1","0")&amp; IF(ODU!$AO134&gt;0,"1","0")&amp; IF(ODU!$AP134&gt;0,"1","0")))</f>
        <v/>
      </c>
      <c r="U134" s="351" t="str">
        <f>IF(ODU!$A134="","",43 - FIND("1",IF(ODU!$AP134&gt;0,"1","0") &amp; IF(ODU!$AO134&gt;0,"1","0") &amp; IF(ODU!$AN134&gt;0,"1","0") &amp; IF(ODU!$AM134&gt;0,"1","0")&amp; IF(ODU!$AL134&gt;0,"1","0")&amp; IF(ODU!$AK134&gt;0,"1","0")&amp; IF(ODU!$AJ134&gt;0,"1","0")&amp; IF(ODU!$AI134&gt;0,"1","0")&amp; IF(ODU!$AH134&gt;0,"1","0")&amp; IF(ODU!$AG134&gt;0,"1","0")&amp; IF(ODU!$AF134&gt;0,"1","0")&amp; IF(ODU!$AE134&gt;0,"1","0")&amp; IF(ODU!$AD134&gt;0,"1","0")&amp; IF(ODU!$AC134&gt;0,"1","0")&amp; IF(ODU!$AB134&gt;0,"1","0")&amp; IF(ODU!$AA134&gt;0,"1","0")))</f>
        <v/>
      </c>
      <c r="V134" s="351" t="str">
        <f>IF(ODU!$A134="","",IF(OR(T134&lt;&gt;R134+17,U134&lt;&gt;S134+17)," RangeMismatch",""))</f>
        <v/>
      </c>
      <c r="W134" s="344" t="str">
        <f ca="1">IF(ODU!$A134="","",IF(COUNTA(INDIRECT("odu!R"&amp;ROW()&amp;"C"&amp;R134&amp;":R"&amp;ROW()&amp;"C"&amp;S134,"false"))&lt;&gt;1+S134-R134," GapInRangeCooling",""))</f>
        <v/>
      </c>
      <c r="X134" s="344" t="str">
        <f ca="1">IF(ODU!$A134="","",IF(COUNTA(INDIRECT("odu!R"&amp;ROW()&amp;"C"&amp;T134&amp;":R"&amp;ROW()&amp;"C"&amp;U134,"false"))&lt;&gt;1+U134-T134," GapInRangeHeating",""))</f>
        <v/>
      </c>
      <c r="Y134" s="345" t="str">
        <f>IF(ODU!$A134="","",IF(OR(ODU!$F134=0,ODU!$B134=0),0,ODU!$F134/ODU!$B134))</f>
        <v/>
      </c>
      <c r="Z134" s="345" t="str">
        <f>IF(ODU!$A134="","",IF(OR(ODU!$G134=0,ODU!$B134=0),0, ODU!$G134/ODU!$B134))</f>
        <v/>
      </c>
      <c r="AA134" s="303" t="str">
        <f>IF(ODU!$A134="","",IF(Y134=0,0,IF(Y134&gt;=0.8,13,IF(Y134&gt;=0.7,12,IF(Y134&gt;=0.6,11,IF(Y134&gt;=0.5,10,0))))))</f>
        <v/>
      </c>
      <c r="AB134" s="351" t="str">
        <f>IF(ODU!$A134="","",IF(Z134&gt;2, 25,6+INT(10*(Z134-0.0001))))</f>
        <v/>
      </c>
      <c r="AC134" s="304" t="str">
        <f>IF(ODU!$A134="","",IF(AA134&lt;R134," CapacityMin",""))</f>
        <v/>
      </c>
      <c r="AD134" s="304" t="str">
        <f>IF(ODU!$A134="","",IF(AB134&gt;S134," CapacityMax",""))</f>
        <v/>
      </c>
      <c r="AE134" s="344" t="str">
        <f>IF(ODU!$A134="","",IF(ODU!H134&lt;Min_Units," UnitMin",""))</f>
        <v/>
      </c>
      <c r="AF134" s="344" t="str">
        <f>IF(ODU!$A134="","",IF(ODU!I134&lt;=ODU!H134," UnitMax",""))</f>
        <v/>
      </c>
      <c r="AG134" s="344" t="str">
        <f>IF(ODU!$A134="","",IF(COUNTIF(IDU!$E$3:$N$3,"="&amp;UPPER(ODU!BL134))=1,""," Invalid_IDU_List"))</f>
        <v/>
      </c>
      <c r="AH134" s="344" t="str">
        <f t="shared" ca="1" si="24"/>
        <v/>
      </c>
      <c r="AI134" s="344" t="str">
        <f t="shared" si="25"/>
        <v/>
      </c>
    </row>
    <row r="135" spans="1:35" x14ac:dyDescent="0.2">
      <c r="A135">
        <v>135</v>
      </c>
      <c r="B135" s="304" t="str">
        <f t="shared" ca="1" si="22"/>
        <v/>
      </c>
      <c r="C135" s="304">
        <f t="shared" ca="1" si="23"/>
        <v>0</v>
      </c>
      <c r="D135" s="304">
        <f t="shared" ca="1" si="19"/>
        <v>0</v>
      </c>
      <c r="E135" s="304" t="str">
        <f t="shared" ca="1" si="20"/>
        <v/>
      </c>
      <c r="F135">
        <v>129</v>
      </c>
      <c r="G135" s="304">
        <f t="shared" ca="1" si="21"/>
        <v>0</v>
      </c>
      <c r="H135" s="304" t="str">
        <f t="shared" ca="1" si="18"/>
        <v/>
      </c>
      <c r="I135" s="311"/>
      <c r="J135" s="311"/>
      <c r="K135" s="311"/>
      <c r="P135" s="344" t="str">
        <f>IF(ODU!$A135="","",IF(COUNTIF(ODU!$A$4:$A$504,"="&amp;ODU!$A135)&gt;1,"ODU_Duplicate",""))</f>
        <v/>
      </c>
      <c r="Q135" s="344" t="str">
        <f>IF(IDU!$A136="","",IF(COUNTIF(IDU!$A$4:$A$354,"="&amp;IDU!$A136)&gt;1,"IDU_Duplicate",""))</f>
        <v/>
      </c>
      <c r="R135" s="351" t="str">
        <f>IF(ODU!$A135="","",9 + FIND("1",IF(ODU!$J135&gt;0,"1","0") &amp; IF(ODU!$K135&gt;0,"1","0") &amp; IF(ODU!$L135&gt;0,"1","0") &amp; IF(ODU!$M135&gt;0,"1","0")&amp; IF(ODU!$N135&gt;0,"1","0")&amp; IF(ODU!$O135&gt;0,"1","0")&amp; IF(ODU!$P135&gt;0,"1","0")&amp; IF(ODU!$Q135&gt;0,"1","0")&amp; IF(ODU!$R135&gt;0,"1","0")&amp; IF(ODU!$S135&gt;0,"1","0")&amp; IF(ODU!$T135&gt;0,"1","0")&amp; IF(ODU!$U135&gt;0,"1","0")&amp; IF(ODU!$V135&gt;0,"1","0")&amp; IF(ODU!$W135&gt;0,"1","0")&amp; IF(ODU!$X135&gt;0,"1","0")&amp; IF(ODU!$Y135&gt;0,"1","0")))</f>
        <v/>
      </c>
      <c r="S135" s="351" t="str">
        <f>IF(ODU!$A135="","",26 - FIND("1",IF(ODU!$Y135&gt;0,"1","0") &amp; IF(ODU!$X135&gt;0,"1","0") &amp; IF(ODU!$W135&gt;0,"1","0") &amp; IF(ODU!$V135&gt;0,"1","0")&amp; IF(ODU!$U135&gt;0,"1","0")&amp; IF(ODU!$T135&gt;0,"1","0")&amp; IF(ODU!$S135&gt;0,"1","0")&amp; IF(ODU!$R135&gt;0,"1","0")&amp; IF(ODU!$Q135&gt;0,"1","0")&amp; IF(ODU!$P135&gt;0,"1","0")&amp; IF(ODU!$O135&gt;0,"1","0")&amp; IF(ODU!$N135&gt;0,"1","0")&amp; IF(ODU!$M135&gt;0,"1","0")&amp; IF(ODU!$L135&gt;0,"1","0")&amp; IF(ODU!$K135&gt;0,"1","0")&amp; IF(ODU!$J135&gt;0,"1","0")))</f>
        <v/>
      </c>
      <c r="T135" s="351" t="str">
        <f>IF(ODU!$A135="","",26 + FIND("1",IF(ODU!$AA135&gt;0,"1","0") &amp; IF(ODU!$AB135&gt;0,"1","0") &amp; IF(ODU!$AC135&gt;0,"1","0") &amp; IF(ODU!$AD135&gt;0,"1","0")&amp; IF(ODU!$AE135&gt;0,"1","0")&amp; IF(ODU!$AF135&gt;0,"1","0")&amp; IF(ODU!$AG135&gt;0,"1","0")&amp; IF(ODU!$AH135&gt;0,"1","0")&amp; IF(ODU!$AI135&gt;0,"1","0")&amp; IF(ODU!$AJ135&gt;0,"1","0")&amp; IF(ODU!$AK135&gt;0,"1","0")&amp; IF(ODU!$AL135&gt;0,"1","0")&amp; IF(ODU!$AM135&gt;0,"1","0")&amp; IF(ODU!$AN135&gt;0,"1","0")&amp; IF(ODU!$AO135&gt;0,"1","0")&amp; IF(ODU!$AP135&gt;0,"1","0")))</f>
        <v/>
      </c>
      <c r="U135" s="351" t="str">
        <f>IF(ODU!$A135="","",43 - FIND("1",IF(ODU!$AP135&gt;0,"1","0") &amp; IF(ODU!$AO135&gt;0,"1","0") &amp; IF(ODU!$AN135&gt;0,"1","0") &amp; IF(ODU!$AM135&gt;0,"1","0")&amp; IF(ODU!$AL135&gt;0,"1","0")&amp; IF(ODU!$AK135&gt;0,"1","0")&amp; IF(ODU!$AJ135&gt;0,"1","0")&amp; IF(ODU!$AI135&gt;0,"1","0")&amp; IF(ODU!$AH135&gt;0,"1","0")&amp; IF(ODU!$AG135&gt;0,"1","0")&amp; IF(ODU!$AF135&gt;0,"1","0")&amp; IF(ODU!$AE135&gt;0,"1","0")&amp; IF(ODU!$AD135&gt;0,"1","0")&amp; IF(ODU!$AC135&gt;0,"1","0")&amp; IF(ODU!$AB135&gt;0,"1","0")&amp; IF(ODU!$AA135&gt;0,"1","0")))</f>
        <v/>
      </c>
      <c r="V135" s="351" t="str">
        <f>IF(ODU!$A135="","",IF(OR(T135&lt;&gt;R135+17,U135&lt;&gt;S135+17)," RangeMismatch",""))</f>
        <v/>
      </c>
      <c r="W135" s="344" t="str">
        <f ca="1">IF(ODU!$A135="","",IF(COUNTA(INDIRECT("odu!R"&amp;ROW()&amp;"C"&amp;R135&amp;":R"&amp;ROW()&amp;"C"&amp;S135,"false"))&lt;&gt;1+S135-R135," GapInRangeCooling",""))</f>
        <v/>
      </c>
      <c r="X135" s="344" t="str">
        <f ca="1">IF(ODU!$A135="","",IF(COUNTA(INDIRECT("odu!R"&amp;ROW()&amp;"C"&amp;T135&amp;":R"&amp;ROW()&amp;"C"&amp;U135,"false"))&lt;&gt;1+U135-T135," GapInRangeHeating",""))</f>
        <v/>
      </c>
      <c r="Y135" s="345" t="str">
        <f>IF(ODU!$A135="","",IF(OR(ODU!$F135=0,ODU!$B135=0),0,ODU!$F135/ODU!$B135))</f>
        <v/>
      </c>
      <c r="Z135" s="345" t="str">
        <f>IF(ODU!$A135="","",IF(OR(ODU!$G135=0,ODU!$B135=0),0, ODU!$G135/ODU!$B135))</f>
        <v/>
      </c>
      <c r="AA135" s="303" t="str">
        <f>IF(ODU!$A135="","",IF(Y135=0,0,IF(Y135&gt;=0.8,13,IF(Y135&gt;=0.7,12,IF(Y135&gt;=0.6,11,IF(Y135&gt;=0.5,10,0))))))</f>
        <v/>
      </c>
      <c r="AB135" s="351" t="str">
        <f>IF(ODU!$A135="","",IF(Z135&gt;2, 25,6+INT(10*(Z135-0.0001))))</f>
        <v/>
      </c>
      <c r="AC135" s="304" t="str">
        <f>IF(ODU!$A135="","",IF(AA135&lt;R135," CapacityMin",""))</f>
        <v/>
      </c>
      <c r="AD135" s="304" t="str">
        <f>IF(ODU!$A135="","",IF(AB135&gt;S135," CapacityMax",""))</f>
        <v/>
      </c>
      <c r="AE135" s="344" t="str">
        <f>IF(ODU!$A135="","",IF(ODU!H135&lt;Min_Units," UnitMin",""))</f>
        <v/>
      </c>
      <c r="AF135" s="344" t="str">
        <f>IF(ODU!$A135="","",IF(ODU!I135&lt;=ODU!H135," UnitMax",""))</f>
        <v/>
      </c>
      <c r="AG135" s="344" t="str">
        <f>IF(ODU!$A135="","",IF(COUNTIF(IDU!$E$3:$N$3,"="&amp;UPPER(ODU!BL135))=1,""," Invalid_IDU_List"))</f>
        <v/>
      </c>
      <c r="AH135" s="344" t="str">
        <f t="shared" ca="1" si="24"/>
        <v/>
      </c>
      <c r="AI135" s="344" t="str">
        <f t="shared" si="25"/>
        <v/>
      </c>
    </row>
    <row r="136" spans="1:35" x14ac:dyDescent="0.2">
      <c r="A136">
        <v>136</v>
      </c>
      <c r="B136" s="304" t="str">
        <f t="shared" ca="1" si="22"/>
        <v/>
      </c>
      <c r="C136" s="304">
        <f t="shared" ca="1" si="23"/>
        <v>0</v>
      </c>
      <c r="D136" s="304">
        <f t="shared" ca="1" si="19"/>
        <v>0</v>
      </c>
      <c r="E136" s="304" t="str">
        <f t="shared" ca="1" si="20"/>
        <v/>
      </c>
      <c r="F136">
        <v>130</v>
      </c>
      <c r="G136" s="304">
        <f t="shared" ca="1" si="21"/>
        <v>0</v>
      </c>
      <c r="H136" s="304" t="str">
        <f t="shared" ref="H136:H199" ca="1" si="26">IF($G136=0,"",INDIRECT("'IDU'!R"&amp;$G136&amp;"c1","false"))</f>
        <v/>
      </c>
      <c r="I136" s="311"/>
      <c r="J136" s="311"/>
      <c r="K136" s="311"/>
      <c r="P136" s="344" t="str">
        <f>IF(ODU!$A136="","",IF(COUNTIF(ODU!$A$4:$A$504,"="&amp;ODU!$A136)&gt;1,"ODU_Duplicate",""))</f>
        <v/>
      </c>
      <c r="Q136" s="344" t="str">
        <f>IF(IDU!$A137="","",IF(COUNTIF(IDU!$A$4:$A$354,"="&amp;IDU!$A137)&gt;1,"IDU_Duplicate",""))</f>
        <v/>
      </c>
      <c r="R136" s="351" t="str">
        <f>IF(ODU!$A136="","",9 + FIND("1",IF(ODU!$J136&gt;0,"1","0") &amp; IF(ODU!$K136&gt;0,"1","0") &amp; IF(ODU!$L136&gt;0,"1","0") &amp; IF(ODU!$M136&gt;0,"1","0")&amp; IF(ODU!$N136&gt;0,"1","0")&amp; IF(ODU!$O136&gt;0,"1","0")&amp; IF(ODU!$P136&gt;0,"1","0")&amp; IF(ODU!$Q136&gt;0,"1","0")&amp; IF(ODU!$R136&gt;0,"1","0")&amp; IF(ODU!$S136&gt;0,"1","0")&amp; IF(ODU!$T136&gt;0,"1","0")&amp; IF(ODU!$U136&gt;0,"1","0")&amp; IF(ODU!$V136&gt;0,"1","0")&amp; IF(ODU!$W136&gt;0,"1","0")&amp; IF(ODU!$X136&gt;0,"1","0")&amp; IF(ODU!$Y136&gt;0,"1","0")))</f>
        <v/>
      </c>
      <c r="S136" s="351" t="str">
        <f>IF(ODU!$A136="","",26 - FIND("1",IF(ODU!$Y136&gt;0,"1","0") &amp; IF(ODU!$X136&gt;0,"1","0") &amp; IF(ODU!$W136&gt;0,"1","0") &amp; IF(ODU!$V136&gt;0,"1","0")&amp; IF(ODU!$U136&gt;0,"1","0")&amp; IF(ODU!$T136&gt;0,"1","0")&amp; IF(ODU!$S136&gt;0,"1","0")&amp; IF(ODU!$R136&gt;0,"1","0")&amp; IF(ODU!$Q136&gt;0,"1","0")&amp; IF(ODU!$P136&gt;0,"1","0")&amp; IF(ODU!$O136&gt;0,"1","0")&amp; IF(ODU!$N136&gt;0,"1","0")&amp; IF(ODU!$M136&gt;0,"1","0")&amp; IF(ODU!$L136&gt;0,"1","0")&amp; IF(ODU!$K136&gt;0,"1","0")&amp; IF(ODU!$J136&gt;0,"1","0")))</f>
        <v/>
      </c>
      <c r="T136" s="351" t="str">
        <f>IF(ODU!$A136="","",26 + FIND("1",IF(ODU!$AA136&gt;0,"1","0") &amp; IF(ODU!$AB136&gt;0,"1","0") &amp; IF(ODU!$AC136&gt;0,"1","0") &amp; IF(ODU!$AD136&gt;0,"1","0")&amp; IF(ODU!$AE136&gt;0,"1","0")&amp; IF(ODU!$AF136&gt;0,"1","0")&amp; IF(ODU!$AG136&gt;0,"1","0")&amp; IF(ODU!$AH136&gt;0,"1","0")&amp; IF(ODU!$AI136&gt;0,"1","0")&amp; IF(ODU!$AJ136&gt;0,"1","0")&amp; IF(ODU!$AK136&gt;0,"1","0")&amp; IF(ODU!$AL136&gt;0,"1","0")&amp; IF(ODU!$AM136&gt;0,"1","0")&amp; IF(ODU!$AN136&gt;0,"1","0")&amp; IF(ODU!$AO136&gt;0,"1","0")&amp; IF(ODU!$AP136&gt;0,"1","0")))</f>
        <v/>
      </c>
      <c r="U136" s="351" t="str">
        <f>IF(ODU!$A136="","",43 - FIND("1",IF(ODU!$AP136&gt;0,"1","0") &amp; IF(ODU!$AO136&gt;0,"1","0") &amp; IF(ODU!$AN136&gt;0,"1","0") &amp; IF(ODU!$AM136&gt;0,"1","0")&amp; IF(ODU!$AL136&gt;0,"1","0")&amp; IF(ODU!$AK136&gt;0,"1","0")&amp; IF(ODU!$AJ136&gt;0,"1","0")&amp; IF(ODU!$AI136&gt;0,"1","0")&amp; IF(ODU!$AH136&gt;0,"1","0")&amp; IF(ODU!$AG136&gt;0,"1","0")&amp; IF(ODU!$AF136&gt;0,"1","0")&amp; IF(ODU!$AE136&gt;0,"1","0")&amp; IF(ODU!$AD136&gt;0,"1","0")&amp; IF(ODU!$AC136&gt;0,"1","0")&amp; IF(ODU!$AB136&gt;0,"1","0")&amp; IF(ODU!$AA136&gt;0,"1","0")))</f>
        <v/>
      </c>
      <c r="V136" s="351" t="str">
        <f>IF(ODU!$A136="","",IF(OR(T136&lt;&gt;R136+17,U136&lt;&gt;S136+17)," RangeMismatch",""))</f>
        <v/>
      </c>
      <c r="W136" s="344" t="str">
        <f ca="1">IF(ODU!$A136="","",IF(COUNTA(INDIRECT("odu!R"&amp;ROW()&amp;"C"&amp;R136&amp;":R"&amp;ROW()&amp;"C"&amp;S136,"false"))&lt;&gt;1+S136-R136," GapInRangeCooling",""))</f>
        <v/>
      </c>
      <c r="X136" s="344" t="str">
        <f ca="1">IF(ODU!$A136="","",IF(COUNTA(INDIRECT("odu!R"&amp;ROW()&amp;"C"&amp;T136&amp;":R"&amp;ROW()&amp;"C"&amp;U136,"false"))&lt;&gt;1+U136-T136," GapInRangeHeating",""))</f>
        <v/>
      </c>
      <c r="Y136" s="345" t="str">
        <f>IF(ODU!$A136="","",IF(OR(ODU!$F136=0,ODU!$B136=0),0,ODU!$F136/ODU!$B136))</f>
        <v/>
      </c>
      <c r="Z136" s="345" t="str">
        <f>IF(ODU!$A136="","",IF(OR(ODU!$G136=0,ODU!$B136=0),0, ODU!$G136/ODU!$B136))</f>
        <v/>
      </c>
      <c r="AA136" s="303" t="str">
        <f>IF(ODU!$A136="","",IF(Y136=0,0,IF(Y136&gt;=0.8,13,IF(Y136&gt;=0.7,12,IF(Y136&gt;=0.6,11,IF(Y136&gt;=0.5,10,0))))))</f>
        <v/>
      </c>
      <c r="AB136" s="351" t="str">
        <f>IF(ODU!$A136="","",IF(Z136&gt;2, 25,6+INT(10*(Z136-0.0001))))</f>
        <v/>
      </c>
      <c r="AC136" s="304" t="str">
        <f>IF(ODU!$A136="","",IF(AA136&lt;R136," CapacityMin",""))</f>
        <v/>
      </c>
      <c r="AD136" s="304" t="str">
        <f>IF(ODU!$A136="","",IF(AB136&gt;S136," CapacityMax",""))</f>
        <v/>
      </c>
      <c r="AE136" s="344" t="str">
        <f>IF(ODU!$A136="","",IF(ODU!H136&lt;Min_Units," UnitMin",""))</f>
        <v/>
      </c>
      <c r="AF136" s="344" t="str">
        <f>IF(ODU!$A136="","",IF(ODU!I136&lt;=ODU!H136," UnitMax",""))</f>
        <v/>
      </c>
      <c r="AG136" s="344" t="str">
        <f>IF(ODU!$A136="","",IF(COUNTIF(IDU!$E$3:$N$3,"="&amp;UPPER(ODU!BL136))=1,""," Invalid_IDU_List"))</f>
        <v/>
      </c>
      <c r="AH136" s="344" t="str">
        <f t="shared" ca="1" si="24"/>
        <v/>
      </c>
      <c r="AI136" s="344" t="str">
        <f t="shared" si="25"/>
        <v/>
      </c>
    </row>
    <row r="137" spans="1:35" x14ac:dyDescent="0.2">
      <c r="A137">
        <v>137</v>
      </c>
      <c r="B137" s="304" t="str">
        <f t="shared" ca="1" si="22"/>
        <v/>
      </c>
      <c r="C137" s="304">
        <f t="shared" ca="1" si="23"/>
        <v>0</v>
      </c>
      <c r="D137" s="304">
        <f t="shared" ca="1" si="19"/>
        <v>0</v>
      </c>
      <c r="E137" s="304" t="str">
        <f t="shared" ca="1" si="20"/>
        <v/>
      </c>
      <c r="F137">
        <v>131</v>
      </c>
      <c r="G137" s="304">
        <f t="shared" ca="1" si="21"/>
        <v>0</v>
      </c>
      <c r="H137" s="304" t="str">
        <f t="shared" ca="1" si="26"/>
        <v/>
      </c>
      <c r="I137" s="311"/>
      <c r="J137" s="311"/>
      <c r="K137" s="311"/>
      <c r="P137" s="344" t="str">
        <f>IF(ODU!$A137="","",IF(COUNTIF(ODU!$A$4:$A$504,"="&amp;ODU!$A137)&gt;1,"ODU_Duplicate",""))</f>
        <v/>
      </c>
      <c r="Q137" s="344" t="str">
        <f>IF(IDU!$A138="","",IF(COUNTIF(IDU!$A$4:$A$354,"="&amp;IDU!$A138)&gt;1,"IDU_Duplicate",""))</f>
        <v/>
      </c>
      <c r="R137" s="351" t="str">
        <f>IF(ODU!$A137="","",9 + FIND("1",IF(ODU!$J137&gt;0,"1","0") &amp; IF(ODU!$K137&gt;0,"1","0") &amp; IF(ODU!$L137&gt;0,"1","0") &amp; IF(ODU!$M137&gt;0,"1","0")&amp; IF(ODU!$N137&gt;0,"1","0")&amp; IF(ODU!$O137&gt;0,"1","0")&amp; IF(ODU!$P137&gt;0,"1","0")&amp; IF(ODU!$Q137&gt;0,"1","0")&amp; IF(ODU!$R137&gt;0,"1","0")&amp; IF(ODU!$S137&gt;0,"1","0")&amp; IF(ODU!$T137&gt;0,"1","0")&amp; IF(ODU!$U137&gt;0,"1","0")&amp; IF(ODU!$V137&gt;0,"1","0")&amp; IF(ODU!$W137&gt;0,"1","0")&amp; IF(ODU!$X137&gt;0,"1","0")&amp; IF(ODU!$Y137&gt;0,"1","0")))</f>
        <v/>
      </c>
      <c r="S137" s="351" t="str">
        <f>IF(ODU!$A137="","",26 - FIND("1",IF(ODU!$Y137&gt;0,"1","0") &amp; IF(ODU!$X137&gt;0,"1","0") &amp; IF(ODU!$W137&gt;0,"1","0") &amp; IF(ODU!$V137&gt;0,"1","0")&amp; IF(ODU!$U137&gt;0,"1","0")&amp; IF(ODU!$T137&gt;0,"1","0")&amp; IF(ODU!$S137&gt;0,"1","0")&amp; IF(ODU!$R137&gt;0,"1","0")&amp; IF(ODU!$Q137&gt;0,"1","0")&amp; IF(ODU!$P137&gt;0,"1","0")&amp; IF(ODU!$O137&gt;0,"1","0")&amp; IF(ODU!$N137&gt;0,"1","0")&amp; IF(ODU!$M137&gt;0,"1","0")&amp; IF(ODU!$L137&gt;0,"1","0")&amp; IF(ODU!$K137&gt;0,"1","0")&amp; IF(ODU!$J137&gt;0,"1","0")))</f>
        <v/>
      </c>
      <c r="T137" s="351" t="str">
        <f>IF(ODU!$A137="","",26 + FIND("1",IF(ODU!$AA137&gt;0,"1","0") &amp; IF(ODU!$AB137&gt;0,"1","0") &amp; IF(ODU!$AC137&gt;0,"1","0") &amp; IF(ODU!$AD137&gt;0,"1","0")&amp; IF(ODU!$AE137&gt;0,"1","0")&amp; IF(ODU!$AF137&gt;0,"1","0")&amp; IF(ODU!$AG137&gt;0,"1","0")&amp; IF(ODU!$AH137&gt;0,"1","0")&amp; IF(ODU!$AI137&gt;0,"1","0")&amp; IF(ODU!$AJ137&gt;0,"1","0")&amp; IF(ODU!$AK137&gt;0,"1","0")&amp; IF(ODU!$AL137&gt;0,"1","0")&amp; IF(ODU!$AM137&gt;0,"1","0")&amp; IF(ODU!$AN137&gt;0,"1","0")&amp; IF(ODU!$AO137&gt;0,"1","0")&amp; IF(ODU!$AP137&gt;0,"1","0")))</f>
        <v/>
      </c>
      <c r="U137" s="351" t="str">
        <f>IF(ODU!$A137="","",43 - FIND("1",IF(ODU!$AP137&gt;0,"1","0") &amp; IF(ODU!$AO137&gt;0,"1","0") &amp; IF(ODU!$AN137&gt;0,"1","0") &amp; IF(ODU!$AM137&gt;0,"1","0")&amp; IF(ODU!$AL137&gt;0,"1","0")&amp; IF(ODU!$AK137&gt;0,"1","0")&amp; IF(ODU!$AJ137&gt;0,"1","0")&amp; IF(ODU!$AI137&gt;0,"1","0")&amp; IF(ODU!$AH137&gt;0,"1","0")&amp; IF(ODU!$AG137&gt;0,"1","0")&amp; IF(ODU!$AF137&gt;0,"1","0")&amp; IF(ODU!$AE137&gt;0,"1","0")&amp; IF(ODU!$AD137&gt;0,"1","0")&amp; IF(ODU!$AC137&gt;0,"1","0")&amp; IF(ODU!$AB137&gt;0,"1","0")&amp; IF(ODU!$AA137&gt;0,"1","0")))</f>
        <v/>
      </c>
      <c r="V137" s="351" t="str">
        <f>IF(ODU!$A137="","",IF(OR(T137&lt;&gt;R137+17,U137&lt;&gt;S137+17)," RangeMismatch",""))</f>
        <v/>
      </c>
      <c r="W137" s="344" t="str">
        <f ca="1">IF(ODU!$A137="","",IF(COUNTA(INDIRECT("odu!R"&amp;ROW()&amp;"C"&amp;R137&amp;":R"&amp;ROW()&amp;"C"&amp;S137,"false"))&lt;&gt;1+S137-R137," GapInRangeCooling",""))</f>
        <v/>
      </c>
      <c r="X137" s="344" t="str">
        <f ca="1">IF(ODU!$A137="","",IF(COUNTA(INDIRECT("odu!R"&amp;ROW()&amp;"C"&amp;T137&amp;":R"&amp;ROW()&amp;"C"&amp;U137,"false"))&lt;&gt;1+U137-T137," GapInRangeHeating",""))</f>
        <v/>
      </c>
      <c r="Y137" s="345" t="str">
        <f>IF(ODU!$A137="","",IF(OR(ODU!$F137=0,ODU!$B137=0),0,ODU!$F137/ODU!$B137))</f>
        <v/>
      </c>
      <c r="Z137" s="345" t="str">
        <f>IF(ODU!$A137="","",IF(OR(ODU!$G137=0,ODU!$B137=0),0, ODU!$G137/ODU!$B137))</f>
        <v/>
      </c>
      <c r="AA137" s="303" t="str">
        <f>IF(ODU!$A137="","",IF(Y137=0,0,IF(Y137&gt;=0.8,13,IF(Y137&gt;=0.7,12,IF(Y137&gt;=0.6,11,IF(Y137&gt;=0.5,10,0))))))</f>
        <v/>
      </c>
      <c r="AB137" s="351" t="str">
        <f>IF(ODU!$A137="","",IF(Z137&gt;2, 25,6+INT(10*(Z137-0.0001))))</f>
        <v/>
      </c>
      <c r="AC137" s="304" t="str">
        <f>IF(ODU!$A137="","",IF(AA137&lt;R137," CapacityMin",""))</f>
        <v/>
      </c>
      <c r="AD137" s="304" t="str">
        <f>IF(ODU!$A137="","",IF(AB137&gt;S137," CapacityMax",""))</f>
        <v/>
      </c>
      <c r="AE137" s="344" t="str">
        <f>IF(ODU!$A137="","",IF(ODU!H137&lt;Min_Units," UnitMin",""))</f>
        <v/>
      </c>
      <c r="AF137" s="344" t="str">
        <f>IF(ODU!$A137="","",IF(ODU!I137&lt;=ODU!H137," UnitMax",""))</f>
        <v/>
      </c>
      <c r="AG137" s="344" t="str">
        <f>IF(ODU!$A137="","",IF(COUNTIF(IDU!$E$3:$N$3,"="&amp;UPPER(ODU!BL137))=1,""," Invalid_IDU_List"))</f>
        <v/>
      </c>
      <c r="AH137" s="344" t="str">
        <f t="shared" ca="1" si="24"/>
        <v/>
      </c>
      <c r="AI137" s="344" t="str">
        <f t="shared" si="25"/>
        <v/>
      </c>
    </row>
    <row r="138" spans="1:35" x14ac:dyDescent="0.2">
      <c r="A138">
        <v>138</v>
      </c>
      <c r="B138" s="304" t="str">
        <f t="shared" ca="1" si="22"/>
        <v/>
      </c>
      <c r="C138" s="304">
        <f t="shared" ca="1" si="23"/>
        <v>0</v>
      </c>
      <c r="D138" s="304">
        <f t="shared" ca="1" si="19"/>
        <v>0</v>
      </c>
      <c r="E138" s="304" t="str">
        <f t="shared" ca="1" si="20"/>
        <v/>
      </c>
      <c r="F138">
        <v>132</v>
      </c>
      <c r="G138" s="304">
        <f t="shared" ca="1" si="21"/>
        <v>0</v>
      </c>
      <c r="H138" s="304" t="str">
        <f t="shared" ca="1" si="26"/>
        <v/>
      </c>
      <c r="I138" s="311"/>
      <c r="J138" s="311"/>
      <c r="K138" s="311"/>
      <c r="P138" s="344" t="str">
        <f>IF(ODU!$A138="","",IF(COUNTIF(ODU!$A$4:$A$504,"="&amp;ODU!$A138)&gt;1,"ODU_Duplicate",""))</f>
        <v/>
      </c>
      <c r="Q138" s="344" t="str">
        <f>IF(IDU!$A139="","",IF(COUNTIF(IDU!$A$4:$A$354,"="&amp;IDU!$A139)&gt;1,"IDU_Duplicate",""))</f>
        <v/>
      </c>
      <c r="R138" s="351" t="str">
        <f>IF(ODU!$A138="","",9 + FIND("1",IF(ODU!$J138&gt;0,"1","0") &amp; IF(ODU!$K138&gt;0,"1","0") &amp; IF(ODU!$L138&gt;0,"1","0") &amp; IF(ODU!$M138&gt;0,"1","0")&amp; IF(ODU!$N138&gt;0,"1","0")&amp; IF(ODU!$O138&gt;0,"1","0")&amp; IF(ODU!$P138&gt;0,"1","0")&amp; IF(ODU!$Q138&gt;0,"1","0")&amp; IF(ODU!$R138&gt;0,"1","0")&amp; IF(ODU!$S138&gt;0,"1","0")&amp; IF(ODU!$T138&gt;0,"1","0")&amp; IF(ODU!$U138&gt;0,"1","0")&amp; IF(ODU!$V138&gt;0,"1","0")&amp; IF(ODU!$W138&gt;0,"1","0")&amp; IF(ODU!$X138&gt;0,"1","0")&amp; IF(ODU!$Y138&gt;0,"1","0")))</f>
        <v/>
      </c>
      <c r="S138" s="351" t="str">
        <f>IF(ODU!$A138="","",26 - FIND("1",IF(ODU!$Y138&gt;0,"1","0") &amp; IF(ODU!$X138&gt;0,"1","0") &amp; IF(ODU!$W138&gt;0,"1","0") &amp; IF(ODU!$V138&gt;0,"1","0")&amp; IF(ODU!$U138&gt;0,"1","0")&amp; IF(ODU!$T138&gt;0,"1","0")&amp; IF(ODU!$S138&gt;0,"1","0")&amp; IF(ODU!$R138&gt;0,"1","0")&amp; IF(ODU!$Q138&gt;0,"1","0")&amp; IF(ODU!$P138&gt;0,"1","0")&amp; IF(ODU!$O138&gt;0,"1","0")&amp; IF(ODU!$N138&gt;0,"1","0")&amp; IF(ODU!$M138&gt;0,"1","0")&amp; IF(ODU!$L138&gt;0,"1","0")&amp; IF(ODU!$K138&gt;0,"1","0")&amp; IF(ODU!$J138&gt;0,"1","0")))</f>
        <v/>
      </c>
      <c r="T138" s="351" t="str">
        <f>IF(ODU!$A138="","",26 + FIND("1",IF(ODU!$AA138&gt;0,"1","0") &amp; IF(ODU!$AB138&gt;0,"1","0") &amp; IF(ODU!$AC138&gt;0,"1","0") &amp; IF(ODU!$AD138&gt;0,"1","0")&amp; IF(ODU!$AE138&gt;0,"1","0")&amp; IF(ODU!$AF138&gt;0,"1","0")&amp; IF(ODU!$AG138&gt;0,"1","0")&amp; IF(ODU!$AH138&gt;0,"1","0")&amp; IF(ODU!$AI138&gt;0,"1","0")&amp; IF(ODU!$AJ138&gt;0,"1","0")&amp; IF(ODU!$AK138&gt;0,"1","0")&amp; IF(ODU!$AL138&gt;0,"1","0")&amp; IF(ODU!$AM138&gt;0,"1","0")&amp; IF(ODU!$AN138&gt;0,"1","0")&amp; IF(ODU!$AO138&gt;0,"1","0")&amp; IF(ODU!$AP138&gt;0,"1","0")))</f>
        <v/>
      </c>
      <c r="U138" s="351" t="str">
        <f>IF(ODU!$A138="","",43 - FIND("1",IF(ODU!$AP138&gt;0,"1","0") &amp; IF(ODU!$AO138&gt;0,"1","0") &amp; IF(ODU!$AN138&gt;0,"1","0") &amp; IF(ODU!$AM138&gt;0,"1","0")&amp; IF(ODU!$AL138&gt;0,"1","0")&amp; IF(ODU!$AK138&gt;0,"1","0")&amp; IF(ODU!$AJ138&gt;0,"1","0")&amp; IF(ODU!$AI138&gt;0,"1","0")&amp; IF(ODU!$AH138&gt;0,"1","0")&amp; IF(ODU!$AG138&gt;0,"1","0")&amp; IF(ODU!$AF138&gt;0,"1","0")&amp; IF(ODU!$AE138&gt;0,"1","0")&amp; IF(ODU!$AD138&gt;0,"1","0")&amp; IF(ODU!$AC138&gt;0,"1","0")&amp; IF(ODU!$AB138&gt;0,"1","0")&amp; IF(ODU!$AA138&gt;0,"1","0")))</f>
        <v/>
      </c>
      <c r="V138" s="351" t="str">
        <f>IF(ODU!$A138="","",IF(OR(T138&lt;&gt;R138+17,U138&lt;&gt;S138+17)," RangeMismatch",""))</f>
        <v/>
      </c>
      <c r="W138" s="344" t="str">
        <f ca="1">IF(ODU!$A138="","",IF(COUNTA(INDIRECT("odu!R"&amp;ROW()&amp;"C"&amp;R138&amp;":R"&amp;ROW()&amp;"C"&amp;S138,"false"))&lt;&gt;1+S138-R138," GapInRangeCooling",""))</f>
        <v/>
      </c>
      <c r="X138" s="344" t="str">
        <f ca="1">IF(ODU!$A138="","",IF(COUNTA(INDIRECT("odu!R"&amp;ROW()&amp;"C"&amp;T138&amp;":R"&amp;ROW()&amp;"C"&amp;U138,"false"))&lt;&gt;1+U138-T138," GapInRangeHeating",""))</f>
        <v/>
      </c>
      <c r="Y138" s="345" t="str">
        <f>IF(ODU!$A138="","",IF(OR(ODU!$F138=0,ODU!$B138=0),0,ODU!$F138/ODU!$B138))</f>
        <v/>
      </c>
      <c r="Z138" s="345" t="str">
        <f>IF(ODU!$A138="","",IF(OR(ODU!$G138=0,ODU!$B138=0),0, ODU!$G138/ODU!$B138))</f>
        <v/>
      </c>
      <c r="AA138" s="303" t="str">
        <f>IF(ODU!$A138="","",IF(Y138=0,0,IF(Y138&gt;=0.8,13,IF(Y138&gt;=0.7,12,IF(Y138&gt;=0.6,11,IF(Y138&gt;=0.5,10,0))))))</f>
        <v/>
      </c>
      <c r="AB138" s="351" t="str">
        <f>IF(ODU!$A138="","",IF(Z138&gt;2, 25,6+INT(10*(Z138-0.0001))))</f>
        <v/>
      </c>
      <c r="AC138" s="304" t="str">
        <f>IF(ODU!$A138="","",IF(AA138&lt;R138," CapacityMin",""))</f>
        <v/>
      </c>
      <c r="AD138" s="304" t="str">
        <f>IF(ODU!$A138="","",IF(AB138&gt;S138," CapacityMax",""))</f>
        <v/>
      </c>
      <c r="AE138" s="344" t="str">
        <f>IF(ODU!$A138="","",IF(ODU!H138&lt;Min_Units," UnitMin",""))</f>
        <v/>
      </c>
      <c r="AF138" s="344" t="str">
        <f>IF(ODU!$A138="","",IF(ODU!I138&lt;=ODU!H138," UnitMax",""))</f>
        <v/>
      </c>
      <c r="AG138" s="344" t="str">
        <f>IF(ODU!$A138="","",IF(COUNTIF(IDU!$E$3:$N$3,"="&amp;UPPER(ODU!BL138))=1,""," Invalid_IDU_List"))</f>
        <v/>
      </c>
      <c r="AH138" s="344" t="str">
        <f t="shared" ca="1" si="24"/>
        <v/>
      </c>
      <c r="AI138" s="344" t="str">
        <f t="shared" si="25"/>
        <v/>
      </c>
    </row>
    <row r="139" spans="1:35" x14ac:dyDescent="0.2">
      <c r="A139">
        <v>139</v>
      </c>
      <c r="B139" s="304" t="str">
        <f t="shared" ca="1" si="22"/>
        <v/>
      </c>
      <c r="C139" s="304">
        <f t="shared" ca="1" si="23"/>
        <v>0</v>
      </c>
      <c r="D139" s="304">
        <f t="shared" ca="1" si="19"/>
        <v>0</v>
      </c>
      <c r="E139" s="304" t="str">
        <f t="shared" ca="1" si="20"/>
        <v/>
      </c>
      <c r="F139">
        <v>133</v>
      </c>
      <c r="G139" s="304">
        <f t="shared" ca="1" si="21"/>
        <v>0</v>
      </c>
      <c r="H139" s="304" t="str">
        <f t="shared" ca="1" si="26"/>
        <v/>
      </c>
      <c r="I139" s="311"/>
      <c r="J139" s="311"/>
      <c r="K139" s="311"/>
      <c r="P139" s="344" t="str">
        <f>IF(ODU!$A139="","",IF(COUNTIF(ODU!$A$4:$A$504,"="&amp;ODU!$A139)&gt;1,"ODU_Duplicate",""))</f>
        <v/>
      </c>
      <c r="Q139" s="344" t="str">
        <f>IF(IDU!$A140="","",IF(COUNTIF(IDU!$A$4:$A$354,"="&amp;IDU!$A140)&gt;1,"IDU_Duplicate",""))</f>
        <v/>
      </c>
      <c r="R139" s="351" t="str">
        <f>IF(ODU!$A139="","",9 + FIND("1",IF(ODU!$J139&gt;0,"1","0") &amp; IF(ODU!$K139&gt;0,"1","0") &amp; IF(ODU!$L139&gt;0,"1","0") &amp; IF(ODU!$M139&gt;0,"1","0")&amp; IF(ODU!$N139&gt;0,"1","0")&amp; IF(ODU!$O139&gt;0,"1","0")&amp; IF(ODU!$P139&gt;0,"1","0")&amp; IF(ODU!$Q139&gt;0,"1","0")&amp; IF(ODU!$R139&gt;0,"1","0")&amp; IF(ODU!$S139&gt;0,"1","0")&amp; IF(ODU!$T139&gt;0,"1","0")&amp; IF(ODU!$U139&gt;0,"1","0")&amp; IF(ODU!$V139&gt;0,"1","0")&amp; IF(ODU!$W139&gt;0,"1","0")&amp; IF(ODU!$X139&gt;0,"1","0")&amp; IF(ODU!$Y139&gt;0,"1","0")))</f>
        <v/>
      </c>
      <c r="S139" s="351" t="str">
        <f>IF(ODU!$A139="","",26 - FIND("1",IF(ODU!$Y139&gt;0,"1","0") &amp; IF(ODU!$X139&gt;0,"1","0") &amp; IF(ODU!$W139&gt;0,"1","0") &amp; IF(ODU!$V139&gt;0,"1","0")&amp; IF(ODU!$U139&gt;0,"1","0")&amp; IF(ODU!$T139&gt;0,"1","0")&amp; IF(ODU!$S139&gt;0,"1","0")&amp; IF(ODU!$R139&gt;0,"1","0")&amp; IF(ODU!$Q139&gt;0,"1","0")&amp; IF(ODU!$P139&gt;0,"1","0")&amp; IF(ODU!$O139&gt;0,"1","0")&amp; IF(ODU!$N139&gt;0,"1","0")&amp; IF(ODU!$M139&gt;0,"1","0")&amp; IF(ODU!$L139&gt;0,"1","0")&amp; IF(ODU!$K139&gt;0,"1","0")&amp; IF(ODU!$J139&gt;0,"1","0")))</f>
        <v/>
      </c>
      <c r="T139" s="351" t="str">
        <f>IF(ODU!$A139="","",26 + FIND("1",IF(ODU!$AA139&gt;0,"1","0") &amp; IF(ODU!$AB139&gt;0,"1","0") &amp; IF(ODU!$AC139&gt;0,"1","0") &amp; IF(ODU!$AD139&gt;0,"1","0")&amp; IF(ODU!$AE139&gt;0,"1","0")&amp; IF(ODU!$AF139&gt;0,"1","0")&amp; IF(ODU!$AG139&gt;0,"1","0")&amp; IF(ODU!$AH139&gt;0,"1","0")&amp; IF(ODU!$AI139&gt;0,"1","0")&amp; IF(ODU!$AJ139&gt;0,"1","0")&amp; IF(ODU!$AK139&gt;0,"1","0")&amp; IF(ODU!$AL139&gt;0,"1","0")&amp; IF(ODU!$AM139&gt;0,"1","0")&amp; IF(ODU!$AN139&gt;0,"1","0")&amp; IF(ODU!$AO139&gt;0,"1","0")&amp; IF(ODU!$AP139&gt;0,"1","0")))</f>
        <v/>
      </c>
      <c r="U139" s="351" t="str">
        <f>IF(ODU!$A139="","",43 - FIND("1",IF(ODU!$AP139&gt;0,"1","0") &amp; IF(ODU!$AO139&gt;0,"1","0") &amp; IF(ODU!$AN139&gt;0,"1","0") &amp; IF(ODU!$AM139&gt;0,"1","0")&amp; IF(ODU!$AL139&gt;0,"1","0")&amp; IF(ODU!$AK139&gt;0,"1","0")&amp; IF(ODU!$AJ139&gt;0,"1","0")&amp; IF(ODU!$AI139&gt;0,"1","0")&amp; IF(ODU!$AH139&gt;0,"1","0")&amp; IF(ODU!$AG139&gt;0,"1","0")&amp; IF(ODU!$AF139&gt;0,"1","0")&amp; IF(ODU!$AE139&gt;0,"1","0")&amp; IF(ODU!$AD139&gt;0,"1","0")&amp; IF(ODU!$AC139&gt;0,"1","0")&amp; IF(ODU!$AB139&gt;0,"1","0")&amp; IF(ODU!$AA139&gt;0,"1","0")))</f>
        <v/>
      </c>
      <c r="V139" s="351" t="str">
        <f>IF(ODU!$A139="","",IF(OR(T139&lt;&gt;R139+17,U139&lt;&gt;S139+17)," RangeMismatch",""))</f>
        <v/>
      </c>
      <c r="W139" s="344" t="str">
        <f ca="1">IF(ODU!$A139="","",IF(COUNTA(INDIRECT("odu!R"&amp;ROW()&amp;"C"&amp;R139&amp;":R"&amp;ROW()&amp;"C"&amp;S139,"false"))&lt;&gt;1+S139-R139," GapInRangeCooling",""))</f>
        <v/>
      </c>
      <c r="X139" s="344" t="str">
        <f ca="1">IF(ODU!$A139="","",IF(COUNTA(INDIRECT("odu!R"&amp;ROW()&amp;"C"&amp;T139&amp;":R"&amp;ROW()&amp;"C"&amp;U139,"false"))&lt;&gt;1+U139-T139," GapInRangeHeating",""))</f>
        <v/>
      </c>
      <c r="Y139" s="345" t="str">
        <f>IF(ODU!$A139="","",IF(OR(ODU!$F139=0,ODU!$B139=0),0,ODU!$F139/ODU!$B139))</f>
        <v/>
      </c>
      <c r="Z139" s="345" t="str">
        <f>IF(ODU!$A139="","",IF(OR(ODU!$G139=0,ODU!$B139=0),0, ODU!$G139/ODU!$B139))</f>
        <v/>
      </c>
      <c r="AA139" s="303" t="str">
        <f>IF(ODU!$A139="","",IF(Y139=0,0,IF(Y139&gt;=0.8,13,IF(Y139&gt;=0.7,12,IF(Y139&gt;=0.6,11,IF(Y139&gt;=0.5,10,0))))))</f>
        <v/>
      </c>
      <c r="AB139" s="351" t="str">
        <f>IF(ODU!$A139="","",IF(Z139&gt;2, 25,6+INT(10*(Z139-0.0001))))</f>
        <v/>
      </c>
      <c r="AC139" s="304" t="str">
        <f>IF(ODU!$A139="","",IF(AA139&lt;R139," CapacityMin",""))</f>
        <v/>
      </c>
      <c r="AD139" s="304" t="str">
        <f>IF(ODU!$A139="","",IF(AB139&gt;S139," CapacityMax",""))</f>
        <v/>
      </c>
      <c r="AE139" s="344" t="str">
        <f>IF(ODU!$A139="","",IF(ODU!H139&lt;Min_Units," UnitMin",""))</f>
        <v/>
      </c>
      <c r="AF139" s="344" t="str">
        <f>IF(ODU!$A139="","",IF(ODU!I139&lt;=ODU!H139," UnitMax",""))</f>
        <v/>
      </c>
      <c r="AG139" s="344" t="str">
        <f>IF(ODU!$A139="","",IF(COUNTIF(IDU!$E$3:$N$3,"="&amp;UPPER(ODU!BL139))=1,""," Invalid_IDU_List"))</f>
        <v/>
      </c>
      <c r="AH139" s="344" t="str">
        <f t="shared" ca="1" si="24"/>
        <v/>
      </c>
      <c r="AI139" s="344" t="str">
        <f t="shared" si="25"/>
        <v/>
      </c>
    </row>
    <row r="140" spans="1:35" x14ac:dyDescent="0.2">
      <c r="A140">
        <v>140</v>
      </c>
      <c r="B140" s="304" t="str">
        <f t="shared" ca="1" si="22"/>
        <v/>
      </c>
      <c r="C140" s="304">
        <f t="shared" ca="1" si="23"/>
        <v>0</v>
      </c>
      <c r="D140" s="304">
        <f t="shared" ca="1" si="19"/>
        <v>0</v>
      </c>
      <c r="E140" s="304" t="str">
        <f t="shared" ca="1" si="20"/>
        <v/>
      </c>
      <c r="F140">
        <v>134</v>
      </c>
      <c r="G140" s="304">
        <f t="shared" ca="1" si="21"/>
        <v>0</v>
      </c>
      <c r="H140" s="304" t="str">
        <f t="shared" ca="1" si="26"/>
        <v/>
      </c>
      <c r="I140" s="311"/>
      <c r="J140" s="311"/>
      <c r="K140" s="311"/>
      <c r="P140" s="344" t="str">
        <f>IF(ODU!$A140="","",IF(COUNTIF(ODU!$A$4:$A$504,"="&amp;ODU!$A140)&gt;1,"ODU_Duplicate",""))</f>
        <v/>
      </c>
      <c r="Q140" s="344" t="str">
        <f>IF(IDU!$A141="","",IF(COUNTIF(IDU!$A$4:$A$354,"="&amp;IDU!$A141)&gt;1,"IDU_Duplicate",""))</f>
        <v/>
      </c>
      <c r="R140" s="351" t="str">
        <f>IF(ODU!$A140="","",9 + FIND("1",IF(ODU!$J140&gt;0,"1","0") &amp; IF(ODU!$K140&gt;0,"1","0") &amp; IF(ODU!$L140&gt;0,"1","0") &amp; IF(ODU!$M140&gt;0,"1","0")&amp; IF(ODU!$N140&gt;0,"1","0")&amp; IF(ODU!$O140&gt;0,"1","0")&amp; IF(ODU!$P140&gt;0,"1","0")&amp; IF(ODU!$Q140&gt;0,"1","0")&amp; IF(ODU!$R140&gt;0,"1","0")&amp; IF(ODU!$S140&gt;0,"1","0")&amp; IF(ODU!$T140&gt;0,"1","0")&amp; IF(ODU!$U140&gt;0,"1","0")&amp; IF(ODU!$V140&gt;0,"1","0")&amp; IF(ODU!$W140&gt;0,"1","0")&amp; IF(ODU!$X140&gt;0,"1","0")&amp; IF(ODU!$Y140&gt;0,"1","0")))</f>
        <v/>
      </c>
      <c r="S140" s="351" t="str">
        <f>IF(ODU!$A140="","",26 - FIND("1",IF(ODU!$Y140&gt;0,"1","0") &amp; IF(ODU!$X140&gt;0,"1","0") &amp; IF(ODU!$W140&gt;0,"1","0") &amp; IF(ODU!$V140&gt;0,"1","0")&amp; IF(ODU!$U140&gt;0,"1","0")&amp; IF(ODU!$T140&gt;0,"1","0")&amp; IF(ODU!$S140&gt;0,"1","0")&amp; IF(ODU!$R140&gt;0,"1","0")&amp; IF(ODU!$Q140&gt;0,"1","0")&amp; IF(ODU!$P140&gt;0,"1","0")&amp; IF(ODU!$O140&gt;0,"1","0")&amp; IF(ODU!$N140&gt;0,"1","0")&amp; IF(ODU!$M140&gt;0,"1","0")&amp; IF(ODU!$L140&gt;0,"1","0")&amp; IF(ODU!$K140&gt;0,"1","0")&amp; IF(ODU!$J140&gt;0,"1","0")))</f>
        <v/>
      </c>
      <c r="T140" s="351" t="str">
        <f>IF(ODU!$A140="","",26 + FIND("1",IF(ODU!$AA140&gt;0,"1","0") &amp; IF(ODU!$AB140&gt;0,"1","0") &amp; IF(ODU!$AC140&gt;0,"1","0") &amp; IF(ODU!$AD140&gt;0,"1","0")&amp; IF(ODU!$AE140&gt;0,"1","0")&amp; IF(ODU!$AF140&gt;0,"1","0")&amp; IF(ODU!$AG140&gt;0,"1","0")&amp; IF(ODU!$AH140&gt;0,"1","0")&amp; IF(ODU!$AI140&gt;0,"1","0")&amp; IF(ODU!$AJ140&gt;0,"1","0")&amp; IF(ODU!$AK140&gt;0,"1","0")&amp; IF(ODU!$AL140&gt;0,"1","0")&amp; IF(ODU!$AM140&gt;0,"1","0")&amp; IF(ODU!$AN140&gt;0,"1","0")&amp; IF(ODU!$AO140&gt;0,"1","0")&amp; IF(ODU!$AP140&gt;0,"1","0")))</f>
        <v/>
      </c>
      <c r="U140" s="351" t="str">
        <f>IF(ODU!$A140="","",43 - FIND("1",IF(ODU!$AP140&gt;0,"1","0") &amp; IF(ODU!$AO140&gt;0,"1","0") &amp; IF(ODU!$AN140&gt;0,"1","0") &amp; IF(ODU!$AM140&gt;0,"1","0")&amp; IF(ODU!$AL140&gt;0,"1","0")&amp; IF(ODU!$AK140&gt;0,"1","0")&amp; IF(ODU!$AJ140&gt;0,"1","0")&amp; IF(ODU!$AI140&gt;0,"1","0")&amp; IF(ODU!$AH140&gt;0,"1","0")&amp; IF(ODU!$AG140&gt;0,"1","0")&amp; IF(ODU!$AF140&gt;0,"1","0")&amp; IF(ODU!$AE140&gt;0,"1","0")&amp; IF(ODU!$AD140&gt;0,"1","0")&amp; IF(ODU!$AC140&gt;0,"1","0")&amp; IF(ODU!$AB140&gt;0,"1","0")&amp; IF(ODU!$AA140&gt;0,"1","0")))</f>
        <v/>
      </c>
      <c r="V140" s="351" t="str">
        <f>IF(ODU!$A140="","",IF(OR(T140&lt;&gt;R140+17,U140&lt;&gt;S140+17)," RangeMismatch",""))</f>
        <v/>
      </c>
      <c r="W140" s="344" t="str">
        <f ca="1">IF(ODU!$A140="","",IF(COUNTA(INDIRECT("odu!R"&amp;ROW()&amp;"C"&amp;R140&amp;":R"&amp;ROW()&amp;"C"&amp;S140,"false"))&lt;&gt;1+S140-R140," GapInRangeCooling",""))</f>
        <v/>
      </c>
      <c r="X140" s="344" t="str">
        <f ca="1">IF(ODU!$A140="","",IF(COUNTA(INDIRECT("odu!R"&amp;ROW()&amp;"C"&amp;T140&amp;":R"&amp;ROW()&amp;"C"&amp;U140,"false"))&lt;&gt;1+U140-T140," GapInRangeHeating",""))</f>
        <v/>
      </c>
      <c r="Y140" s="345" t="str">
        <f>IF(ODU!$A140="","",IF(OR(ODU!$F140=0,ODU!$B140=0),0,ODU!$F140/ODU!$B140))</f>
        <v/>
      </c>
      <c r="Z140" s="345" t="str">
        <f>IF(ODU!$A140="","",IF(OR(ODU!$G140=0,ODU!$B140=0),0, ODU!$G140/ODU!$B140))</f>
        <v/>
      </c>
      <c r="AA140" s="303" t="str">
        <f>IF(ODU!$A140="","",IF(Y140=0,0,IF(Y140&gt;=0.8,13,IF(Y140&gt;=0.7,12,IF(Y140&gt;=0.6,11,IF(Y140&gt;=0.5,10,0))))))</f>
        <v/>
      </c>
      <c r="AB140" s="351" t="str">
        <f>IF(ODU!$A140="","",IF(Z140&gt;2, 25,6+INT(10*(Z140-0.0001))))</f>
        <v/>
      </c>
      <c r="AC140" s="304" t="str">
        <f>IF(ODU!$A140="","",IF(AA140&lt;R140," CapacityMin",""))</f>
        <v/>
      </c>
      <c r="AD140" s="304" t="str">
        <f>IF(ODU!$A140="","",IF(AB140&gt;S140," CapacityMax",""))</f>
        <v/>
      </c>
      <c r="AE140" s="344" t="str">
        <f>IF(ODU!$A140="","",IF(ODU!H140&lt;Min_Units," UnitMin",""))</f>
        <v/>
      </c>
      <c r="AF140" s="344" t="str">
        <f>IF(ODU!$A140="","",IF(ODU!I140&lt;=ODU!H140," UnitMax",""))</f>
        <v/>
      </c>
      <c r="AG140" s="344" t="str">
        <f>IF(ODU!$A140="","",IF(COUNTIF(IDU!$E$3:$N$3,"="&amp;UPPER(ODU!BL140))=1,""," Invalid_IDU_List"))</f>
        <v/>
      </c>
      <c r="AH140" s="344" t="str">
        <f t="shared" ca="1" si="24"/>
        <v/>
      </c>
      <c r="AI140" s="344" t="str">
        <f t="shared" si="25"/>
        <v/>
      </c>
    </row>
    <row r="141" spans="1:35" x14ac:dyDescent="0.2">
      <c r="A141">
        <v>141</v>
      </c>
      <c r="B141" s="304" t="str">
        <f t="shared" ca="1" si="22"/>
        <v/>
      </c>
      <c r="C141" s="304">
        <f t="shared" ca="1" si="23"/>
        <v>0</v>
      </c>
      <c r="D141" s="304">
        <f t="shared" ca="1" si="19"/>
        <v>0</v>
      </c>
      <c r="E141" s="304" t="str">
        <f t="shared" ca="1" si="20"/>
        <v/>
      </c>
      <c r="F141">
        <v>135</v>
      </c>
      <c r="G141" s="304">
        <f t="shared" ca="1" si="21"/>
        <v>0</v>
      </c>
      <c r="H141" s="304" t="str">
        <f t="shared" ca="1" si="26"/>
        <v/>
      </c>
      <c r="I141" s="311"/>
      <c r="J141" s="311"/>
      <c r="K141" s="311"/>
      <c r="P141" s="344" t="str">
        <f>IF(ODU!$A141="","",IF(COUNTIF(ODU!$A$4:$A$504,"="&amp;ODU!$A141)&gt;1,"ODU_Duplicate",""))</f>
        <v/>
      </c>
      <c r="Q141" s="344" t="str">
        <f>IF(IDU!$A142="","",IF(COUNTIF(IDU!$A$4:$A$354,"="&amp;IDU!$A142)&gt;1,"IDU_Duplicate",""))</f>
        <v/>
      </c>
      <c r="R141" s="351" t="str">
        <f>IF(ODU!$A141="","",9 + FIND("1",IF(ODU!$J141&gt;0,"1","0") &amp; IF(ODU!$K141&gt;0,"1","0") &amp; IF(ODU!$L141&gt;0,"1","0") &amp; IF(ODU!$M141&gt;0,"1","0")&amp; IF(ODU!$N141&gt;0,"1","0")&amp; IF(ODU!$O141&gt;0,"1","0")&amp; IF(ODU!$P141&gt;0,"1","0")&amp; IF(ODU!$Q141&gt;0,"1","0")&amp; IF(ODU!$R141&gt;0,"1","0")&amp; IF(ODU!$S141&gt;0,"1","0")&amp; IF(ODU!$T141&gt;0,"1","0")&amp; IF(ODU!$U141&gt;0,"1","0")&amp; IF(ODU!$V141&gt;0,"1","0")&amp; IF(ODU!$W141&gt;0,"1","0")&amp; IF(ODU!$X141&gt;0,"1","0")&amp; IF(ODU!$Y141&gt;0,"1","0")))</f>
        <v/>
      </c>
      <c r="S141" s="351" t="str">
        <f>IF(ODU!$A141="","",26 - FIND("1",IF(ODU!$Y141&gt;0,"1","0") &amp; IF(ODU!$X141&gt;0,"1","0") &amp; IF(ODU!$W141&gt;0,"1","0") &amp; IF(ODU!$V141&gt;0,"1","0")&amp; IF(ODU!$U141&gt;0,"1","0")&amp; IF(ODU!$T141&gt;0,"1","0")&amp; IF(ODU!$S141&gt;0,"1","0")&amp; IF(ODU!$R141&gt;0,"1","0")&amp; IF(ODU!$Q141&gt;0,"1","0")&amp; IF(ODU!$P141&gt;0,"1","0")&amp; IF(ODU!$O141&gt;0,"1","0")&amp; IF(ODU!$N141&gt;0,"1","0")&amp; IF(ODU!$M141&gt;0,"1","0")&amp; IF(ODU!$L141&gt;0,"1","0")&amp; IF(ODU!$K141&gt;0,"1","0")&amp; IF(ODU!$J141&gt;0,"1","0")))</f>
        <v/>
      </c>
      <c r="T141" s="351" t="str">
        <f>IF(ODU!$A141="","",26 + FIND("1",IF(ODU!$AA141&gt;0,"1","0") &amp; IF(ODU!$AB141&gt;0,"1","0") &amp; IF(ODU!$AC141&gt;0,"1","0") &amp; IF(ODU!$AD141&gt;0,"1","0")&amp; IF(ODU!$AE141&gt;0,"1","0")&amp; IF(ODU!$AF141&gt;0,"1","0")&amp; IF(ODU!$AG141&gt;0,"1","0")&amp; IF(ODU!$AH141&gt;0,"1","0")&amp; IF(ODU!$AI141&gt;0,"1","0")&amp; IF(ODU!$AJ141&gt;0,"1","0")&amp; IF(ODU!$AK141&gt;0,"1","0")&amp; IF(ODU!$AL141&gt;0,"1","0")&amp; IF(ODU!$AM141&gt;0,"1","0")&amp; IF(ODU!$AN141&gt;0,"1","0")&amp; IF(ODU!$AO141&gt;0,"1","0")&amp; IF(ODU!$AP141&gt;0,"1","0")))</f>
        <v/>
      </c>
      <c r="U141" s="351" t="str">
        <f>IF(ODU!$A141="","",43 - FIND("1",IF(ODU!$AP141&gt;0,"1","0") &amp; IF(ODU!$AO141&gt;0,"1","0") &amp; IF(ODU!$AN141&gt;0,"1","0") &amp; IF(ODU!$AM141&gt;0,"1","0")&amp; IF(ODU!$AL141&gt;0,"1","0")&amp; IF(ODU!$AK141&gt;0,"1","0")&amp; IF(ODU!$AJ141&gt;0,"1","0")&amp; IF(ODU!$AI141&gt;0,"1","0")&amp; IF(ODU!$AH141&gt;0,"1","0")&amp; IF(ODU!$AG141&gt;0,"1","0")&amp; IF(ODU!$AF141&gt;0,"1","0")&amp; IF(ODU!$AE141&gt;0,"1","0")&amp; IF(ODU!$AD141&gt;0,"1","0")&amp; IF(ODU!$AC141&gt;0,"1","0")&amp; IF(ODU!$AB141&gt;0,"1","0")&amp; IF(ODU!$AA141&gt;0,"1","0")))</f>
        <v/>
      </c>
      <c r="V141" s="351" t="str">
        <f>IF(ODU!$A141="","",IF(OR(T141&lt;&gt;R141+17,U141&lt;&gt;S141+17)," RangeMismatch",""))</f>
        <v/>
      </c>
      <c r="W141" s="344" t="str">
        <f ca="1">IF(ODU!$A141="","",IF(COUNTA(INDIRECT("odu!R"&amp;ROW()&amp;"C"&amp;R141&amp;":R"&amp;ROW()&amp;"C"&amp;S141,"false"))&lt;&gt;1+S141-R141," GapInRangeCooling",""))</f>
        <v/>
      </c>
      <c r="X141" s="344" t="str">
        <f ca="1">IF(ODU!$A141="","",IF(COUNTA(INDIRECT("odu!R"&amp;ROW()&amp;"C"&amp;T141&amp;":R"&amp;ROW()&amp;"C"&amp;U141,"false"))&lt;&gt;1+U141-T141," GapInRangeHeating",""))</f>
        <v/>
      </c>
      <c r="Y141" s="345" t="str">
        <f>IF(ODU!$A141="","",IF(OR(ODU!$F141=0,ODU!$B141=0),0,ODU!$F141/ODU!$B141))</f>
        <v/>
      </c>
      <c r="Z141" s="345" t="str">
        <f>IF(ODU!$A141="","",IF(OR(ODU!$G141=0,ODU!$B141=0),0, ODU!$G141/ODU!$B141))</f>
        <v/>
      </c>
      <c r="AA141" s="303" t="str">
        <f>IF(ODU!$A141="","",IF(Y141=0,0,IF(Y141&gt;=0.8,13,IF(Y141&gt;=0.7,12,IF(Y141&gt;=0.6,11,IF(Y141&gt;=0.5,10,0))))))</f>
        <v/>
      </c>
      <c r="AB141" s="351" t="str">
        <f>IF(ODU!$A141="","",IF(Z141&gt;2, 25,6+INT(10*(Z141-0.0001))))</f>
        <v/>
      </c>
      <c r="AC141" s="304" t="str">
        <f>IF(ODU!$A141="","",IF(AA141&lt;R141," CapacityMin",""))</f>
        <v/>
      </c>
      <c r="AD141" s="304" t="str">
        <f>IF(ODU!$A141="","",IF(AB141&gt;S141," CapacityMax",""))</f>
        <v/>
      </c>
      <c r="AE141" s="344" t="str">
        <f>IF(ODU!$A141="","",IF(ODU!H141&lt;Min_Units," UnitMin",""))</f>
        <v/>
      </c>
      <c r="AF141" s="344" t="str">
        <f>IF(ODU!$A141="","",IF(ODU!I141&lt;=ODU!H141," UnitMax",""))</f>
        <v/>
      </c>
      <c r="AG141" s="344" t="str">
        <f>IF(ODU!$A141="","",IF(COUNTIF(IDU!$E$3:$N$3,"="&amp;UPPER(ODU!BL141))=1,""," Invalid_IDU_List"))</f>
        <v/>
      </c>
      <c r="AH141" s="344" t="str">
        <f t="shared" ca="1" si="24"/>
        <v/>
      </c>
      <c r="AI141" s="344" t="str">
        <f t="shared" si="25"/>
        <v/>
      </c>
    </row>
    <row r="142" spans="1:35" x14ac:dyDescent="0.2">
      <c r="A142">
        <v>142</v>
      </c>
      <c r="B142" s="304" t="str">
        <f t="shared" ca="1" si="22"/>
        <v/>
      </c>
      <c r="C142" s="304">
        <f t="shared" ca="1" si="23"/>
        <v>0</v>
      </c>
      <c r="D142" s="304">
        <f t="shared" ca="1" si="19"/>
        <v>0</v>
      </c>
      <c r="E142" s="304" t="str">
        <f t="shared" ca="1" si="20"/>
        <v/>
      </c>
      <c r="F142">
        <v>136</v>
      </c>
      <c r="G142" s="304">
        <f t="shared" ca="1" si="21"/>
        <v>0</v>
      </c>
      <c r="H142" s="304" t="str">
        <f t="shared" ca="1" si="26"/>
        <v/>
      </c>
      <c r="I142" s="311"/>
      <c r="J142" s="311"/>
      <c r="K142" s="311"/>
      <c r="P142" s="344" t="str">
        <f>IF(ODU!$A142="","",IF(COUNTIF(ODU!$A$4:$A$504,"="&amp;ODU!$A142)&gt;1,"ODU_Duplicate",""))</f>
        <v/>
      </c>
      <c r="Q142" s="344" t="str">
        <f>IF(IDU!$A143="","",IF(COUNTIF(IDU!$A$4:$A$354,"="&amp;IDU!$A143)&gt;1,"IDU_Duplicate",""))</f>
        <v/>
      </c>
      <c r="R142" s="351" t="str">
        <f>IF(ODU!$A142="","",9 + FIND("1",IF(ODU!$J142&gt;0,"1","0") &amp; IF(ODU!$K142&gt;0,"1","0") &amp; IF(ODU!$L142&gt;0,"1","0") &amp; IF(ODU!$M142&gt;0,"1","0")&amp; IF(ODU!$N142&gt;0,"1","0")&amp; IF(ODU!$O142&gt;0,"1","0")&amp; IF(ODU!$P142&gt;0,"1","0")&amp; IF(ODU!$Q142&gt;0,"1","0")&amp; IF(ODU!$R142&gt;0,"1","0")&amp; IF(ODU!$S142&gt;0,"1","0")&amp; IF(ODU!$T142&gt;0,"1","0")&amp; IF(ODU!$U142&gt;0,"1","0")&amp; IF(ODU!$V142&gt;0,"1","0")&amp; IF(ODU!$W142&gt;0,"1","0")&amp; IF(ODU!$X142&gt;0,"1","0")&amp; IF(ODU!$Y142&gt;0,"1","0")))</f>
        <v/>
      </c>
      <c r="S142" s="351" t="str">
        <f>IF(ODU!$A142="","",26 - FIND("1",IF(ODU!$Y142&gt;0,"1","0") &amp; IF(ODU!$X142&gt;0,"1","0") &amp; IF(ODU!$W142&gt;0,"1","0") &amp; IF(ODU!$V142&gt;0,"1","0")&amp; IF(ODU!$U142&gt;0,"1","0")&amp; IF(ODU!$T142&gt;0,"1","0")&amp; IF(ODU!$S142&gt;0,"1","0")&amp; IF(ODU!$R142&gt;0,"1","0")&amp; IF(ODU!$Q142&gt;0,"1","0")&amp; IF(ODU!$P142&gt;0,"1","0")&amp; IF(ODU!$O142&gt;0,"1","0")&amp; IF(ODU!$N142&gt;0,"1","0")&amp; IF(ODU!$M142&gt;0,"1","0")&amp; IF(ODU!$L142&gt;0,"1","0")&amp; IF(ODU!$K142&gt;0,"1","0")&amp; IF(ODU!$J142&gt;0,"1","0")))</f>
        <v/>
      </c>
      <c r="T142" s="351" t="str">
        <f>IF(ODU!$A142="","",26 + FIND("1",IF(ODU!$AA142&gt;0,"1","0") &amp; IF(ODU!$AB142&gt;0,"1","0") &amp; IF(ODU!$AC142&gt;0,"1","0") &amp; IF(ODU!$AD142&gt;0,"1","0")&amp; IF(ODU!$AE142&gt;0,"1","0")&amp; IF(ODU!$AF142&gt;0,"1","0")&amp; IF(ODU!$AG142&gt;0,"1","0")&amp; IF(ODU!$AH142&gt;0,"1","0")&amp; IF(ODU!$AI142&gt;0,"1","0")&amp; IF(ODU!$AJ142&gt;0,"1","0")&amp; IF(ODU!$AK142&gt;0,"1","0")&amp; IF(ODU!$AL142&gt;0,"1","0")&amp; IF(ODU!$AM142&gt;0,"1","0")&amp; IF(ODU!$AN142&gt;0,"1","0")&amp; IF(ODU!$AO142&gt;0,"1","0")&amp; IF(ODU!$AP142&gt;0,"1","0")))</f>
        <v/>
      </c>
      <c r="U142" s="351" t="str">
        <f>IF(ODU!$A142="","",43 - FIND("1",IF(ODU!$AP142&gt;0,"1","0") &amp; IF(ODU!$AO142&gt;0,"1","0") &amp; IF(ODU!$AN142&gt;0,"1","0") &amp; IF(ODU!$AM142&gt;0,"1","0")&amp; IF(ODU!$AL142&gt;0,"1","0")&amp; IF(ODU!$AK142&gt;0,"1","0")&amp; IF(ODU!$AJ142&gt;0,"1","0")&amp; IF(ODU!$AI142&gt;0,"1","0")&amp; IF(ODU!$AH142&gt;0,"1","0")&amp; IF(ODU!$AG142&gt;0,"1","0")&amp; IF(ODU!$AF142&gt;0,"1","0")&amp; IF(ODU!$AE142&gt;0,"1","0")&amp; IF(ODU!$AD142&gt;0,"1","0")&amp; IF(ODU!$AC142&gt;0,"1","0")&amp; IF(ODU!$AB142&gt;0,"1","0")&amp; IF(ODU!$AA142&gt;0,"1","0")))</f>
        <v/>
      </c>
      <c r="V142" s="351" t="str">
        <f>IF(ODU!$A142="","",IF(OR(T142&lt;&gt;R142+17,U142&lt;&gt;S142+17)," RangeMismatch",""))</f>
        <v/>
      </c>
      <c r="W142" s="344" t="str">
        <f ca="1">IF(ODU!$A142="","",IF(COUNTA(INDIRECT("odu!R"&amp;ROW()&amp;"C"&amp;R142&amp;":R"&amp;ROW()&amp;"C"&amp;S142,"false"))&lt;&gt;1+S142-R142," GapInRangeCooling",""))</f>
        <v/>
      </c>
      <c r="X142" s="344" t="str">
        <f ca="1">IF(ODU!$A142="","",IF(COUNTA(INDIRECT("odu!R"&amp;ROW()&amp;"C"&amp;T142&amp;":R"&amp;ROW()&amp;"C"&amp;U142,"false"))&lt;&gt;1+U142-T142," GapInRangeHeating",""))</f>
        <v/>
      </c>
      <c r="Y142" s="345" t="str">
        <f>IF(ODU!$A142="","",IF(OR(ODU!$F142=0,ODU!$B142=0),0,ODU!$F142/ODU!$B142))</f>
        <v/>
      </c>
      <c r="Z142" s="345" t="str">
        <f>IF(ODU!$A142="","",IF(OR(ODU!$G142=0,ODU!$B142=0),0, ODU!$G142/ODU!$B142))</f>
        <v/>
      </c>
      <c r="AA142" s="303" t="str">
        <f>IF(ODU!$A142="","",IF(Y142=0,0,IF(Y142&gt;=0.8,13,IF(Y142&gt;=0.7,12,IF(Y142&gt;=0.6,11,IF(Y142&gt;=0.5,10,0))))))</f>
        <v/>
      </c>
      <c r="AB142" s="351" t="str">
        <f>IF(ODU!$A142="","",IF(Z142&gt;2, 25,6+INT(10*(Z142-0.0001))))</f>
        <v/>
      </c>
      <c r="AC142" s="304" t="str">
        <f>IF(ODU!$A142="","",IF(AA142&lt;R142," CapacityMin",""))</f>
        <v/>
      </c>
      <c r="AD142" s="304" t="str">
        <f>IF(ODU!$A142="","",IF(AB142&gt;S142," CapacityMax",""))</f>
        <v/>
      </c>
      <c r="AE142" s="344" t="str">
        <f>IF(ODU!$A142="","",IF(ODU!H142&lt;Min_Units," UnitMin",""))</f>
        <v/>
      </c>
      <c r="AF142" s="344" t="str">
        <f>IF(ODU!$A142="","",IF(ODU!I142&lt;=ODU!H142," UnitMax",""))</f>
        <v/>
      </c>
      <c r="AG142" s="344" t="str">
        <f>IF(ODU!$A142="","",IF(COUNTIF(IDU!$E$3:$N$3,"="&amp;UPPER(ODU!BL142))=1,""," Invalid_IDU_List"))</f>
        <v/>
      </c>
      <c r="AH142" s="344" t="str">
        <f t="shared" ca="1" si="24"/>
        <v/>
      </c>
      <c r="AI142" s="344" t="str">
        <f t="shared" si="25"/>
        <v/>
      </c>
    </row>
    <row r="143" spans="1:35" x14ac:dyDescent="0.2">
      <c r="A143">
        <v>143</v>
      </c>
      <c r="B143" s="304" t="str">
        <f t="shared" ca="1" si="22"/>
        <v/>
      </c>
      <c r="C143" s="304">
        <f t="shared" ca="1" si="23"/>
        <v>0</v>
      </c>
      <c r="D143" s="304">
        <f t="shared" ca="1" si="19"/>
        <v>0</v>
      </c>
      <c r="E143" s="304" t="str">
        <f t="shared" ca="1" si="20"/>
        <v/>
      </c>
      <c r="F143">
        <v>137</v>
      </c>
      <c r="G143" s="304">
        <f t="shared" ca="1" si="21"/>
        <v>0</v>
      </c>
      <c r="H143" s="304" t="str">
        <f t="shared" ca="1" si="26"/>
        <v/>
      </c>
      <c r="I143" s="311"/>
      <c r="J143" s="311"/>
      <c r="K143" s="311"/>
      <c r="P143" s="344" t="str">
        <f>IF(ODU!$A143="","",IF(COUNTIF(ODU!$A$4:$A$504,"="&amp;ODU!$A143)&gt;1,"ODU_Duplicate",""))</f>
        <v/>
      </c>
      <c r="Q143" s="344" t="str">
        <f>IF(IDU!$A144="","",IF(COUNTIF(IDU!$A$4:$A$354,"="&amp;IDU!$A144)&gt;1,"IDU_Duplicate",""))</f>
        <v/>
      </c>
      <c r="R143" s="351" t="str">
        <f>IF(ODU!$A143="","",9 + FIND("1",IF(ODU!$J143&gt;0,"1","0") &amp; IF(ODU!$K143&gt;0,"1","0") &amp; IF(ODU!$L143&gt;0,"1","0") &amp; IF(ODU!$M143&gt;0,"1","0")&amp; IF(ODU!$N143&gt;0,"1","0")&amp; IF(ODU!$O143&gt;0,"1","0")&amp; IF(ODU!$P143&gt;0,"1","0")&amp; IF(ODU!$Q143&gt;0,"1","0")&amp; IF(ODU!$R143&gt;0,"1","0")&amp; IF(ODU!$S143&gt;0,"1","0")&amp; IF(ODU!$T143&gt;0,"1","0")&amp; IF(ODU!$U143&gt;0,"1","0")&amp; IF(ODU!$V143&gt;0,"1","0")&amp; IF(ODU!$W143&gt;0,"1","0")&amp; IF(ODU!$X143&gt;0,"1","0")&amp; IF(ODU!$Y143&gt;0,"1","0")))</f>
        <v/>
      </c>
      <c r="S143" s="351" t="str">
        <f>IF(ODU!$A143="","",26 - FIND("1",IF(ODU!$Y143&gt;0,"1","0") &amp; IF(ODU!$X143&gt;0,"1","0") &amp; IF(ODU!$W143&gt;0,"1","0") &amp; IF(ODU!$V143&gt;0,"1","0")&amp; IF(ODU!$U143&gt;0,"1","0")&amp; IF(ODU!$T143&gt;0,"1","0")&amp; IF(ODU!$S143&gt;0,"1","0")&amp; IF(ODU!$R143&gt;0,"1","0")&amp; IF(ODU!$Q143&gt;0,"1","0")&amp; IF(ODU!$P143&gt;0,"1","0")&amp; IF(ODU!$O143&gt;0,"1","0")&amp; IF(ODU!$N143&gt;0,"1","0")&amp; IF(ODU!$M143&gt;0,"1","0")&amp; IF(ODU!$L143&gt;0,"1","0")&amp; IF(ODU!$K143&gt;0,"1","0")&amp; IF(ODU!$J143&gt;0,"1","0")))</f>
        <v/>
      </c>
      <c r="T143" s="351" t="str">
        <f>IF(ODU!$A143="","",26 + FIND("1",IF(ODU!$AA143&gt;0,"1","0") &amp; IF(ODU!$AB143&gt;0,"1","0") &amp; IF(ODU!$AC143&gt;0,"1","0") &amp; IF(ODU!$AD143&gt;0,"1","0")&amp; IF(ODU!$AE143&gt;0,"1","0")&amp; IF(ODU!$AF143&gt;0,"1","0")&amp; IF(ODU!$AG143&gt;0,"1","0")&amp; IF(ODU!$AH143&gt;0,"1","0")&amp; IF(ODU!$AI143&gt;0,"1","0")&amp; IF(ODU!$AJ143&gt;0,"1","0")&amp; IF(ODU!$AK143&gt;0,"1","0")&amp; IF(ODU!$AL143&gt;0,"1","0")&amp; IF(ODU!$AM143&gt;0,"1","0")&amp; IF(ODU!$AN143&gt;0,"1","0")&amp; IF(ODU!$AO143&gt;0,"1","0")&amp; IF(ODU!$AP143&gt;0,"1","0")))</f>
        <v/>
      </c>
      <c r="U143" s="351" t="str">
        <f>IF(ODU!$A143="","",43 - FIND("1",IF(ODU!$AP143&gt;0,"1","0") &amp; IF(ODU!$AO143&gt;0,"1","0") &amp; IF(ODU!$AN143&gt;0,"1","0") &amp; IF(ODU!$AM143&gt;0,"1","0")&amp; IF(ODU!$AL143&gt;0,"1","0")&amp; IF(ODU!$AK143&gt;0,"1","0")&amp; IF(ODU!$AJ143&gt;0,"1","0")&amp; IF(ODU!$AI143&gt;0,"1","0")&amp; IF(ODU!$AH143&gt;0,"1","0")&amp; IF(ODU!$AG143&gt;0,"1","0")&amp; IF(ODU!$AF143&gt;0,"1","0")&amp; IF(ODU!$AE143&gt;0,"1","0")&amp; IF(ODU!$AD143&gt;0,"1","0")&amp; IF(ODU!$AC143&gt;0,"1","0")&amp; IF(ODU!$AB143&gt;0,"1","0")&amp; IF(ODU!$AA143&gt;0,"1","0")))</f>
        <v/>
      </c>
      <c r="V143" s="351" t="str">
        <f>IF(ODU!$A143="","",IF(OR(T143&lt;&gt;R143+17,U143&lt;&gt;S143+17)," RangeMismatch",""))</f>
        <v/>
      </c>
      <c r="W143" s="344" t="str">
        <f ca="1">IF(ODU!$A143="","",IF(COUNTA(INDIRECT("odu!R"&amp;ROW()&amp;"C"&amp;R143&amp;":R"&amp;ROW()&amp;"C"&amp;S143,"false"))&lt;&gt;1+S143-R143," GapInRangeCooling",""))</f>
        <v/>
      </c>
      <c r="X143" s="344" t="str">
        <f ca="1">IF(ODU!$A143="","",IF(COUNTA(INDIRECT("odu!R"&amp;ROW()&amp;"C"&amp;T143&amp;":R"&amp;ROW()&amp;"C"&amp;U143,"false"))&lt;&gt;1+U143-T143," GapInRangeHeating",""))</f>
        <v/>
      </c>
      <c r="Y143" s="345" t="str">
        <f>IF(ODU!$A143="","",IF(OR(ODU!$F143=0,ODU!$B143=0),0,ODU!$F143/ODU!$B143))</f>
        <v/>
      </c>
      <c r="Z143" s="345" t="str">
        <f>IF(ODU!$A143="","",IF(OR(ODU!$G143=0,ODU!$B143=0),0, ODU!$G143/ODU!$B143))</f>
        <v/>
      </c>
      <c r="AA143" s="303" t="str">
        <f>IF(ODU!$A143="","",IF(Y143=0,0,IF(Y143&gt;=0.8,13,IF(Y143&gt;=0.7,12,IF(Y143&gt;=0.6,11,IF(Y143&gt;=0.5,10,0))))))</f>
        <v/>
      </c>
      <c r="AB143" s="351" t="str">
        <f>IF(ODU!$A143="","",IF(Z143&gt;2, 25,6+INT(10*(Z143-0.0001))))</f>
        <v/>
      </c>
      <c r="AC143" s="304" t="str">
        <f>IF(ODU!$A143="","",IF(AA143&lt;R143," CapacityMin",""))</f>
        <v/>
      </c>
      <c r="AD143" s="304" t="str">
        <f>IF(ODU!$A143="","",IF(AB143&gt;S143," CapacityMax",""))</f>
        <v/>
      </c>
      <c r="AE143" s="344" t="str">
        <f>IF(ODU!$A143="","",IF(ODU!H143&lt;Min_Units," UnitMin",""))</f>
        <v/>
      </c>
      <c r="AF143" s="344" t="str">
        <f>IF(ODU!$A143="","",IF(ODU!I143&lt;=ODU!H143," UnitMax",""))</f>
        <v/>
      </c>
      <c r="AG143" s="344" t="str">
        <f>IF(ODU!$A143="","",IF(COUNTIF(IDU!$E$3:$N$3,"="&amp;UPPER(ODU!BL143))=1,""," Invalid_IDU_List"))</f>
        <v/>
      </c>
      <c r="AH143" s="344" t="str">
        <f t="shared" ca="1" si="24"/>
        <v/>
      </c>
      <c r="AI143" s="344" t="str">
        <f t="shared" si="25"/>
        <v/>
      </c>
    </row>
    <row r="144" spans="1:35" x14ac:dyDescent="0.2">
      <c r="A144">
        <v>144</v>
      </c>
      <c r="B144" s="304" t="str">
        <f t="shared" ca="1" si="22"/>
        <v/>
      </c>
      <c r="C144" s="304">
        <f t="shared" ca="1" si="23"/>
        <v>0</v>
      </c>
      <c r="D144" s="304">
        <f t="shared" ca="1" si="19"/>
        <v>0</v>
      </c>
      <c r="E144" s="304" t="str">
        <f t="shared" ca="1" si="20"/>
        <v/>
      </c>
      <c r="F144">
        <v>138</v>
      </c>
      <c r="G144" s="304">
        <f t="shared" ca="1" si="21"/>
        <v>0</v>
      </c>
      <c r="H144" s="304" t="str">
        <f t="shared" ca="1" si="26"/>
        <v/>
      </c>
      <c r="I144" s="311"/>
      <c r="J144" s="311"/>
      <c r="K144" s="311"/>
      <c r="P144" s="344" t="str">
        <f>IF(ODU!$A144="","",IF(COUNTIF(ODU!$A$4:$A$504,"="&amp;ODU!$A144)&gt;1,"ODU_Duplicate",""))</f>
        <v/>
      </c>
      <c r="Q144" s="344" t="str">
        <f>IF(IDU!$A145="","",IF(COUNTIF(IDU!$A$4:$A$354,"="&amp;IDU!$A145)&gt;1,"IDU_Duplicate",""))</f>
        <v/>
      </c>
      <c r="R144" s="351" t="str">
        <f>IF(ODU!$A144="","",9 + FIND("1",IF(ODU!$J144&gt;0,"1","0") &amp; IF(ODU!$K144&gt;0,"1","0") &amp; IF(ODU!$L144&gt;0,"1","0") &amp; IF(ODU!$M144&gt;0,"1","0")&amp; IF(ODU!$N144&gt;0,"1","0")&amp; IF(ODU!$O144&gt;0,"1","0")&amp; IF(ODU!$P144&gt;0,"1","0")&amp; IF(ODU!$Q144&gt;0,"1","0")&amp; IF(ODU!$R144&gt;0,"1","0")&amp; IF(ODU!$S144&gt;0,"1","0")&amp; IF(ODU!$T144&gt;0,"1","0")&amp; IF(ODU!$U144&gt;0,"1","0")&amp; IF(ODU!$V144&gt;0,"1","0")&amp; IF(ODU!$W144&gt;0,"1","0")&amp; IF(ODU!$X144&gt;0,"1","0")&amp; IF(ODU!$Y144&gt;0,"1","0")))</f>
        <v/>
      </c>
      <c r="S144" s="351" t="str">
        <f>IF(ODU!$A144="","",26 - FIND("1",IF(ODU!$Y144&gt;0,"1","0") &amp; IF(ODU!$X144&gt;0,"1","0") &amp; IF(ODU!$W144&gt;0,"1","0") &amp; IF(ODU!$V144&gt;0,"1","0")&amp; IF(ODU!$U144&gt;0,"1","0")&amp; IF(ODU!$T144&gt;0,"1","0")&amp; IF(ODU!$S144&gt;0,"1","0")&amp; IF(ODU!$R144&gt;0,"1","0")&amp; IF(ODU!$Q144&gt;0,"1","0")&amp; IF(ODU!$P144&gt;0,"1","0")&amp; IF(ODU!$O144&gt;0,"1","0")&amp; IF(ODU!$N144&gt;0,"1","0")&amp; IF(ODU!$M144&gt;0,"1","0")&amp; IF(ODU!$L144&gt;0,"1","0")&amp; IF(ODU!$K144&gt;0,"1","0")&amp; IF(ODU!$J144&gt;0,"1","0")))</f>
        <v/>
      </c>
      <c r="T144" s="351" t="str">
        <f>IF(ODU!$A144="","",26 + FIND("1",IF(ODU!$AA144&gt;0,"1","0") &amp; IF(ODU!$AB144&gt;0,"1","0") &amp; IF(ODU!$AC144&gt;0,"1","0") &amp; IF(ODU!$AD144&gt;0,"1","0")&amp; IF(ODU!$AE144&gt;0,"1","0")&amp; IF(ODU!$AF144&gt;0,"1","0")&amp; IF(ODU!$AG144&gt;0,"1","0")&amp; IF(ODU!$AH144&gt;0,"1","0")&amp; IF(ODU!$AI144&gt;0,"1","0")&amp; IF(ODU!$AJ144&gt;0,"1","0")&amp; IF(ODU!$AK144&gt;0,"1","0")&amp; IF(ODU!$AL144&gt;0,"1","0")&amp; IF(ODU!$AM144&gt;0,"1","0")&amp; IF(ODU!$AN144&gt;0,"1","0")&amp; IF(ODU!$AO144&gt;0,"1","0")&amp; IF(ODU!$AP144&gt;0,"1","0")))</f>
        <v/>
      </c>
      <c r="U144" s="351" t="str">
        <f>IF(ODU!$A144="","",43 - FIND("1",IF(ODU!$AP144&gt;0,"1","0") &amp; IF(ODU!$AO144&gt;0,"1","0") &amp; IF(ODU!$AN144&gt;0,"1","0") &amp; IF(ODU!$AM144&gt;0,"1","0")&amp; IF(ODU!$AL144&gt;0,"1","0")&amp; IF(ODU!$AK144&gt;0,"1","0")&amp; IF(ODU!$AJ144&gt;0,"1","0")&amp; IF(ODU!$AI144&gt;0,"1","0")&amp; IF(ODU!$AH144&gt;0,"1","0")&amp; IF(ODU!$AG144&gt;0,"1","0")&amp; IF(ODU!$AF144&gt;0,"1","0")&amp; IF(ODU!$AE144&gt;0,"1","0")&amp; IF(ODU!$AD144&gt;0,"1","0")&amp; IF(ODU!$AC144&gt;0,"1","0")&amp; IF(ODU!$AB144&gt;0,"1","0")&amp; IF(ODU!$AA144&gt;0,"1","0")))</f>
        <v/>
      </c>
      <c r="V144" s="351" t="str">
        <f>IF(ODU!$A144="","",IF(OR(T144&lt;&gt;R144+17,U144&lt;&gt;S144+17)," RangeMismatch",""))</f>
        <v/>
      </c>
      <c r="W144" s="344" t="str">
        <f ca="1">IF(ODU!$A144="","",IF(COUNTA(INDIRECT("odu!R"&amp;ROW()&amp;"C"&amp;R144&amp;":R"&amp;ROW()&amp;"C"&amp;S144,"false"))&lt;&gt;1+S144-R144," GapInRangeCooling",""))</f>
        <v/>
      </c>
      <c r="X144" s="344" t="str">
        <f ca="1">IF(ODU!$A144="","",IF(COUNTA(INDIRECT("odu!R"&amp;ROW()&amp;"C"&amp;T144&amp;":R"&amp;ROW()&amp;"C"&amp;U144,"false"))&lt;&gt;1+U144-T144," GapInRangeHeating",""))</f>
        <v/>
      </c>
      <c r="Y144" s="345" t="str">
        <f>IF(ODU!$A144="","",IF(OR(ODU!$F144=0,ODU!$B144=0),0,ODU!$F144/ODU!$B144))</f>
        <v/>
      </c>
      <c r="Z144" s="345" t="str">
        <f>IF(ODU!$A144="","",IF(OR(ODU!$G144=0,ODU!$B144=0),0, ODU!$G144/ODU!$B144))</f>
        <v/>
      </c>
      <c r="AA144" s="303" t="str">
        <f>IF(ODU!$A144="","",IF(Y144=0,0,IF(Y144&gt;=0.8,13,IF(Y144&gt;=0.7,12,IF(Y144&gt;=0.6,11,IF(Y144&gt;=0.5,10,0))))))</f>
        <v/>
      </c>
      <c r="AB144" s="351" t="str">
        <f>IF(ODU!$A144="","",IF(Z144&gt;2, 25,6+INT(10*(Z144-0.0001))))</f>
        <v/>
      </c>
      <c r="AC144" s="304" t="str">
        <f>IF(ODU!$A144="","",IF(AA144&lt;R144," CapacityMin",""))</f>
        <v/>
      </c>
      <c r="AD144" s="304" t="str">
        <f>IF(ODU!$A144="","",IF(AB144&gt;S144," CapacityMax",""))</f>
        <v/>
      </c>
      <c r="AE144" s="344" t="str">
        <f>IF(ODU!$A144="","",IF(ODU!H144&lt;Min_Units," UnitMin",""))</f>
        <v/>
      </c>
      <c r="AF144" s="344" t="str">
        <f>IF(ODU!$A144="","",IF(ODU!I144&lt;=ODU!H144," UnitMax",""))</f>
        <v/>
      </c>
      <c r="AG144" s="344" t="str">
        <f>IF(ODU!$A144="","",IF(COUNTIF(IDU!$E$3:$N$3,"="&amp;UPPER(ODU!BL144))=1,""," Invalid_IDU_List"))</f>
        <v/>
      </c>
      <c r="AH144" s="344" t="str">
        <f t="shared" ca="1" si="24"/>
        <v/>
      </c>
      <c r="AI144" s="344" t="str">
        <f t="shared" si="25"/>
        <v/>
      </c>
    </row>
    <row r="145" spans="1:35" x14ac:dyDescent="0.2">
      <c r="A145">
        <v>145</v>
      </c>
      <c r="B145" s="304" t="str">
        <f t="shared" ca="1" si="22"/>
        <v/>
      </c>
      <c r="C145" s="304">
        <f t="shared" ca="1" si="23"/>
        <v>0</v>
      </c>
      <c r="D145" s="304">
        <f t="shared" ca="1" si="19"/>
        <v>0</v>
      </c>
      <c r="E145" s="304" t="str">
        <f t="shared" ca="1" si="20"/>
        <v/>
      </c>
      <c r="F145">
        <v>139</v>
      </c>
      <c r="G145" s="304">
        <f t="shared" ca="1" si="21"/>
        <v>0</v>
      </c>
      <c r="H145" s="304" t="str">
        <f t="shared" ca="1" si="26"/>
        <v/>
      </c>
      <c r="I145" s="311"/>
      <c r="J145" s="311"/>
      <c r="K145" s="311"/>
      <c r="P145" s="344" t="str">
        <f>IF(ODU!$A145="","",IF(COUNTIF(ODU!$A$4:$A$504,"="&amp;ODU!$A145)&gt;1,"ODU_Duplicate",""))</f>
        <v/>
      </c>
      <c r="Q145" s="344" t="str">
        <f>IF(IDU!$A146="","",IF(COUNTIF(IDU!$A$4:$A$354,"="&amp;IDU!$A146)&gt;1,"IDU_Duplicate",""))</f>
        <v/>
      </c>
      <c r="R145" s="351" t="str">
        <f>IF(ODU!$A145="","",9 + FIND("1",IF(ODU!$J145&gt;0,"1","0") &amp; IF(ODU!$K145&gt;0,"1","0") &amp; IF(ODU!$L145&gt;0,"1","0") &amp; IF(ODU!$M145&gt;0,"1","0")&amp; IF(ODU!$N145&gt;0,"1","0")&amp; IF(ODU!$O145&gt;0,"1","0")&amp; IF(ODU!$P145&gt;0,"1","0")&amp; IF(ODU!$Q145&gt;0,"1","0")&amp; IF(ODU!$R145&gt;0,"1","0")&amp; IF(ODU!$S145&gt;0,"1","0")&amp; IF(ODU!$T145&gt;0,"1","0")&amp; IF(ODU!$U145&gt;0,"1","0")&amp; IF(ODU!$V145&gt;0,"1","0")&amp; IF(ODU!$W145&gt;0,"1","0")&amp; IF(ODU!$X145&gt;0,"1","0")&amp; IF(ODU!$Y145&gt;0,"1","0")))</f>
        <v/>
      </c>
      <c r="S145" s="351" t="str">
        <f>IF(ODU!$A145="","",26 - FIND("1",IF(ODU!$Y145&gt;0,"1","0") &amp; IF(ODU!$X145&gt;0,"1","0") &amp; IF(ODU!$W145&gt;0,"1","0") &amp; IF(ODU!$V145&gt;0,"1","0")&amp; IF(ODU!$U145&gt;0,"1","0")&amp; IF(ODU!$T145&gt;0,"1","0")&amp; IF(ODU!$S145&gt;0,"1","0")&amp; IF(ODU!$R145&gt;0,"1","0")&amp; IF(ODU!$Q145&gt;0,"1","0")&amp; IF(ODU!$P145&gt;0,"1","0")&amp; IF(ODU!$O145&gt;0,"1","0")&amp; IF(ODU!$N145&gt;0,"1","0")&amp; IF(ODU!$M145&gt;0,"1","0")&amp; IF(ODU!$L145&gt;0,"1","0")&amp; IF(ODU!$K145&gt;0,"1","0")&amp; IF(ODU!$J145&gt;0,"1","0")))</f>
        <v/>
      </c>
      <c r="T145" s="351" t="str">
        <f>IF(ODU!$A145="","",26 + FIND("1",IF(ODU!$AA145&gt;0,"1","0") &amp; IF(ODU!$AB145&gt;0,"1","0") &amp; IF(ODU!$AC145&gt;0,"1","0") &amp; IF(ODU!$AD145&gt;0,"1","0")&amp; IF(ODU!$AE145&gt;0,"1","0")&amp; IF(ODU!$AF145&gt;0,"1","0")&amp; IF(ODU!$AG145&gt;0,"1","0")&amp; IF(ODU!$AH145&gt;0,"1","0")&amp; IF(ODU!$AI145&gt;0,"1","0")&amp; IF(ODU!$AJ145&gt;0,"1","0")&amp; IF(ODU!$AK145&gt;0,"1","0")&amp; IF(ODU!$AL145&gt;0,"1","0")&amp; IF(ODU!$AM145&gt;0,"1","0")&amp; IF(ODU!$AN145&gt;0,"1","0")&amp; IF(ODU!$AO145&gt;0,"1","0")&amp; IF(ODU!$AP145&gt;0,"1","0")))</f>
        <v/>
      </c>
      <c r="U145" s="351" t="str">
        <f>IF(ODU!$A145="","",43 - FIND("1",IF(ODU!$AP145&gt;0,"1","0") &amp; IF(ODU!$AO145&gt;0,"1","0") &amp; IF(ODU!$AN145&gt;0,"1","0") &amp; IF(ODU!$AM145&gt;0,"1","0")&amp; IF(ODU!$AL145&gt;0,"1","0")&amp; IF(ODU!$AK145&gt;0,"1","0")&amp; IF(ODU!$AJ145&gt;0,"1","0")&amp; IF(ODU!$AI145&gt;0,"1","0")&amp; IF(ODU!$AH145&gt;0,"1","0")&amp; IF(ODU!$AG145&gt;0,"1","0")&amp; IF(ODU!$AF145&gt;0,"1","0")&amp; IF(ODU!$AE145&gt;0,"1","0")&amp; IF(ODU!$AD145&gt;0,"1","0")&amp; IF(ODU!$AC145&gt;0,"1","0")&amp; IF(ODU!$AB145&gt;0,"1","0")&amp; IF(ODU!$AA145&gt;0,"1","0")))</f>
        <v/>
      </c>
      <c r="V145" s="351" t="str">
        <f>IF(ODU!$A145="","",IF(OR(T145&lt;&gt;R145+17,U145&lt;&gt;S145+17)," RangeMismatch",""))</f>
        <v/>
      </c>
      <c r="W145" s="344" t="str">
        <f ca="1">IF(ODU!$A145="","",IF(COUNTA(INDIRECT("odu!R"&amp;ROW()&amp;"C"&amp;R145&amp;":R"&amp;ROW()&amp;"C"&amp;S145,"false"))&lt;&gt;1+S145-R145," GapInRangeCooling",""))</f>
        <v/>
      </c>
      <c r="X145" s="344" t="str">
        <f ca="1">IF(ODU!$A145="","",IF(COUNTA(INDIRECT("odu!R"&amp;ROW()&amp;"C"&amp;T145&amp;":R"&amp;ROW()&amp;"C"&amp;U145,"false"))&lt;&gt;1+U145-T145," GapInRangeHeating",""))</f>
        <v/>
      </c>
      <c r="Y145" s="345" t="str">
        <f>IF(ODU!$A145="","",IF(OR(ODU!$F145=0,ODU!$B145=0),0,ODU!$F145/ODU!$B145))</f>
        <v/>
      </c>
      <c r="Z145" s="345" t="str">
        <f>IF(ODU!$A145="","",IF(OR(ODU!$G145=0,ODU!$B145=0),0, ODU!$G145/ODU!$B145))</f>
        <v/>
      </c>
      <c r="AA145" s="303" t="str">
        <f>IF(ODU!$A145="","",IF(Y145=0,0,IF(Y145&gt;=0.8,13,IF(Y145&gt;=0.7,12,IF(Y145&gt;=0.6,11,IF(Y145&gt;=0.5,10,0))))))</f>
        <v/>
      </c>
      <c r="AB145" s="351" t="str">
        <f>IF(ODU!$A145="","",IF(Z145&gt;2, 25,6+INT(10*(Z145-0.0001))))</f>
        <v/>
      </c>
      <c r="AC145" s="304" t="str">
        <f>IF(ODU!$A145="","",IF(AA145&lt;R145," CapacityMin",""))</f>
        <v/>
      </c>
      <c r="AD145" s="304" t="str">
        <f>IF(ODU!$A145="","",IF(AB145&gt;S145," CapacityMax",""))</f>
        <v/>
      </c>
      <c r="AE145" s="344" t="str">
        <f>IF(ODU!$A145="","",IF(ODU!H145&lt;Min_Units," UnitMin",""))</f>
        <v/>
      </c>
      <c r="AF145" s="344" t="str">
        <f>IF(ODU!$A145="","",IF(ODU!I145&lt;=ODU!H145," UnitMax",""))</f>
        <v/>
      </c>
      <c r="AG145" s="344" t="str">
        <f>IF(ODU!$A145="","",IF(COUNTIF(IDU!$E$3:$N$3,"="&amp;UPPER(ODU!BL145))=1,""," Invalid_IDU_List"))</f>
        <v/>
      </c>
      <c r="AH145" s="344" t="str">
        <f t="shared" ca="1" si="24"/>
        <v/>
      </c>
      <c r="AI145" s="344" t="str">
        <f t="shared" si="25"/>
        <v/>
      </c>
    </row>
    <row r="146" spans="1:35" x14ac:dyDescent="0.2">
      <c r="A146">
        <v>146</v>
      </c>
      <c r="B146" s="304" t="str">
        <f t="shared" ca="1" si="22"/>
        <v/>
      </c>
      <c r="C146" s="304">
        <f t="shared" ca="1" si="23"/>
        <v>0</v>
      </c>
      <c r="D146" s="304">
        <f t="shared" ca="1" si="19"/>
        <v>0</v>
      </c>
      <c r="E146" s="304" t="str">
        <f t="shared" ca="1" si="20"/>
        <v/>
      </c>
      <c r="F146">
        <v>140</v>
      </c>
      <c r="G146" s="304">
        <f t="shared" ca="1" si="21"/>
        <v>0</v>
      </c>
      <c r="H146" s="304" t="str">
        <f t="shared" ca="1" si="26"/>
        <v/>
      </c>
      <c r="I146" s="311"/>
      <c r="J146" s="311"/>
      <c r="K146" s="311"/>
      <c r="P146" s="344" t="str">
        <f>IF(ODU!$A146="","",IF(COUNTIF(ODU!$A$4:$A$504,"="&amp;ODU!$A146)&gt;1,"ODU_Duplicate",""))</f>
        <v/>
      </c>
      <c r="Q146" s="344" t="str">
        <f>IF(IDU!$A147="","",IF(COUNTIF(IDU!$A$4:$A$354,"="&amp;IDU!$A147)&gt;1,"IDU_Duplicate",""))</f>
        <v/>
      </c>
      <c r="R146" s="351" t="str">
        <f>IF(ODU!$A146="","",9 + FIND("1",IF(ODU!$J146&gt;0,"1","0") &amp; IF(ODU!$K146&gt;0,"1","0") &amp; IF(ODU!$L146&gt;0,"1","0") &amp; IF(ODU!$M146&gt;0,"1","0")&amp; IF(ODU!$N146&gt;0,"1","0")&amp; IF(ODU!$O146&gt;0,"1","0")&amp; IF(ODU!$P146&gt;0,"1","0")&amp; IF(ODU!$Q146&gt;0,"1","0")&amp; IF(ODU!$R146&gt;0,"1","0")&amp; IF(ODU!$S146&gt;0,"1","0")&amp; IF(ODU!$T146&gt;0,"1","0")&amp; IF(ODU!$U146&gt;0,"1","0")&amp; IF(ODU!$V146&gt;0,"1","0")&amp; IF(ODU!$W146&gt;0,"1","0")&amp; IF(ODU!$X146&gt;0,"1","0")&amp; IF(ODU!$Y146&gt;0,"1","0")))</f>
        <v/>
      </c>
      <c r="S146" s="351" t="str">
        <f>IF(ODU!$A146="","",26 - FIND("1",IF(ODU!$Y146&gt;0,"1","0") &amp; IF(ODU!$X146&gt;0,"1","0") &amp; IF(ODU!$W146&gt;0,"1","0") &amp; IF(ODU!$V146&gt;0,"1","0")&amp; IF(ODU!$U146&gt;0,"1","0")&amp; IF(ODU!$T146&gt;0,"1","0")&amp; IF(ODU!$S146&gt;0,"1","0")&amp; IF(ODU!$R146&gt;0,"1","0")&amp; IF(ODU!$Q146&gt;0,"1","0")&amp; IF(ODU!$P146&gt;0,"1","0")&amp; IF(ODU!$O146&gt;0,"1","0")&amp; IF(ODU!$N146&gt;0,"1","0")&amp; IF(ODU!$M146&gt;0,"1","0")&amp; IF(ODU!$L146&gt;0,"1","0")&amp; IF(ODU!$K146&gt;0,"1","0")&amp; IF(ODU!$J146&gt;0,"1","0")))</f>
        <v/>
      </c>
      <c r="T146" s="351" t="str">
        <f>IF(ODU!$A146="","",26 + FIND("1",IF(ODU!$AA146&gt;0,"1","0") &amp; IF(ODU!$AB146&gt;0,"1","0") &amp; IF(ODU!$AC146&gt;0,"1","0") &amp; IF(ODU!$AD146&gt;0,"1","0")&amp; IF(ODU!$AE146&gt;0,"1","0")&amp; IF(ODU!$AF146&gt;0,"1","0")&amp; IF(ODU!$AG146&gt;0,"1","0")&amp; IF(ODU!$AH146&gt;0,"1","0")&amp; IF(ODU!$AI146&gt;0,"1","0")&amp; IF(ODU!$AJ146&gt;0,"1","0")&amp; IF(ODU!$AK146&gt;0,"1","0")&amp; IF(ODU!$AL146&gt;0,"1","0")&amp; IF(ODU!$AM146&gt;0,"1","0")&amp; IF(ODU!$AN146&gt;0,"1","0")&amp; IF(ODU!$AO146&gt;0,"1","0")&amp; IF(ODU!$AP146&gt;0,"1","0")))</f>
        <v/>
      </c>
      <c r="U146" s="351" t="str">
        <f>IF(ODU!$A146="","",43 - FIND("1",IF(ODU!$AP146&gt;0,"1","0") &amp; IF(ODU!$AO146&gt;0,"1","0") &amp; IF(ODU!$AN146&gt;0,"1","0") &amp; IF(ODU!$AM146&gt;0,"1","0")&amp; IF(ODU!$AL146&gt;0,"1","0")&amp; IF(ODU!$AK146&gt;0,"1","0")&amp; IF(ODU!$AJ146&gt;0,"1","0")&amp; IF(ODU!$AI146&gt;0,"1","0")&amp; IF(ODU!$AH146&gt;0,"1","0")&amp; IF(ODU!$AG146&gt;0,"1","0")&amp; IF(ODU!$AF146&gt;0,"1","0")&amp; IF(ODU!$AE146&gt;0,"1","0")&amp; IF(ODU!$AD146&gt;0,"1","0")&amp; IF(ODU!$AC146&gt;0,"1","0")&amp; IF(ODU!$AB146&gt;0,"1","0")&amp; IF(ODU!$AA146&gt;0,"1","0")))</f>
        <v/>
      </c>
      <c r="V146" s="351" t="str">
        <f>IF(ODU!$A146="","",IF(OR(T146&lt;&gt;R146+17,U146&lt;&gt;S146+17)," RangeMismatch",""))</f>
        <v/>
      </c>
      <c r="W146" s="344" t="str">
        <f ca="1">IF(ODU!$A146="","",IF(COUNTA(INDIRECT("odu!R"&amp;ROW()&amp;"C"&amp;R146&amp;":R"&amp;ROW()&amp;"C"&amp;S146,"false"))&lt;&gt;1+S146-R146," GapInRangeCooling",""))</f>
        <v/>
      </c>
      <c r="X146" s="344" t="str">
        <f ca="1">IF(ODU!$A146="","",IF(COUNTA(INDIRECT("odu!R"&amp;ROW()&amp;"C"&amp;T146&amp;":R"&amp;ROW()&amp;"C"&amp;U146,"false"))&lt;&gt;1+U146-T146," GapInRangeHeating",""))</f>
        <v/>
      </c>
      <c r="Y146" s="345" t="str">
        <f>IF(ODU!$A146="","",IF(OR(ODU!$F146=0,ODU!$B146=0),0,ODU!$F146/ODU!$B146))</f>
        <v/>
      </c>
      <c r="Z146" s="345" t="str">
        <f>IF(ODU!$A146="","",IF(OR(ODU!$G146=0,ODU!$B146=0),0, ODU!$G146/ODU!$B146))</f>
        <v/>
      </c>
      <c r="AA146" s="303" t="str">
        <f>IF(ODU!$A146="","",IF(Y146=0,0,IF(Y146&gt;=0.8,13,IF(Y146&gt;=0.7,12,IF(Y146&gt;=0.6,11,IF(Y146&gt;=0.5,10,0))))))</f>
        <v/>
      </c>
      <c r="AB146" s="351" t="str">
        <f>IF(ODU!$A146="","",IF(Z146&gt;2, 25,6+INT(10*(Z146-0.0001))))</f>
        <v/>
      </c>
      <c r="AC146" s="304" t="str">
        <f>IF(ODU!$A146="","",IF(AA146&lt;R146," CapacityMin",""))</f>
        <v/>
      </c>
      <c r="AD146" s="304" t="str">
        <f>IF(ODU!$A146="","",IF(AB146&gt;S146," CapacityMax",""))</f>
        <v/>
      </c>
      <c r="AE146" s="344" t="str">
        <f>IF(ODU!$A146="","",IF(ODU!H146&lt;Min_Units," UnitMin",""))</f>
        <v/>
      </c>
      <c r="AF146" s="344" t="str">
        <f>IF(ODU!$A146="","",IF(ODU!I146&lt;=ODU!H146," UnitMax",""))</f>
        <v/>
      </c>
      <c r="AG146" s="344" t="str">
        <f>IF(ODU!$A146="","",IF(COUNTIF(IDU!$E$3:$N$3,"="&amp;UPPER(ODU!BL146))=1,""," Invalid_IDU_List"))</f>
        <v/>
      </c>
      <c r="AH146" s="344" t="str">
        <f t="shared" ca="1" si="24"/>
        <v/>
      </c>
      <c r="AI146" s="344" t="str">
        <f t="shared" si="25"/>
        <v/>
      </c>
    </row>
    <row r="147" spans="1:35" x14ac:dyDescent="0.2">
      <c r="A147">
        <v>147</v>
      </c>
      <c r="B147" s="304" t="str">
        <f t="shared" ca="1" si="22"/>
        <v/>
      </c>
      <c r="C147" s="304">
        <f t="shared" ca="1" si="23"/>
        <v>0</v>
      </c>
      <c r="D147" s="304">
        <f t="shared" ca="1" si="19"/>
        <v>0</v>
      </c>
      <c r="E147" s="304" t="str">
        <f t="shared" ca="1" si="20"/>
        <v/>
      </c>
      <c r="F147">
        <v>141</v>
      </c>
      <c r="G147" s="304">
        <f t="shared" ca="1" si="21"/>
        <v>0</v>
      </c>
      <c r="H147" s="304" t="str">
        <f t="shared" ca="1" si="26"/>
        <v/>
      </c>
      <c r="I147" s="311"/>
      <c r="J147" s="311"/>
      <c r="K147" s="311"/>
      <c r="P147" s="344" t="str">
        <f>IF(ODU!$A147="","",IF(COUNTIF(ODU!$A$4:$A$504,"="&amp;ODU!$A147)&gt;1,"ODU_Duplicate",""))</f>
        <v/>
      </c>
      <c r="Q147" s="344" t="str">
        <f>IF(IDU!$A148="","",IF(COUNTIF(IDU!$A$4:$A$354,"="&amp;IDU!$A148)&gt;1,"IDU_Duplicate",""))</f>
        <v/>
      </c>
      <c r="R147" s="351" t="str">
        <f>IF(ODU!$A147="","",9 + FIND("1",IF(ODU!$J147&gt;0,"1","0") &amp; IF(ODU!$K147&gt;0,"1","0") &amp; IF(ODU!$L147&gt;0,"1","0") &amp; IF(ODU!$M147&gt;0,"1","0")&amp; IF(ODU!$N147&gt;0,"1","0")&amp; IF(ODU!$O147&gt;0,"1","0")&amp; IF(ODU!$P147&gt;0,"1","0")&amp; IF(ODU!$Q147&gt;0,"1","0")&amp; IF(ODU!$R147&gt;0,"1","0")&amp; IF(ODU!$S147&gt;0,"1","0")&amp; IF(ODU!$T147&gt;0,"1","0")&amp; IF(ODU!$U147&gt;0,"1","0")&amp; IF(ODU!$V147&gt;0,"1","0")&amp; IF(ODU!$W147&gt;0,"1","0")&amp; IF(ODU!$X147&gt;0,"1","0")&amp; IF(ODU!$Y147&gt;0,"1","0")))</f>
        <v/>
      </c>
      <c r="S147" s="351" t="str">
        <f>IF(ODU!$A147="","",26 - FIND("1",IF(ODU!$Y147&gt;0,"1","0") &amp; IF(ODU!$X147&gt;0,"1","0") &amp; IF(ODU!$W147&gt;0,"1","0") &amp; IF(ODU!$V147&gt;0,"1","0")&amp; IF(ODU!$U147&gt;0,"1","0")&amp; IF(ODU!$T147&gt;0,"1","0")&amp; IF(ODU!$S147&gt;0,"1","0")&amp; IF(ODU!$R147&gt;0,"1","0")&amp; IF(ODU!$Q147&gt;0,"1","0")&amp; IF(ODU!$P147&gt;0,"1","0")&amp; IF(ODU!$O147&gt;0,"1","0")&amp; IF(ODU!$N147&gt;0,"1","0")&amp; IF(ODU!$M147&gt;0,"1","0")&amp; IF(ODU!$L147&gt;0,"1","0")&amp; IF(ODU!$K147&gt;0,"1","0")&amp; IF(ODU!$J147&gt;0,"1","0")))</f>
        <v/>
      </c>
      <c r="T147" s="351" t="str">
        <f>IF(ODU!$A147="","",26 + FIND("1",IF(ODU!$AA147&gt;0,"1","0") &amp; IF(ODU!$AB147&gt;0,"1","0") &amp; IF(ODU!$AC147&gt;0,"1","0") &amp; IF(ODU!$AD147&gt;0,"1","0")&amp; IF(ODU!$AE147&gt;0,"1","0")&amp; IF(ODU!$AF147&gt;0,"1","0")&amp; IF(ODU!$AG147&gt;0,"1","0")&amp; IF(ODU!$AH147&gt;0,"1","0")&amp; IF(ODU!$AI147&gt;0,"1","0")&amp; IF(ODU!$AJ147&gt;0,"1","0")&amp; IF(ODU!$AK147&gt;0,"1","0")&amp; IF(ODU!$AL147&gt;0,"1","0")&amp; IF(ODU!$AM147&gt;0,"1","0")&amp; IF(ODU!$AN147&gt;0,"1","0")&amp; IF(ODU!$AO147&gt;0,"1","0")&amp; IF(ODU!$AP147&gt;0,"1","0")))</f>
        <v/>
      </c>
      <c r="U147" s="351" t="str">
        <f>IF(ODU!$A147="","",43 - FIND("1",IF(ODU!$AP147&gt;0,"1","0") &amp; IF(ODU!$AO147&gt;0,"1","0") &amp; IF(ODU!$AN147&gt;0,"1","0") &amp; IF(ODU!$AM147&gt;0,"1","0")&amp; IF(ODU!$AL147&gt;0,"1","0")&amp; IF(ODU!$AK147&gt;0,"1","0")&amp; IF(ODU!$AJ147&gt;0,"1","0")&amp; IF(ODU!$AI147&gt;0,"1","0")&amp; IF(ODU!$AH147&gt;0,"1","0")&amp; IF(ODU!$AG147&gt;0,"1","0")&amp; IF(ODU!$AF147&gt;0,"1","0")&amp; IF(ODU!$AE147&gt;0,"1","0")&amp; IF(ODU!$AD147&gt;0,"1","0")&amp; IF(ODU!$AC147&gt;0,"1","0")&amp; IF(ODU!$AB147&gt;0,"1","0")&amp; IF(ODU!$AA147&gt;0,"1","0")))</f>
        <v/>
      </c>
      <c r="V147" s="351" t="str">
        <f>IF(ODU!$A147="","",IF(OR(T147&lt;&gt;R147+17,U147&lt;&gt;S147+17)," RangeMismatch",""))</f>
        <v/>
      </c>
      <c r="W147" s="344" t="str">
        <f ca="1">IF(ODU!$A147="","",IF(COUNTA(INDIRECT("odu!R"&amp;ROW()&amp;"C"&amp;R147&amp;":R"&amp;ROW()&amp;"C"&amp;S147,"false"))&lt;&gt;1+S147-R147," GapInRangeCooling",""))</f>
        <v/>
      </c>
      <c r="X147" s="344" t="str">
        <f ca="1">IF(ODU!$A147="","",IF(COUNTA(INDIRECT("odu!R"&amp;ROW()&amp;"C"&amp;T147&amp;":R"&amp;ROW()&amp;"C"&amp;U147,"false"))&lt;&gt;1+U147-T147," GapInRangeHeating",""))</f>
        <v/>
      </c>
      <c r="Y147" s="345" t="str">
        <f>IF(ODU!$A147="","",IF(OR(ODU!$F147=0,ODU!$B147=0),0,ODU!$F147/ODU!$B147))</f>
        <v/>
      </c>
      <c r="Z147" s="345" t="str">
        <f>IF(ODU!$A147="","",IF(OR(ODU!$G147=0,ODU!$B147=0),0, ODU!$G147/ODU!$B147))</f>
        <v/>
      </c>
      <c r="AA147" s="303" t="str">
        <f>IF(ODU!$A147="","",IF(Y147=0,0,IF(Y147&gt;=0.8,13,IF(Y147&gt;=0.7,12,IF(Y147&gt;=0.6,11,IF(Y147&gt;=0.5,10,0))))))</f>
        <v/>
      </c>
      <c r="AB147" s="351" t="str">
        <f>IF(ODU!$A147="","",IF(Z147&gt;2, 25,6+INT(10*(Z147-0.0001))))</f>
        <v/>
      </c>
      <c r="AC147" s="304" t="str">
        <f>IF(ODU!$A147="","",IF(AA147&lt;R147," CapacityMin",""))</f>
        <v/>
      </c>
      <c r="AD147" s="304" t="str">
        <f>IF(ODU!$A147="","",IF(AB147&gt;S147," CapacityMax",""))</f>
        <v/>
      </c>
      <c r="AE147" s="344" t="str">
        <f>IF(ODU!$A147="","",IF(ODU!H147&lt;Min_Units," UnitMin",""))</f>
        <v/>
      </c>
      <c r="AF147" s="344" t="str">
        <f>IF(ODU!$A147="","",IF(ODU!I147&lt;=ODU!H147," UnitMax",""))</f>
        <v/>
      </c>
      <c r="AG147" s="344" t="str">
        <f>IF(ODU!$A147="","",IF(COUNTIF(IDU!$E$3:$N$3,"="&amp;UPPER(ODU!BL147))=1,""," Invalid_IDU_List"))</f>
        <v/>
      </c>
      <c r="AH147" s="344" t="str">
        <f t="shared" ca="1" si="24"/>
        <v/>
      </c>
      <c r="AI147" s="344" t="str">
        <f t="shared" si="25"/>
        <v/>
      </c>
    </row>
    <row r="148" spans="1:35" x14ac:dyDescent="0.2">
      <c r="A148">
        <v>148</v>
      </c>
      <c r="B148" s="304" t="str">
        <f t="shared" ca="1" si="22"/>
        <v/>
      </c>
      <c r="C148" s="304">
        <f t="shared" ca="1" si="23"/>
        <v>0</v>
      </c>
      <c r="D148" s="304">
        <f t="shared" ca="1" si="19"/>
        <v>0</v>
      </c>
      <c r="E148" s="304" t="str">
        <f t="shared" ca="1" si="20"/>
        <v/>
      </c>
      <c r="F148">
        <v>142</v>
      </c>
      <c r="G148" s="304">
        <f t="shared" ca="1" si="21"/>
        <v>0</v>
      </c>
      <c r="H148" s="304" t="str">
        <f t="shared" ca="1" si="26"/>
        <v/>
      </c>
      <c r="I148" s="311"/>
      <c r="J148" s="311"/>
      <c r="K148" s="311"/>
      <c r="P148" s="344" t="str">
        <f>IF(ODU!$A148="","",IF(COUNTIF(ODU!$A$4:$A$504,"="&amp;ODU!$A148)&gt;1,"ODU_Duplicate",""))</f>
        <v/>
      </c>
      <c r="Q148" s="344" t="str">
        <f>IF(IDU!$A149="","",IF(COUNTIF(IDU!$A$4:$A$354,"="&amp;IDU!$A149)&gt;1,"IDU_Duplicate",""))</f>
        <v/>
      </c>
      <c r="R148" s="351" t="str">
        <f>IF(ODU!$A148="","",9 + FIND("1",IF(ODU!$J148&gt;0,"1","0") &amp; IF(ODU!$K148&gt;0,"1","0") &amp; IF(ODU!$L148&gt;0,"1","0") &amp; IF(ODU!$M148&gt;0,"1","0")&amp; IF(ODU!$N148&gt;0,"1","0")&amp; IF(ODU!$O148&gt;0,"1","0")&amp; IF(ODU!$P148&gt;0,"1","0")&amp; IF(ODU!$Q148&gt;0,"1","0")&amp; IF(ODU!$R148&gt;0,"1","0")&amp; IF(ODU!$S148&gt;0,"1","0")&amp; IF(ODU!$T148&gt;0,"1","0")&amp; IF(ODU!$U148&gt;0,"1","0")&amp; IF(ODU!$V148&gt;0,"1","0")&amp; IF(ODU!$W148&gt;0,"1","0")&amp; IF(ODU!$X148&gt;0,"1","0")&amp; IF(ODU!$Y148&gt;0,"1","0")))</f>
        <v/>
      </c>
      <c r="S148" s="351" t="str">
        <f>IF(ODU!$A148="","",26 - FIND("1",IF(ODU!$Y148&gt;0,"1","0") &amp; IF(ODU!$X148&gt;0,"1","0") &amp; IF(ODU!$W148&gt;0,"1","0") &amp; IF(ODU!$V148&gt;0,"1","0")&amp; IF(ODU!$U148&gt;0,"1","0")&amp; IF(ODU!$T148&gt;0,"1","0")&amp; IF(ODU!$S148&gt;0,"1","0")&amp; IF(ODU!$R148&gt;0,"1","0")&amp; IF(ODU!$Q148&gt;0,"1","0")&amp; IF(ODU!$P148&gt;0,"1","0")&amp; IF(ODU!$O148&gt;0,"1","0")&amp; IF(ODU!$N148&gt;0,"1","0")&amp; IF(ODU!$M148&gt;0,"1","0")&amp; IF(ODU!$L148&gt;0,"1","0")&amp; IF(ODU!$K148&gt;0,"1","0")&amp; IF(ODU!$J148&gt;0,"1","0")))</f>
        <v/>
      </c>
      <c r="T148" s="351" t="str">
        <f>IF(ODU!$A148="","",26 + FIND("1",IF(ODU!$AA148&gt;0,"1","0") &amp; IF(ODU!$AB148&gt;0,"1","0") &amp; IF(ODU!$AC148&gt;0,"1","0") &amp; IF(ODU!$AD148&gt;0,"1","0")&amp; IF(ODU!$AE148&gt;0,"1","0")&amp; IF(ODU!$AF148&gt;0,"1","0")&amp; IF(ODU!$AG148&gt;0,"1","0")&amp; IF(ODU!$AH148&gt;0,"1","0")&amp; IF(ODU!$AI148&gt;0,"1","0")&amp; IF(ODU!$AJ148&gt;0,"1","0")&amp; IF(ODU!$AK148&gt;0,"1","0")&amp; IF(ODU!$AL148&gt;0,"1","0")&amp; IF(ODU!$AM148&gt;0,"1","0")&amp; IF(ODU!$AN148&gt;0,"1","0")&amp; IF(ODU!$AO148&gt;0,"1","0")&amp; IF(ODU!$AP148&gt;0,"1","0")))</f>
        <v/>
      </c>
      <c r="U148" s="351" t="str">
        <f>IF(ODU!$A148="","",43 - FIND("1",IF(ODU!$AP148&gt;0,"1","0") &amp; IF(ODU!$AO148&gt;0,"1","0") &amp; IF(ODU!$AN148&gt;0,"1","0") &amp; IF(ODU!$AM148&gt;0,"1","0")&amp; IF(ODU!$AL148&gt;0,"1","0")&amp; IF(ODU!$AK148&gt;0,"1","0")&amp; IF(ODU!$AJ148&gt;0,"1","0")&amp; IF(ODU!$AI148&gt;0,"1","0")&amp; IF(ODU!$AH148&gt;0,"1","0")&amp; IF(ODU!$AG148&gt;0,"1","0")&amp; IF(ODU!$AF148&gt;0,"1","0")&amp; IF(ODU!$AE148&gt;0,"1","0")&amp; IF(ODU!$AD148&gt;0,"1","0")&amp; IF(ODU!$AC148&gt;0,"1","0")&amp; IF(ODU!$AB148&gt;0,"1","0")&amp; IF(ODU!$AA148&gt;0,"1","0")))</f>
        <v/>
      </c>
      <c r="V148" s="351" t="str">
        <f>IF(ODU!$A148="","",IF(OR(T148&lt;&gt;R148+17,U148&lt;&gt;S148+17)," RangeMismatch",""))</f>
        <v/>
      </c>
      <c r="W148" s="344" t="str">
        <f ca="1">IF(ODU!$A148="","",IF(COUNTA(INDIRECT("odu!R"&amp;ROW()&amp;"C"&amp;R148&amp;":R"&amp;ROW()&amp;"C"&amp;S148,"false"))&lt;&gt;1+S148-R148," GapInRangeCooling",""))</f>
        <v/>
      </c>
      <c r="X148" s="344" t="str">
        <f ca="1">IF(ODU!$A148="","",IF(COUNTA(INDIRECT("odu!R"&amp;ROW()&amp;"C"&amp;T148&amp;":R"&amp;ROW()&amp;"C"&amp;U148,"false"))&lt;&gt;1+U148-T148," GapInRangeHeating",""))</f>
        <v/>
      </c>
      <c r="Y148" s="345" t="str">
        <f>IF(ODU!$A148="","",IF(OR(ODU!$F148=0,ODU!$B148=0),0,ODU!$F148/ODU!$B148))</f>
        <v/>
      </c>
      <c r="Z148" s="345" t="str">
        <f>IF(ODU!$A148="","",IF(OR(ODU!$G148=0,ODU!$B148=0),0, ODU!$G148/ODU!$B148))</f>
        <v/>
      </c>
      <c r="AA148" s="303" t="str">
        <f>IF(ODU!$A148="","",IF(Y148=0,0,IF(Y148&gt;=0.8,13,IF(Y148&gt;=0.7,12,IF(Y148&gt;=0.6,11,IF(Y148&gt;=0.5,10,0))))))</f>
        <v/>
      </c>
      <c r="AB148" s="351" t="str">
        <f>IF(ODU!$A148="","",IF(Z148&gt;2, 25,6+INT(10*(Z148-0.0001))))</f>
        <v/>
      </c>
      <c r="AC148" s="304" t="str">
        <f>IF(ODU!$A148="","",IF(AA148&lt;R148," CapacityMin",""))</f>
        <v/>
      </c>
      <c r="AD148" s="304" t="str">
        <f>IF(ODU!$A148="","",IF(AB148&gt;S148," CapacityMax",""))</f>
        <v/>
      </c>
      <c r="AE148" s="344" t="str">
        <f>IF(ODU!$A148="","",IF(ODU!H148&lt;Min_Units," UnitMin",""))</f>
        <v/>
      </c>
      <c r="AF148" s="344" t="str">
        <f>IF(ODU!$A148="","",IF(ODU!I148&lt;=ODU!H148," UnitMax",""))</f>
        <v/>
      </c>
      <c r="AG148" s="344" t="str">
        <f>IF(ODU!$A148="","",IF(COUNTIF(IDU!$E$3:$N$3,"="&amp;UPPER(ODU!BL148))=1,""," Invalid_IDU_List"))</f>
        <v/>
      </c>
      <c r="AH148" s="344" t="str">
        <f t="shared" ca="1" si="24"/>
        <v/>
      </c>
      <c r="AI148" s="344" t="str">
        <f t="shared" si="25"/>
        <v/>
      </c>
    </row>
    <row r="149" spans="1:35" x14ac:dyDescent="0.2">
      <c r="A149">
        <v>149</v>
      </c>
      <c r="B149" s="304" t="str">
        <f t="shared" ca="1" si="22"/>
        <v/>
      </c>
      <c r="C149" s="304">
        <f t="shared" ca="1" si="23"/>
        <v>0</v>
      </c>
      <c r="D149" s="304">
        <f t="shared" ca="1" si="19"/>
        <v>0</v>
      </c>
      <c r="E149" s="304" t="str">
        <f t="shared" ca="1" si="20"/>
        <v/>
      </c>
      <c r="F149">
        <v>143</v>
      </c>
      <c r="G149" s="304">
        <f t="shared" ca="1" si="21"/>
        <v>0</v>
      </c>
      <c r="H149" s="304" t="str">
        <f t="shared" ca="1" si="26"/>
        <v/>
      </c>
      <c r="I149" s="311"/>
      <c r="J149" s="311"/>
      <c r="K149" s="311"/>
      <c r="P149" s="344" t="str">
        <f>IF(ODU!$A149="","",IF(COUNTIF(ODU!$A$4:$A$504,"="&amp;ODU!$A149)&gt;1,"ODU_Duplicate",""))</f>
        <v/>
      </c>
      <c r="Q149" s="344" t="str">
        <f>IF(IDU!$A150="","",IF(COUNTIF(IDU!$A$4:$A$354,"="&amp;IDU!$A150)&gt;1,"IDU_Duplicate",""))</f>
        <v/>
      </c>
      <c r="R149" s="351" t="str">
        <f>IF(ODU!$A149="","",9 + FIND("1",IF(ODU!$J149&gt;0,"1","0") &amp; IF(ODU!$K149&gt;0,"1","0") &amp; IF(ODU!$L149&gt;0,"1","0") &amp; IF(ODU!$M149&gt;0,"1","0")&amp; IF(ODU!$N149&gt;0,"1","0")&amp; IF(ODU!$O149&gt;0,"1","0")&amp; IF(ODU!$P149&gt;0,"1","0")&amp; IF(ODU!$Q149&gt;0,"1","0")&amp; IF(ODU!$R149&gt;0,"1","0")&amp; IF(ODU!$S149&gt;0,"1","0")&amp; IF(ODU!$T149&gt;0,"1","0")&amp; IF(ODU!$U149&gt;0,"1","0")&amp; IF(ODU!$V149&gt;0,"1","0")&amp; IF(ODU!$W149&gt;0,"1","0")&amp; IF(ODU!$X149&gt;0,"1","0")&amp; IF(ODU!$Y149&gt;0,"1","0")))</f>
        <v/>
      </c>
      <c r="S149" s="351" t="str">
        <f>IF(ODU!$A149="","",26 - FIND("1",IF(ODU!$Y149&gt;0,"1","0") &amp; IF(ODU!$X149&gt;0,"1","0") &amp; IF(ODU!$W149&gt;0,"1","0") &amp; IF(ODU!$V149&gt;0,"1","0")&amp; IF(ODU!$U149&gt;0,"1","0")&amp; IF(ODU!$T149&gt;0,"1","0")&amp; IF(ODU!$S149&gt;0,"1","0")&amp; IF(ODU!$R149&gt;0,"1","0")&amp; IF(ODU!$Q149&gt;0,"1","0")&amp; IF(ODU!$P149&gt;0,"1","0")&amp; IF(ODU!$O149&gt;0,"1","0")&amp; IF(ODU!$N149&gt;0,"1","0")&amp; IF(ODU!$M149&gt;0,"1","0")&amp; IF(ODU!$L149&gt;0,"1","0")&amp; IF(ODU!$K149&gt;0,"1","0")&amp; IF(ODU!$J149&gt;0,"1","0")))</f>
        <v/>
      </c>
      <c r="T149" s="351" t="str">
        <f>IF(ODU!$A149="","",26 + FIND("1",IF(ODU!$AA149&gt;0,"1","0") &amp; IF(ODU!$AB149&gt;0,"1","0") &amp; IF(ODU!$AC149&gt;0,"1","0") &amp; IF(ODU!$AD149&gt;0,"1","0")&amp; IF(ODU!$AE149&gt;0,"1","0")&amp; IF(ODU!$AF149&gt;0,"1","0")&amp; IF(ODU!$AG149&gt;0,"1","0")&amp; IF(ODU!$AH149&gt;0,"1","0")&amp; IF(ODU!$AI149&gt;0,"1","0")&amp; IF(ODU!$AJ149&gt;0,"1","0")&amp; IF(ODU!$AK149&gt;0,"1","0")&amp; IF(ODU!$AL149&gt;0,"1","0")&amp; IF(ODU!$AM149&gt;0,"1","0")&amp; IF(ODU!$AN149&gt;0,"1","0")&amp; IF(ODU!$AO149&gt;0,"1","0")&amp; IF(ODU!$AP149&gt;0,"1","0")))</f>
        <v/>
      </c>
      <c r="U149" s="351" t="str">
        <f>IF(ODU!$A149="","",43 - FIND("1",IF(ODU!$AP149&gt;0,"1","0") &amp; IF(ODU!$AO149&gt;0,"1","0") &amp; IF(ODU!$AN149&gt;0,"1","0") &amp; IF(ODU!$AM149&gt;0,"1","0")&amp; IF(ODU!$AL149&gt;0,"1","0")&amp; IF(ODU!$AK149&gt;0,"1","0")&amp; IF(ODU!$AJ149&gt;0,"1","0")&amp; IF(ODU!$AI149&gt;0,"1","0")&amp; IF(ODU!$AH149&gt;0,"1","0")&amp; IF(ODU!$AG149&gt;0,"1","0")&amp; IF(ODU!$AF149&gt;0,"1","0")&amp; IF(ODU!$AE149&gt;0,"1","0")&amp; IF(ODU!$AD149&gt;0,"1","0")&amp; IF(ODU!$AC149&gt;0,"1","0")&amp; IF(ODU!$AB149&gt;0,"1","0")&amp; IF(ODU!$AA149&gt;0,"1","0")))</f>
        <v/>
      </c>
      <c r="V149" s="351" t="str">
        <f>IF(ODU!$A149="","",IF(OR(T149&lt;&gt;R149+17,U149&lt;&gt;S149+17)," RangeMismatch",""))</f>
        <v/>
      </c>
      <c r="W149" s="344" t="str">
        <f ca="1">IF(ODU!$A149="","",IF(COUNTA(INDIRECT("odu!R"&amp;ROW()&amp;"C"&amp;R149&amp;":R"&amp;ROW()&amp;"C"&amp;S149,"false"))&lt;&gt;1+S149-R149," GapInRangeCooling",""))</f>
        <v/>
      </c>
      <c r="X149" s="344" t="str">
        <f ca="1">IF(ODU!$A149="","",IF(COUNTA(INDIRECT("odu!R"&amp;ROW()&amp;"C"&amp;T149&amp;":R"&amp;ROW()&amp;"C"&amp;U149,"false"))&lt;&gt;1+U149-T149," GapInRangeHeating",""))</f>
        <v/>
      </c>
      <c r="Y149" s="345" t="str">
        <f>IF(ODU!$A149="","",IF(OR(ODU!$F149=0,ODU!$B149=0),0,ODU!$F149/ODU!$B149))</f>
        <v/>
      </c>
      <c r="Z149" s="345" t="str">
        <f>IF(ODU!$A149="","",IF(OR(ODU!$G149=0,ODU!$B149=0),0, ODU!$G149/ODU!$B149))</f>
        <v/>
      </c>
      <c r="AA149" s="303" t="str">
        <f>IF(ODU!$A149="","",IF(Y149=0,0,IF(Y149&gt;=0.8,13,IF(Y149&gt;=0.7,12,IF(Y149&gt;=0.6,11,IF(Y149&gt;=0.5,10,0))))))</f>
        <v/>
      </c>
      <c r="AB149" s="351" t="str">
        <f>IF(ODU!$A149="","",IF(Z149&gt;2, 25,6+INT(10*(Z149-0.0001))))</f>
        <v/>
      </c>
      <c r="AC149" s="304" t="str">
        <f>IF(ODU!$A149="","",IF(AA149&lt;R149," CapacityMin",""))</f>
        <v/>
      </c>
      <c r="AD149" s="304" t="str">
        <f>IF(ODU!$A149="","",IF(AB149&gt;S149," CapacityMax",""))</f>
        <v/>
      </c>
      <c r="AE149" s="344" t="str">
        <f>IF(ODU!$A149="","",IF(ODU!H149&lt;Min_Units," UnitMin",""))</f>
        <v/>
      </c>
      <c r="AF149" s="344" t="str">
        <f>IF(ODU!$A149="","",IF(ODU!I149&lt;=ODU!H149," UnitMax",""))</f>
        <v/>
      </c>
      <c r="AG149" s="344" t="str">
        <f>IF(ODU!$A149="","",IF(COUNTIF(IDU!$E$3:$N$3,"="&amp;UPPER(ODU!BL149))=1,""," Invalid_IDU_List"))</f>
        <v/>
      </c>
      <c r="AH149" s="344" t="str">
        <f t="shared" ca="1" si="24"/>
        <v/>
      </c>
      <c r="AI149" s="344" t="str">
        <f t="shared" si="25"/>
        <v/>
      </c>
    </row>
    <row r="150" spans="1:35" x14ac:dyDescent="0.2">
      <c r="A150">
        <v>150</v>
      </c>
      <c r="B150" s="304" t="str">
        <f t="shared" ca="1" si="22"/>
        <v/>
      </c>
      <c r="C150" s="304">
        <f t="shared" ca="1" si="23"/>
        <v>0</v>
      </c>
      <c r="D150" s="304">
        <f t="shared" ca="1" si="19"/>
        <v>0</v>
      </c>
      <c r="E150" s="304" t="str">
        <f t="shared" ca="1" si="20"/>
        <v/>
      </c>
      <c r="F150">
        <v>144</v>
      </c>
      <c r="G150" s="304">
        <f t="shared" ca="1" si="21"/>
        <v>0</v>
      </c>
      <c r="H150" s="304" t="str">
        <f t="shared" ca="1" si="26"/>
        <v/>
      </c>
      <c r="I150" s="311"/>
      <c r="J150" s="311"/>
      <c r="K150" s="311"/>
      <c r="P150" s="344" t="str">
        <f>IF(ODU!$A150="","",IF(COUNTIF(ODU!$A$4:$A$504,"="&amp;ODU!$A150)&gt;1,"ODU_Duplicate",""))</f>
        <v/>
      </c>
      <c r="Q150" s="344" t="str">
        <f>IF(IDU!$A151="","",IF(COUNTIF(IDU!$A$4:$A$354,"="&amp;IDU!$A151)&gt;1,"IDU_Duplicate",""))</f>
        <v/>
      </c>
      <c r="R150" s="351" t="str">
        <f>IF(ODU!$A150="","",9 + FIND("1",IF(ODU!$J150&gt;0,"1","0") &amp; IF(ODU!$K150&gt;0,"1","0") &amp; IF(ODU!$L150&gt;0,"1","0") &amp; IF(ODU!$M150&gt;0,"1","0")&amp; IF(ODU!$N150&gt;0,"1","0")&amp; IF(ODU!$O150&gt;0,"1","0")&amp; IF(ODU!$P150&gt;0,"1","0")&amp; IF(ODU!$Q150&gt;0,"1","0")&amp; IF(ODU!$R150&gt;0,"1","0")&amp; IF(ODU!$S150&gt;0,"1","0")&amp; IF(ODU!$T150&gt;0,"1","0")&amp; IF(ODU!$U150&gt;0,"1","0")&amp; IF(ODU!$V150&gt;0,"1","0")&amp; IF(ODU!$W150&gt;0,"1","0")&amp; IF(ODU!$X150&gt;0,"1","0")&amp; IF(ODU!$Y150&gt;0,"1","0")))</f>
        <v/>
      </c>
      <c r="S150" s="351" t="str">
        <f>IF(ODU!$A150="","",26 - FIND("1",IF(ODU!$Y150&gt;0,"1","0") &amp; IF(ODU!$X150&gt;0,"1","0") &amp; IF(ODU!$W150&gt;0,"1","0") &amp; IF(ODU!$V150&gt;0,"1","0")&amp; IF(ODU!$U150&gt;0,"1","0")&amp; IF(ODU!$T150&gt;0,"1","0")&amp; IF(ODU!$S150&gt;0,"1","0")&amp; IF(ODU!$R150&gt;0,"1","0")&amp; IF(ODU!$Q150&gt;0,"1","0")&amp; IF(ODU!$P150&gt;0,"1","0")&amp; IF(ODU!$O150&gt;0,"1","0")&amp; IF(ODU!$N150&gt;0,"1","0")&amp; IF(ODU!$M150&gt;0,"1","0")&amp; IF(ODU!$L150&gt;0,"1","0")&amp; IF(ODU!$K150&gt;0,"1","0")&amp; IF(ODU!$J150&gt;0,"1","0")))</f>
        <v/>
      </c>
      <c r="T150" s="351" t="str">
        <f>IF(ODU!$A150="","",26 + FIND("1",IF(ODU!$AA150&gt;0,"1","0") &amp; IF(ODU!$AB150&gt;0,"1","0") &amp; IF(ODU!$AC150&gt;0,"1","0") &amp; IF(ODU!$AD150&gt;0,"1","0")&amp; IF(ODU!$AE150&gt;0,"1","0")&amp; IF(ODU!$AF150&gt;0,"1","0")&amp; IF(ODU!$AG150&gt;0,"1","0")&amp; IF(ODU!$AH150&gt;0,"1","0")&amp; IF(ODU!$AI150&gt;0,"1","0")&amp; IF(ODU!$AJ150&gt;0,"1","0")&amp; IF(ODU!$AK150&gt;0,"1","0")&amp; IF(ODU!$AL150&gt;0,"1","0")&amp; IF(ODU!$AM150&gt;0,"1","0")&amp; IF(ODU!$AN150&gt;0,"1","0")&amp; IF(ODU!$AO150&gt;0,"1","0")&amp; IF(ODU!$AP150&gt;0,"1","0")))</f>
        <v/>
      </c>
      <c r="U150" s="351" t="str">
        <f>IF(ODU!$A150="","",43 - FIND("1",IF(ODU!$AP150&gt;0,"1","0") &amp; IF(ODU!$AO150&gt;0,"1","0") &amp; IF(ODU!$AN150&gt;0,"1","0") &amp; IF(ODU!$AM150&gt;0,"1","0")&amp; IF(ODU!$AL150&gt;0,"1","0")&amp; IF(ODU!$AK150&gt;0,"1","0")&amp; IF(ODU!$AJ150&gt;0,"1","0")&amp; IF(ODU!$AI150&gt;0,"1","0")&amp; IF(ODU!$AH150&gt;0,"1","0")&amp; IF(ODU!$AG150&gt;0,"1","0")&amp; IF(ODU!$AF150&gt;0,"1","0")&amp; IF(ODU!$AE150&gt;0,"1","0")&amp; IF(ODU!$AD150&gt;0,"1","0")&amp; IF(ODU!$AC150&gt;0,"1","0")&amp; IF(ODU!$AB150&gt;0,"1","0")&amp; IF(ODU!$AA150&gt;0,"1","0")))</f>
        <v/>
      </c>
      <c r="V150" s="351" t="str">
        <f>IF(ODU!$A150="","",IF(OR(T150&lt;&gt;R150+17,U150&lt;&gt;S150+17)," RangeMismatch",""))</f>
        <v/>
      </c>
      <c r="W150" s="344" t="str">
        <f ca="1">IF(ODU!$A150="","",IF(COUNTA(INDIRECT("odu!R"&amp;ROW()&amp;"C"&amp;R150&amp;":R"&amp;ROW()&amp;"C"&amp;S150,"false"))&lt;&gt;1+S150-R150," GapInRangeCooling",""))</f>
        <v/>
      </c>
      <c r="X150" s="344" t="str">
        <f ca="1">IF(ODU!$A150="","",IF(COUNTA(INDIRECT("odu!R"&amp;ROW()&amp;"C"&amp;T150&amp;":R"&amp;ROW()&amp;"C"&amp;U150,"false"))&lt;&gt;1+U150-T150," GapInRangeHeating",""))</f>
        <v/>
      </c>
      <c r="Y150" s="345" t="str">
        <f>IF(ODU!$A150="","",IF(OR(ODU!$F150=0,ODU!$B150=0),0,ODU!$F150/ODU!$B150))</f>
        <v/>
      </c>
      <c r="Z150" s="345" t="str">
        <f>IF(ODU!$A150="","",IF(OR(ODU!$G150=0,ODU!$B150=0),0, ODU!$G150/ODU!$B150))</f>
        <v/>
      </c>
      <c r="AA150" s="303" t="str">
        <f>IF(ODU!$A150="","",IF(Y150=0,0,IF(Y150&gt;=0.8,13,IF(Y150&gt;=0.7,12,IF(Y150&gt;=0.6,11,IF(Y150&gt;=0.5,10,0))))))</f>
        <v/>
      </c>
      <c r="AB150" s="351" t="str">
        <f>IF(ODU!$A150="","",IF(Z150&gt;2, 25,6+INT(10*(Z150-0.0001))))</f>
        <v/>
      </c>
      <c r="AC150" s="304" t="str">
        <f>IF(ODU!$A150="","",IF(AA150&lt;R150," CapacityMin",""))</f>
        <v/>
      </c>
      <c r="AD150" s="304" t="str">
        <f>IF(ODU!$A150="","",IF(AB150&gt;S150," CapacityMax",""))</f>
        <v/>
      </c>
      <c r="AE150" s="344" t="str">
        <f>IF(ODU!$A150="","",IF(ODU!H150&lt;Min_Units," UnitMin",""))</f>
        <v/>
      </c>
      <c r="AF150" s="344" t="str">
        <f>IF(ODU!$A150="","",IF(ODU!I150&lt;=ODU!H150," UnitMax",""))</f>
        <v/>
      </c>
      <c r="AG150" s="344" t="str">
        <f>IF(ODU!$A150="","",IF(COUNTIF(IDU!$E$3:$N$3,"="&amp;UPPER(ODU!BL150))=1,""," Invalid_IDU_List"))</f>
        <v/>
      </c>
      <c r="AH150" s="344" t="str">
        <f t="shared" ca="1" si="24"/>
        <v/>
      </c>
      <c r="AI150" s="344" t="str">
        <f t="shared" si="25"/>
        <v/>
      </c>
    </row>
    <row r="151" spans="1:35" x14ac:dyDescent="0.2">
      <c r="A151">
        <v>151</v>
      </c>
      <c r="B151" s="304" t="str">
        <f t="shared" ca="1" si="22"/>
        <v/>
      </c>
      <c r="C151" s="304">
        <f t="shared" ca="1" si="23"/>
        <v>0</v>
      </c>
      <c r="D151" s="304">
        <f t="shared" ca="1" si="19"/>
        <v>0</v>
      </c>
      <c r="E151" s="304" t="str">
        <f t="shared" ca="1" si="20"/>
        <v/>
      </c>
      <c r="F151">
        <v>145</v>
      </c>
      <c r="G151" s="304">
        <f t="shared" ca="1" si="21"/>
        <v>0</v>
      </c>
      <c r="H151" s="304" t="str">
        <f t="shared" ca="1" si="26"/>
        <v/>
      </c>
      <c r="I151" s="311"/>
      <c r="J151" s="311"/>
      <c r="K151" s="311"/>
      <c r="P151" s="344" t="str">
        <f>IF(ODU!$A151="","",IF(COUNTIF(ODU!$A$4:$A$504,"="&amp;ODU!$A151)&gt;1,"ODU_Duplicate",""))</f>
        <v/>
      </c>
      <c r="Q151" s="344" t="str">
        <f>IF(IDU!$A152="","",IF(COUNTIF(IDU!$A$4:$A$354,"="&amp;IDU!$A152)&gt;1,"IDU_Duplicate",""))</f>
        <v/>
      </c>
      <c r="R151" s="351" t="str">
        <f>IF(ODU!$A151="","",9 + FIND("1",IF(ODU!$J151&gt;0,"1","0") &amp; IF(ODU!$K151&gt;0,"1","0") &amp; IF(ODU!$L151&gt;0,"1","0") &amp; IF(ODU!$M151&gt;0,"1","0")&amp; IF(ODU!$N151&gt;0,"1","0")&amp; IF(ODU!$O151&gt;0,"1","0")&amp; IF(ODU!$P151&gt;0,"1","0")&amp; IF(ODU!$Q151&gt;0,"1","0")&amp; IF(ODU!$R151&gt;0,"1","0")&amp; IF(ODU!$S151&gt;0,"1","0")&amp; IF(ODU!$T151&gt;0,"1","0")&amp; IF(ODU!$U151&gt;0,"1","0")&amp; IF(ODU!$V151&gt;0,"1","0")&amp; IF(ODU!$W151&gt;0,"1","0")&amp; IF(ODU!$X151&gt;0,"1","0")&amp; IF(ODU!$Y151&gt;0,"1","0")))</f>
        <v/>
      </c>
      <c r="S151" s="351" t="str">
        <f>IF(ODU!$A151="","",26 - FIND("1",IF(ODU!$Y151&gt;0,"1","0") &amp; IF(ODU!$X151&gt;0,"1","0") &amp; IF(ODU!$W151&gt;0,"1","0") &amp; IF(ODU!$V151&gt;0,"1","0")&amp; IF(ODU!$U151&gt;0,"1","0")&amp; IF(ODU!$T151&gt;0,"1","0")&amp; IF(ODU!$S151&gt;0,"1","0")&amp; IF(ODU!$R151&gt;0,"1","0")&amp; IF(ODU!$Q151&gt;0,"1","0")&amp; IF(ODU!$P151&gt;0,"1","0")&amp; IF(ODU!$O151&gt;0,"1","0")&amp; IF(ODU!$N151&gt;0,"1","0")&amp; IF(ODU!$M151&gt;0,"1","0")&amp; IF(ODU!$L151&gt;0,"1","0")&amp; IF(ODU!$K151&gt;0,"1","0")&amp; IF(ODU!$J151&gt;0,"1","0")))</f>
        <v/>
      </c>
      <c r="T151" s="351" t="str">
        <f>IF(ODU!$A151="","",26 + FIND("1",IF(ODU!$AA151&gt;0,"1","0") &amp; IF(ODU!$AB151&gt;0,"1","0") &amp; IF(ODU!$AC151&gt;0,"1","0") &amp; IF(ODU!$AD151&gt;0,"1","0")&amp; IF(ODU!$AE151&gt;0,"1","0")&amp; IF(ODU!$AF151&gt;0,"1","0")&amp; IF(ODU!$AG151&gt;0,"1","0")&amp; IF(ODU!$AH151&gt;0,"1","0")&amp; IF(ODU!$AI151&gt;0,"1","0")&amp; IF(ODU!$AJ151&gt;0,"1","0")&amp; IF(ODU!$AK151&gt;0,"1","0")&amp; IF(ODU!$AL151&gt;0,"1","0")&amp; IF(ODU!$AM151&gt;0,"1","0")&amp; IF(ODU!$AN151&gt;0,"1","0")&amp; IF(ODU!$AO151&gt;0,"1","0")&amp; IF(ODU!$AP151&gt;0,"1","0")))</f>
        <v/>
      </c>
      <c r="U151" s="351" t="str">
        <f>IF(ODU!$A151="","",43 - FIND("1",IF(ODU!$AP151&gt;0,"1","0") &amp; IF(ODU!$AO151&gt;0,"1","0") &amp; IF(ODU!$AN151&gt;0,"1","0") &amp; IF(ODU!$AM151&gt;0,"1","0")&amp; IF(ODU!$AL151&gt;0,"1","0")&amp; IF(ODU!$AK151&gt;0,"1","0")&amp; IF(ODU!$AJ151&gt;0,"1","0")&amp; IF(ODU!$AI151&gt;0,"1","0")&amp; IF(ODU!$AH151&gt;0,"1","0")&amp; IF(ODU!$AG151&gt;0,"1","0")&amp; IF(ODU!$AF151&gt;0,"1","0")&amp; IF(ODU!$AE151&gt;0,"1","0")&amp; IF(ODU!$AD151&gt;0,"1","0")&amp; IF(ODU!$AC151&gt;0,"1","0")&amp; IF(ODU!$AB151&gt;0,"1","0")&amp; IF(ODU!$AA151&gt;0,"1","0")))</f>
        <v/>
      </c>
      <c r="V151" s="351" t="str">
        <f>IF(ODU!$A151="","",IF(OR(T151&lt;&gt;R151+17,U151&lt;&gt;S151+17)," RangeMismatch",""))</f>
        <v/>
      </c>
      <c r="W151" s="344" t="str">
        <f ca="1">IF(ODU!$A151="","",IF(COUNTA(INDIRECT("odu!R"&amp;ROW()&amp;"C"&amp;R151&amp;":R"&amp;ROW()&amp;"C"&amp;S151,"false"))&lt;&gt;1+S151-R151," GapInRangeCooling",""))</f>
        <v/>
      </c>
      <c r="X151" s="344" t="str">
        <f ca="1">IF(ODU!$A151="","",IF(COUNTA(INDIRECT("odu!R"&amp;ROW()&amp;"C"&amp;T151&amp;":R"&amp;ROW()&amp;"C"&amp;U151,"false"))&lt;&gt;1+U151-T151," GapInRangeHeating",""))</f>
        <v/>
      </c>
      <c r="Y151" s="345" t="str">
        <f>IF(ODU!$A151="","",IF(OR(ODU!$F151=0,ODU!$B151=0),0,ODU!$F151/ODU!$B151))</f>
        <v/>
      </c>
      <c r="Z151" s="345" t="str">
        <f>IF(ODU!$A151="","",IF(OR(ODU!$G151=0,ODU!$B151=0),0, ODU!$G151/ODU!$B151))</f>
        <v/>
      </c>
      <c r="AA151" s="303" t="str">
        <f>IF(ODU!$A151="","",IF(Y151=0,0,IF(Y151&gt;=0.8,13,IF(Y151&gt;=0.7,12,IF(Y151&gt;=0.6,11,IF(Y151&gt;=0.5,10,0))))))</f>
        <v/>
      </c>
      <c r="AB151" s="351" t="str">
        <f>IF(ODU!$A151="","",IF(Z151&gt;2, 25,6+INT(10*(Z151-0.0001))))</f>
        <v/>
      </c>
      <c r="AC151" s="304" t="str">
        <f>IF(ODU!$A151="","",IF(AA151&lt;R151," CapacityMin",""))</f>
        <v/>
      </c>
      <c r="AD151" s="304" t="str">
        <f>IF(ODU!$A151="","",IF(AB151&gt;S151," CapacityMax",""))</f>
        <v/>
      </c>
      <c r="AE151" s="344" t="str">
        <f>IF(ODU!$A151="","",IF(ODU!H151&lt;Min_Units," UnitMin",""))</f>
        <v/>
      </c>
      <c r="AF151" s="344" t="str">
        <f>IF(ODU!$A151="","",IF(ODU!I151&lt;=ODU!H151," UnitMax",""))</f>
        <v/>
      </c>
      <c r="AG151" s="344" t="str">
        <f>IF(ODU!$A151="","",IF(COUNTIF(IDU!$E$3:$N$3,"="&amp;UPPER(ODU!BL151))=1,""," Invalid_IDU_List"))</f>
        <v/>
      </c>
      <c r="AH151" s="344" t="str">
        <f t="shared" ca="1" si="24"/>
        <v/>
      </c>
      <c r="AI151" s="344" t="str">
        <f t="shared" si="25"/>
        <v/>
      </c>
    </row>
    <row r="152" spans="1:35" x14ac:dyDescent="0.2">
      <c r="A152">
        <v>152</v>
      </c>
      <c r="B152" s="304" t="str">
        <f t="shared" ca="1" si="22"/>
        <v/>
      </c>
      <c r="C152" s="304">
        <f t="shared" ca="1" si="23"/>
        <v>0</v>
      </c>
      <c r="D152" s="304">
        <f t="shared" ca="1" si="19"/>
        <v>0</v>
      </c>
      <c r="E152" s="304" t="str">
        <f t="shared" ca="1" si="20"/>
        <v/>
      </c>
      <c r="F152">
        <v>146</v>
      </c>
      <c r="G152" s="304">
        <f t="shared" ca="1" si="21"/>
        <v>0</v>
      </c>
      <c r="H152" s="304" t="str">
        <f t="shared" ca="1" si="26"/>
        <v/>
      </c>
      <c r="I152" s="311"/>
      <c r="J152" s="311"/>
      <c r="K152" s="311"/>
      <c r="P152" s="344" t="str">
        <f>IF(ODU!$A152="","",IF(COUNTIF(ODU!$A$4:$A$504,"="&amp;ODU!$A152)&gt;1,"ODU_Duplicate",""))</f>
        <v/>
      </c>
      <c r="Q152" s="344" t="str">
        <f>IF(IDU!$A153="","",IF(COUNTIF(IDU!$A$4:$A$354,"="&amp;IDU!$A153)&gt;1,"IDU_Duplicate",""))</f>
        <v/>
      </c>
      <c r="R152" s="351" t="str">
        <f>IF(ODU!$A152="","",9 + FIND("1",IF(ODU!$J152&gt;0,"1","0") &amp; IF(ODU!$K152&gt;0,"1","0") &amp; IF(ODU!$L152&gt;0,"1","0") &amp; IF(ODU!$M152&gt;0,"1","0")&amp; IF(ODU!$N152&gt;0,"1","0")&amp; IF(ODU!$O152&gt;0,"1","0")&amp; IF(ODU!$P152&gt;0,"1","0")&amp; IF(ODU!$Q152&gt;0,"1","0")&amp; IF(ODU!$R152&gt;0,"1","0")&amp; IF(ODU!$S152&gt;0,"1","0")&amp; IF(ODU!$T152&gt;0,"1","0")&amp; IF(ODU!$U152&gt;0,"1","0")&amp; IF(ODU!$V152&gt;0,"1","0")&amp; IF(ODU!$W152&gt;0,"1","0")&amp; IF(ODU!$X152&gt;0,"1","0")&amp; IF(ODU!$Y152&gt;0,"1","0")))</f>
        <v/>
      </c>
      <c r="S152" s="351" t="str">
        <f>IF(ODU!$A152="","",26 - FIND("1",IF(ODU!$Y152&gt;0,"1","0") &amp; IF(ODU!$X152&gt;0,"1","0") &amp; IF(ODU!$W152&gt;0,"1","0") &amp; IF(ODU!$V152&gt;0,"1","0")&amp; IF(ODU!$U152&gt;0,"1","0")&amp; IF(ODU!$T152&gt;0,"1","0")&amp; IF(ODU!$S152&gt;0,"1","0")&amp; IF(ODU!$R152&gt;0,"1","0")&amp; IF(ODU!$Q152&gt;0,"1","0")&amp; IF(ODU!$P152&gt;0,"1","0")&amp; IF(ODU!$O152&gt;0,"1","0")&amp; IF(ODU!$N152&gt;0,"1","0")&amp; IF(ODU!$M152&gt;0,"1","0")&amp; IF(ODU!$L152&gt;0,"1","0")&amp; IF(ODU!$K152&gt;0,"1","0")&amp; IF(ODU!$J152&gt;0,"1","0")))</f>
        <v/>
      </c>
      <c r="T152" s="351" t="str">
        <f>IF(ODU!$A152="","",26 + FIND("1",IF(ODU!$AA152&gt;0,"1","0") &amp; IF(ODU!$AB152&gt;0,"1","0") &amp; IF(ODU!$AC152&gt;0,"1","0") &amp; IF(ODU!$AD152&gt;0,"1","0")&amp; IF(ODU!$AE152&gt;0,"1","0")&amp; IF(ODU!$AF152&gt;0,"1","0")&amp; IF(ODU!$AG152&gt;0,"1","0")&amp; IF(ODU!$AH152&gt;0,"1","0")&amp; IF(ODU!$AI152&gt;0,"1","0")&amp; IF(ODU!$AJ152&gt;0,"1","0")&amp; IF(ODU!$AK152&gt;0,"1","0")&amp; IF(ODU!$AL152&gt;0,"1","0")&amp; IF(ODU!$AM152&gt;0,"1","0")&amp; IF(ODU!$AN152&gt;0,"1","0")&amp; IF(ODU!$AO152&gt;0,"1","0")&amp; IF(ODU!$AP152&gt;0,"1","0")))</f>
        <v/>
      </c>
      <c r="U152" s="351" t="str">
        <f>IF(ODU!$A152="","",43 - FIND("1",IF(ODU!$AP152&gt;0,"1","0") &amp; IF(ODU!$AO152&gt;0,"1","0") &amp; IF(ODU!$AN152&gt;0,"1","0") &amp; IF(ODU!$AM152&gt;0,"1","0")&amp; IF(ODU!$AL152&gt;0,"1","0")&amp; IF(ODU!$AK152&gt;0,"1","0")&amp; IF(ODU!$AJ152&gt;0,"1","0")&amp; IF(ODU!$AI152&gt;0,"1","0")&amp; IF(ODU!$AH152&gt;0,"1","0")&amp; IF(ODU!$AG152&gt;0,"1","0")&amp; IF(ODU!$AF152&gt;0,"1","0")&amp; IF(ODU!$AE152&gt;0,"1","0")&amp; IF(ODU!$AD152&gt;0,"1","0")&amp; IF(ODU!$AC152&gt;0,"1","0")&amp; IF(ODU!$AB152&gt;0,"1","0")&amp; IF(ODU!$AA152&gt;0,"1","0")))</f>
        <v/>
      </c>
      <c r="V152" s="351" t="str">
        <f>IF(ODU!$A152="","",IF(OR(T152&lt;&gt;R152+17,U152&lt;&gt;S152+17)," RangeMismatch",""))</f>
        <v/>
      </c>
      <c r="W152" s="344" t="str">
        <f ca="1">IF(ODU!$A152="","",IF(COUNTA(INDIRECT("odu!R"&amp;ROW()&amp;"C"&amp;R152&amp;":R"&amp;ROW()&amp;"C"&amp;S152,"false"))&lt;&gt;1+S152-R152," GapInRangeCooling",""))</f>
        <v/>
      </c>
      <c r="X152" s="344" t="str">
        <f ca="1">IF(ODU!$A152="","",IF(COUNTA(INDIRECT("odu!R"&amp;ROW()&amp;"C"&amp;T152&amp;":R"&amp;ROW()&amp;"C"&amp;U152,"false"))&lt;&gt;1+U152-T152," GapInRangeHeating",""))</f>
        <v/>
      </c>
      <c r="Y152" s="345" t="str">
        <f>IF(ODU!$A152="","",IF(OR(ODU!$F152=0,ODU!$B152=0),0,ODU!$F152/ODU!$B152))</f>
        <v/>
      </c>
      <c r="Z152" s="345" t="str">
        <f>IF(ODU!$A152="","",IF(OR(ODU!$G152=0,ODU!$B152=0),0, ODU!$G152/ODU!$B152))</f>
        <v/>
      </c>
      <c r="AA152" s="303" t="str">
        <f>IF(ODU!$A152="","",IF(Y152=0,0,IF(Y152&gt;=0.8,13,IF(Y152&gt;=0.7,12,IF(Y152&gt;=0.6,11,IF(Y152&gt;=0.5,10,0))))))</f>
        <v/>
      </c>
      <c r="AB152" s="351" t="str">
        <f>IF(ODU!$A152="","",IF(Z152&gt;2, 25,6+INT(10*(Z152-0.0001))))</f>
        <v/>
      </c>
      <c r="AC152" s="304" t="str">
        <f>IF(ODU!$A152="","",IF(AA152&lt;R152," CapacityMin",""))</f>
        <v/>
      </c>
      <c r="AD152" s="304" t="str">
        <f>IF(ODU!$A152="","",IF(AB152&gt;S152," CapacityMax",""))</f>
        <v/>
      </c>
      <c r="AE152" s="344" t="str">
        <f>IF(ODU!$A152="","",IF(ODU!H152&lt;Min_Units," UnitMin",""))</f>
        <v/>
      </c>
      <c r="AF152" s="344" t="str">
        <f>IF(ODU!$A152="","",IF(ODU!I152&lt;=ODU!H152," UnitMax",""))</f>
        <v/>
      </c>
      <c r="AG152" s="344" t="str">
        <f>IF(ODU!$A152="","",IF(COUNTIF(IDU!$E$3:$N$3,"="&amp;UPPER(ODU!BL152))=1,""," Invalid_IDU_List"))</f>
        <v/>
      </c>
      <c r="AH152" s="344" t="str">
        <f t="shared" ca="1" si="24"/>
        <v/>
      </c>
      <c r="AI152" s="344" t="str">
        <f t="shared" si="25"/>
        <v/>
      </c>
    </row>
    <row r="153" spans="1:35" x14ac:dyDescent="0.2">
      <c r="A153">
        <v>153</v>
      </c>
      <c r="B153" s="304" t="str">
        <f t="shared" ca="1" si="22"/>
        <v/>
      </c>
      <c r="C153" s="304">
        <f t="shared" ca="1" si="23"/>
        <v>0</v>
      </c>
      <c r="D153" s="304">
        <f t="shared" ca="1" si="19"/>
        <v>0</v>
      </c>
      <c r="E153" s="304" t="str">
        <f t="shared" ca="1" si="20"/>
        <v/>
      </c>
      <c r="F153">
        <v>147</v>
      </c>
      <c r="G153" s="304">
        <f t="shared" ca="1" si="21"/>
        <v>0</v>
      </c>
      <c r="H153" s="304" t="str">
        <f t="shared" ca="1" si="26"/>
        <v/>
      </c>
      <c r="I153" s="311"/>
      <c r="J153" s="311"/>
      <c r="K153" s="311"/>
      <c r="P153" s="344" t="str">
        <f>IF(ODU!$A153="","",IF(COUNTIF(ODU!$A$4:$A$504,"="&amp;ODU!$A153)&gt;1,"ODU_Duplicate",""))</f>
        <v/>
      </c>
      <c r="Q153" s="344" t="str">
        <f>IF(IDU!$A154="","",IF(COUNTIF(IDU!$A$4:$A$354,"="&amp;IDU!$A154)&gt;1,"IDU_Duplicate",""))</f>
        <v/>
      </c>
      <c r="R153" s="351" t="str">
        <f>IF(ODU!$A153="","",9 + FIND("1",IF(ODU!$J153&gt;0,"1","0") &amp; IF(ODU!$K153&gt;0,"1","0") &amp; IF(ODU!$L153&gt;0,"1","0") &amp; IF(ODU!$M153&gt;0,"1","0")&amp; IF(ODU!$N153&gt;0,"1","0")&amp; IF(ODU!$O153&gt;0,"1","0")&amp; IF(ODU!$P153&gt;0,"1","0")&amp; IF(ODU!$Q153&gt;0,"1","0")&amp; IF(ODU!$R153&gt;0,"1","0")&amp; IF(ODU!$S153&gt;0,"1","0")&amp; IF(ODU!$T153&gt;0,"1","0")&amp; IF(ODU!$U153&gt;0,"1","0")&amp; IF(ODU!$V153&gt;0,"1","0")&amp; IF(ODU!$W153&gt;0,"1","0")&amp; IF(ODU!$X153&gt;0,"1","0")&amp; IF(ODU!$Y153&gt;0,"1","0")))</f>
        <v/>
      </c>
      <c r="S153" s="351" t="str">
        <f>IF(ODU!$A153="","",26 - FIND("1",IF(ODU!$Y153&gt;0,"1","0") &amp; IF(ODU!$X153&gt;0,"1","0") &amp; IF(ODU!$W153&gt;0,"1","0") &amp; IF(ODU!$V153&gt;0,"1","0")&amp; IF(ODU!$U153&gt;0,"1","0")&amp; IF(ODU!$T153&gt;0,"1","0")&amp; IF(ODU!$S153&gt;0,"1","0")&amp; IF(ODU!$R153&gt;0,"1","0")&amp; IF(ODU!$Q153&gt;0,"1","0")&amp; IF(ODU!$P153&gt;0,"1","0")&amp; IF(ODU!$O153&gt;0,"1","0")&amp; IF(ODU!$N153&gt;0,"1","0")&amp; IF(ODU!$M153&gt;0,"1","0")&amp; IF(ODU!$L153&gt;0,"1","0")&amp; IF(ODU!$K153&gt;0,"1","0")&amp; IF(ODU!$J153&gt;0,"1","0")))</f>
        <v/>
      </c>
      <c r="T153" s="351" t="str">
        <f>IF(ODU!$A153="","",26 + FIND("1",IF(ODU!$AA153&gt;0,"1","0") &amp; IF(ODU!$AB153&gt;0,"1","0") &amp; IF(ODU!$AC153&gt;0,"1","0") &amp; IF(ODU!$AD153&gt;0,"1","0")&amp; IF(ODU!$AE153&gt;0,"1","0")&amp; IF(ODU!$AF153&gt;0,"1","0")&amp; IF(ODU!$AG153&gt;0,"1","0")&amp; IF(ODU!$AH153&gt;0,"1","0")&amp; IF(ODU!$AI153&gt;0,"1","0")&amp; IF(ODU!$AJ153&gt;0,"1","0")&amp; IF(ODU!$AK153&gt;0,"1","0")&amp; IF(ODU!$AL153&gt;0,"1","0")&amp; IF(ODU!$AM153&gt;0,"1","0")&amp; IF(ODU!$AN153&gt;0,"1","0")&amp; IF(ODU!$AO153&gt;0,"1","0")&amp; IF(ODU!$AP153&gt;0,"1","0")))</f>
        <v/>
      </c>
      <c r="U153" s="351" t="str">
        <f>IF(ODU!$A153="","",43 - FIND("1",IF(ODU!$AP153&gt;0,"1","0") &amp; IF(ODU!$AO153&gt;0,"1","0") &amp; IF(ODU!$AN153&gt;0,"1","0") &amp; IF(ODU!$AM153&gt;0,"1","0")&amp; IF(ODU!$AL153&gt;0,"1","0")&amp; IF(ODU!$AK153&gt;0,"1","0")&amp; IF(ODU!$AJ153&gt;0,"1","0")&amp; IF(ODU!$AI153&gt;0,"1","0")&amp; IF(ODU!$AH153&gt;0,"1","0")&amp; IF(ODU!$AG153&gt;0,"1","0")&amp; IF(ODU!$AF153&gt;0,"1","0")&amp; IF(ODU!$AE153&gt;0,"1","0")&amp; IF(ODU!$AD153&gt;0,"1","0")&amp; IF(ODU!$AC153&gt;0,"1","0")&amp; IF(ODU!$AB153&gt;0,"1","0")&amp; IF(ODU!$AA153&gt;0,"1","0")))</f>
        <v/>
      </c>
      <c r="V153" s="351" t="str">
        <f>IF(ODU!$A153="","",IF(OR(T153&lt;&gt;R153+17,U153&lt;&gt;S153+17)," RangeMismatch",""))</f>
        <v/>
      </c>
      <c r="W153" s="344" t="str">
        <f ca="1">IF(ODU!$A153="","",IF(COUNTA(INDIRECT("odu!R"&amp;ROW()&amp;"C"&amp;R153&amp;":R"&amp;ROW()&amp;"C"&amp;S153,"false"))&lt;&gt;1+S153-R153," GapInRangeCooling",""))</f>
        <v/>
      </c>
      <c r="X153" s="344" t="str">
        <f ca="1">IF(ODU!$A153="","",IF(COUNTA(INDIRECT("odu!R"&amp;ROW()&amp;"C"&amp;T153&amp;":R"&amp;ROW()&amp;"C"&amp;U153,"false"))&lt;&gt;1+U153-T153," GapInRangeHeating",""))</f>
        <v/>
      </c>
      <c r="Y153" s="345" t="str">
        <f>IF(ODU!$A153="","",IF(OR(ODU!$F153=0,ODU!$B153=0),0,ODU!$F153/ODU!$B153))</f>
        <v/>
      </c>
      <c r="Z153" s="345" t="str">
        <f>IF(ODU!$A153="","",IF(OR(ODU!$G153=0,ODU!$B153=0),0, ODU!$G153/ODU!$B153))</f>
        <v/>
      </c>
      <c r="AA153" s="303" t="str">
        <f>IF(ODU!$A153="","",IF(Y153=0,0,IF(Y153&gt;=0.8,13,IF(Y153&gt;=0.7,12,IF(Y153&gt;=0.6,11,IF(Y153&gt;=0.5,10,0))))))</f>
        <v/>
      </c>
      <c r="AB153" s="351" t="str">
        <f>IF(ODU!$A153="","",IF(Z153&gt;2, 25,6+INT(10*(Z153-0.0001))))</f>
        <v/>
      </c>
      <c r="AC153" s="304" t="str">
        <f>IF(ODU!$A153="","",IF(AA153&lt;R153," CapacityMin",""))</f>
        <v/>
      </c>
      <c r="AD153" s="304" t="str">
        <f>IF(ODU!$A153="","",IF(AB153&gt;S153," CapacityMax",""))</f>
        <v/>
      </c>
      <c r="AE153" s="344" t="str">
        <f>IF(ODU!$A153="","",IF(ODU!H153&lt;Min_Units," UnitMin",""))</f>
        <v/>
      </c>
      <c r="AF153" s="344" t="str">
        <f>IF(ODU!$A153="","",IF(ODU!I153&lt;=ODU!H153," UnitMax",""))</f>
        <v/>
      </c>
      <c r="AG153" s="344" t="str">
        <f>IF(ODU!$A153="","",IF(COUNTIF(IDU!$E$3:$N$3,"="&amp;UPPER(ODU!BL153))=1,""," Invalid_IDU_List"))</f>
        <v/>
      </c>
      <c r="AH153" s="344" t="str">
        <f t="shared" ca="1" si="24"/>
        <v/>
      </c>
      <c r="AI153" s="344" t="str">
        <f t="shared" si="25"/>
        <v/>
      </c>
    </row>
    <row r="154" spans="1:35" x14ac:dyDescent="0.2">
      <c r="A154">
        <v>154</v>
      </c>
      <c r="B154" s="304" t="str">
        <f t="shared" ca="1" si="22"/>
        <v/>
      </c>
      <c r="C154" s="304">
        <f t="shared" ca="1" si="23"/>
        <v>0</v>
      </c>
      <c r="D154" s="304">
        <f t="shared" ca="1" si="19"/>
        <v>0</v>
      </c>
      <c r="E154" s="304" t="str">
        <f t="shared" ca="1" si="20"/>
        <v/>
      </c>
      <c r="F154">
        <v>148</v>
      </c>
      <c r="G154" s="304">
        <f t="shared" ca="1" si="21"/>
        <v>0</v>
      </c>
      <c r="H154" s="304" t="str">
        <f t="shared" ca="1" si="26"/>
        <v/>
      </c>
      <c r="I154" s="311"/>
      <c r="J154" s="311"/>
      <c r="K154" s="311"/>
      <c r="P154" s="344" t="str">
        <f>IF(ODU!$A154="","",IF(COUNTIF(ODU!$A$4:$A$504,"="&amp;ODU!$A154)&gt;1,"ODU_Duplicate",""))</f>
        <v/>
      </c>
      <c r="Q154" s="344" t="str">
        <f>IF(IDU!$A155="","",IF(COUNTIF(IDU!$A$4:$A$354,"="&amp;IDU!$A155)&gt;1,"IDU_Duplicate",""))</f>
        <v/>
      </c>
      <c r="R154" s="351" t="str">
        <f>IF(ODU!$A154="","",9 + FIND("1",IF(ODU!$J154&gt;0,"1","0") &amp; IF(ODU!$K154&gt;0,"1","0") &amp; IF(ODU!$L154&gt;0,"1","0") &amp; IF(ODU!$M154&gt;0,"1","0")&amp; IF(ODU!$N154&gt;0,"1","0")&amp; IF(ODU!$O154&gt;0,"1","0")&amp; IF(ODU!$P154&gt;0,"1","0")&amp; IF(ODU!$Q154&gt;0,"1","0")&amp; IF(ODU!$R154&gt;0,"1","0")&amp; IF(ODU!$S154&gt;0,"1","0")&amp; IF(ODU!$T154&gt;0,"1","0")&amp; IF(ODU!$U154&gt;0,"1","0")&amp; IF(ODU!$V154&gt;0,"1","0")&amp; IF(ODU!$W154&gt;0,"1","0")&amp; IF(ODU!$X154&gt;0,"1","0")&amp; IF(ODU!$Y154&gt;0,"1","0")))</f>
        <v/>
      </c>
      <c r="S154" s="351" t="str">
        <f>IF(ODU!$A154="","",26 - FIND("1",IF(ODU!$Y154&gt;0,"1","0") &amp; IF(ODU!$X154&gt;0,"1","0") &amp; IF(ODU!$W154&gt;0,"1","0") &amp; IF(ODU!$V154&gt;0,"1","0")&amp; IF(ODU!$U154&gt;0,"1","0")&amp; IF(ODU!$T154&gt;0,"1","0")&amp; IF(ODU!$S154&gt;0,"1","0")&amp; IF(ODU!$R154&gt;0,"1","0")&amp; IF(ODU!$Q154&gt;0,"1","0")&amp; IF(ODU!$P154&gt;0,"1","0")&amp; IF(ODU!$O154&gt;0,"1","0")&amp; IF(ODU!$N154&gt;0,"1","0")&amp; IF(ODU!$M154&gt;0,"1","0")&amp; IF(ODU!$L154&gt;0,"1","0")&amp; IF(ODU!$K154&gt;0,"1","0")&amp; IF(ODU!$J154&gt;0,"1","0")))</f>
        <v/>
      </c>
      <c r="T154" s="351" t="str">
        <f>IF(ODU!$A154="","",26 + FIND("1",IF(ODU!$AA154&gt;0,"1","0") &amp; IF(ODU!$AB154&gt;0,"1","0") &amp; IF(ODU!$AC154&gt;0,"1","0") &amp; IF(ODU!$AD154&gt;0,"1","0")&amp; IF(ODU!$AE154&gt;0,"1","0")&amp; IF(ODU!$AF154&gt;0,"1","0")&amp; IF(ODU!$AG154&gt;0,"1","0")&amp; IF(ODU!$AH154&gt;0,"1","0")&amp; IF(ODU!$AI154&gt;0,"1","0")&amp; IF(ODU!$AJ154&gt;0,"1","0")&amp; IF(ODU!$AK154&gt;0,"1","0")&amp; IF(ODU!$AL154&gt;0,"1","0")&amp; IF(ODU!$AM154&gt;0,"1","0")&amp; IF(ODU!$AN154&gt;0,"1","0")&amp; IF(ODU!$AO154&gt;0,"1","0")&amp; IF(ODU!$AP154&gt;0,"1","0")))</f>
        <v/>
      </c>
      <c r="U154" s="351" t="str">
        <f>IF(ODU!$A154="","",43 - FIND("1",IF(ODU!$AP154&gt;0,"1","0") &amp; IF(ODU!$AO154&gt;0,"1","0") &amp; IF(ODU!$AN154&gt;0,"1","0") &amp; IF(ODU!$AM154&gt;0,"1","0")&amp; IF(ODU!$AL154&gt;0,"1","0")&amp; IF(ODU!$AK154&gt;0,"1","0")&amp; IF(ODU!$AJ154&gt;0,"1","0")&amp; IF(ODU!$AI154&gt;0,"1","0")&amp; IF(ODU!$AH154&gt;0,"1","0")&amp; IF(ODU!$AG154&gt;0,"1","0")&amp; IF(ODU!$AF154&gt;0,"1","0")&amp; IF(ODU!$AE154&gt;0,"1","0")&amp; IF(ODU!$AD154&gt;0,"1","0")&amp; IF(ODU!$AC154&gt;0,"1","0")&amp; IF(ODU!$AB154&gt;0,"1","0")&amp; IF(ODU!$AA154&gt;0,"1","0")))</f>
        <v/>
      </c>
      <c r="V154" s="351" t="str">
        <f>IF(ODU!$A154="","",IF(OR(T154&lt;&gt;R154+17,U154&lt;&gt;S154+17)," RangeMismatch",""))</f>
        <v/>
      </c>
      <c r="W154" s="344" t="str">
        <f ca="1">IF(ODU!$A154="","",IF(COUNTA(INDIRECT("odu!R"&amp;ROW()&amp;"C"&amp;R154&amp;":R"&amp;ROW()&amp;"C"&amp;S154,"false"))&lt;&gt;1+S154-R154," GapInRangeCooling",""))</f>
        <v/>
      </c>
      <c r="X154" s="344" t="str">
        <f ca="1">IF(ODU!$A154="","",IF(COUNTA(INDIRECT("odu!R"&amp;ROW()&amp;"C"&amp;T154&amp;":R"&amp;ROW()&amp;"C"&amp;U154,"false"))&lt;&gt;1+U154-T154," GapInRangeHeating",""))</f>
        <v/>
      </c>
      <c r="Y154" s="345" t="str">
        <f>IF(ODU!$A154="","",IF(OR(ODU!$F154=0,ODU!$B154=0),0,ODU!$F154/ODU!$B154))</f>
        <v/>
      </c>
      <c r="Z154" s="345" t="str">
        <f>IF(ODU!$A154="","",IF(OR(ODU!$G154=0,ODU!$B154=0),0, ODU!$G154/ODU!$B154))</f>
        <v/>
      </c>
      <c r="AA154" s="303" t="str">
        <f>IF(ODU!$A154="","",IF(Y154=0,0,IF(Y154&gt;=0.8,13,IF(Y154&gt;=0.7,12,IF(Y154&gt;=0.6,11,IF(Y154&gt;=0.5,10,0))))))</f>
        <v/>
      </c>
      <c r="AB154" s="351" t="str">
        <f>IF(ODU!$A154="","",IF(Z154&gt;2, 25,6+INT(10*(Z154-0.0001))))</f>
        <v/>
      </c>
      <c r="AC154" s="304" t="str">
        <f>IF(ODU!$A154="","",IF(AA154&lt;R154," CapacityMin",""))</f>
        <v/>
      </c>
      <c r="AD154" s="304" t="str">
        <f>IF(ODU!$A154="","",IF(AB154&gt;S154," CapacityMax",""))</f>
        <v/>
      </c>
      <c r="AE154" s="344" t="str">
        <f>IF(ODU!$A154="","",IF(ODU!H154&lt;Min_Units," UnitMin",""))</f>
        <v/>
      </c>
      <c r="AF154" s="344" t="str">
        <f>IF(ODU!$A154="","",IF(ODU!I154&lt;=ODU!H154," UnitMax",""))</f>
        <v/>
      </c>
      <c r="AG154" s="344" t="str">
        <f>IF(ODU!$A154="","",IF(COUNTIF(IDU!$E$3:$N$3,"="&amp;UPPER(ODU!BL154))=1,""," Invalid_IDU_List"))</f>
        <v/>
      </c>
      <c r="AH154" s="344" t="str">
        <f t="shared" ca="1" si="24"/>
        <v/>
      </c>
      <c r="AI154" s="344" t="str">
        <f t="shared" si="25"/>
        <v/>
      </c>
    </row>
    <row r="155" spans="1:35" x14ac:dyDescent="0.2">
      <c r="A155">
        <v>155</v>
      </c>
      <c r="B155" s="304" t="str">
        <f t="shared" ca="1" si="22"/>
        <v/>
      </c>
      <c r="C155" s="304">
        <f t="shared" ca="1" si="23"/>
        <v>0</v>
      </c>
      <c r="D155" s="304">
        <f t="shared" ca="1" si="19"/>
        <v>0</v>
      </c>
      <c r="E155" s="304" t="str">
        <f t="shared" ca="1" si="20"/>
        <v/>
      </c>
      <c r="F155">
        <v>149</v>
      </c>
      <c r="G155" s="304">
        <f t="shared" ca="1" si="21"/>
        <v>0</v>
      </c>
      <c r="H155" s="304" t="str">
        <f t="shared" ca="1" si="26"/>
        <v/>
      </c>
      <c r="I155" s="311"/>
      <c r="J155" s="311"/>
      <c r="K155" s="311"/>
      <c r="P155" s="344" t="str">
        <f>IF(ODU!$A155="","",IF(COUNTIF(ODU!$A$4:$A$504,"="&amp;ODU!$A155)&gt;1,"ODU_Duplicate",""))</f>
        <v/>
      </c>
      <c r="Q155" s="344" t="str">
        <f>IF(IDU!$A156="","",IF(COUNTIF(IDU!$A$4:$A$354,"="&amp;IDU!$A156)&gt;1,"IDU_Duplicate",""))</f>
        <v/>
      </c>
      <c r="R155" s="351" t="str">
        <f>IF(ODU!$A155="","",9 + FIND("1",IF(ODU!$J155&gt;0,"1","0") &amp; IF(ODU!$K155&gt;0,"1","0") &amp; IF(ODU!$L155&gt;0,"1","0") &amp; IF(ODU!$M155&gt;0,"1","0")&amp; IF(ODU!$N155&gt;0,"1","0")&amp; IF(ODU!$O155&gt;0,"1","0")&amp; IF(ODU!$P155&gt;0,"1","0")&amp; IF(ODU!$Q155&gt;0,"1","0")&amp; IF(ODU!$R155&gt;0,"1","0")&amp; IF(ODU!$S155&gt;0,"1","0")&amp; IF(ODU!$T155&gt;0,"1","0")&amp; IF(ODU!$U155&gt;0,"1","0")&amp; IF(ODU!$V155&gt;0,"1","0")&amp; IF(ODU!$W155&gt;0,"1","0")&amp; IF(ODU!$X155&gt;0,"1","0")&amp; IF(ODU!$Y155&gt;0,"1","0")))</f>
        <v/>
      </c>
      <c r="S155" s="351" t="str">
        <f>IF(ODU!$A155="","",26 - FIND("1",IF(ODU!$Y155&gt;0,"1","0") &amp; IF(ODU!$X155&gt;0,"1","0") &amp; IF(ODU!$W155&gt;0,"1","0") &amp; IF(ODU!$V155&gt;0,"1","0")&amp; IF(ODU!$U155&gt;0,"1","0")&amp; IF(ODU!$T155&gt;0,"1","0")&amp; IF(ODU!$S155&gt;0,"1","0")&amp; IF(ODU!$R155&gt;0,"1","0")&amp; IF(ODU!$Q155&gt;0,"1","0")&amp; IF(ODU!$P155&gt;0,"1","0")&amp; IF(ODU!$O155&gt;0,"1","0")&amp; IF(ODU!$N155&gt;0,"1","0")&amp; IF(ODU!$M155&gt;0,"1","0")&amp; IF(ODU!$L155&gt;0,"1","0")&amp; IF(ODU!$K155&gt;0,"1","0")&amp; IF(ODU!$J155&gt;0,"1","0")))</f>
        <v/>
      </c>
      <c r="T155" s="351" t="str">
        <f>IF(ODU!$A155="","",26 + FIND("1",IF(ODU!$AA155&gt;0,"1","0") &amp; IF(ODU!$AB155&gt;0,"1","0") &amp; IF(ODU!$AC155&gt;0,"1","0") &amp; IF(ODU!$AD155&gt;0,"1","0")&amp; IF(ODU!$AE155&gt;0,"1","0")&amp; IF(ODU!$AF155&gt;0,"1","0")&amp; IF(ODU!$AG155&gt;0,"1","0")&amp; IF(ODU!$AH155&gt;0,"1","0")&amp; IF(ODU!$AI155&gt;0,"1","0")&amp; IF(ODU!$AJ155&gt;0,"1","0")&amp; IF(ODU!$AK155&gt;0,"1","0")&amp; IF(ODU!$AL155&gt;0,"1","0")&amp; IF(ODU!$AM155&gt;0,"1","0")&amp; IF(ODU!$AN155&gt;0,"1","0")&amp; IF(ODU!$AO155&gt;0,"1","0")&amp; IF(ODU!$AP155&gt;0,"1","0")))</f>
        <v/>
      </c>
      <c r="U155" s="351" t="str">
        <f>IF(ODU!$A155="","",43 - FIND("1",IF(ODU!$AP155&gt;0,"1","0") &amp; IF(ODU!$AO155&gt;0,"1","0") &amp; IF(ODU!$AN155&gt;0,"1","0") &amp; IF(ODU!$AM155&gt;0,"1","0")&amp; IF(ODU!$AL155&gt;0,"1","0")&amp; IF(ODU!$AK155&gt;0,"1","0")&amp; IF(ODU!$AJ155&gt;0,"1","0")&amp; IF(ODU!$AI155&gt;0,"1","0")&amp; IF(ODU!$AH155&gt;0,"1","0")&amp; IF(ODU!$AG155&gt;0,"1","0")&amp; IF(ODU!$AF155&gt;0,"1","0")&amp; IF(ODU!$AE155&gt;0,"1","0")&amp; IF(ODU!$AD155&gt;0,"1","0")&amp; IF(ODU!$AC155&gt;0,"1","0")&amp; IF(ODU!$AB155&gt;0,"1","0")&amp; IF(ODU!$AA155&gt;0,"1","0")))</f>
        <v/>
      </c>
      <c r="V155" s="351" t="str">
        <f>IF(ODU!$A155="","",IF(OR(T155&lt;&gt;R155+17,U155&lt;&gt;S155+17)," RangeMismatch",""))</f>
        <v/>
      </c>
      <c r="W155" s="344" t="str">
        <f ca="1">IF(ODU!$A155="","",IF(COUNTA(INDIRECT("odu!R"&amp;ROW()&amp;"C"&amp;R155&amp;":R"&amp;ROW()&amp;"C"&amp;S155,"false"))&lt;&gt;1+S155-R155," GapInRangeCooling",""))</f>
        <v/>
      </c>
      <c r="X155" s="344" t="str">
        <f ca="1">IF(ODU!$A155="","",IF(COUNTA(INDIRECT("odu!R"&amp;ROW()&amp;"C"&amp;T155&amp;":R"&amp;ROW()&amp;"C"&amp;U155,"false"))&lt;&gt;1+U155-T155," GapInRangeHeating",""))</f>
        <v/>
      </c>
      <c r="Y155" s="345" t="str">
        <f>IF(ODU!$A155="","",IF(OR(ODU!$F155=0,ODU!$B155=0),0,ODU!$F155/ODU!$B155))</f>
        <v/>
      </c>
      <c r="Z155" s="345" t="str">
        <f>IF(ODU!$A155="","",IF(OR(ODU!$G155=0,ODU!$B155=0),0, ODU!$G155/ODU!$B155))</f>
        <v/>
      </c>
      <c r="AA155" s="303" t="str">
        <f>IF(ODU!$A155="","",IF(Y155=0,0,IF(Y155&gt;=0.8,13,IF(Y155&gt;=0.7,12,IF(Y155&gt;=0.6,11,IF(Y155&gt;=0.5,10,0))))))</f>
        <v/>
      </c>
      <c r="AB155" s="351" t="str">
        <f>IF(ODU!$A155="","",IF(Z155&gt;2, 25,6+INT(10*(Z155-0.0001))))</f>
        <v/>
      </c>
      <c r="AC155" s="304" t="str">
        <f>IF(ODU!$A155="","",IF(AA155&lt;R155," CapacityMin",""))</f>
        <v/>
      </c>
      <c r="AD155" s="304" t="str">
        <f>IF(ODU!$A155="","",IF(AB155&gt;S155," CapacityMax",""))</f>
        <v/>
      </c>
      <c r="AE155" s="344" t="str">
        <f>IF(ODU!$A155="","",IF(ODU!H155&lt;Min_Units," UnitMin",""))</f>
        <v/>
      </c>
      <c r="AF155" s="344" t="str">
        <f>IF(ODU!$A155="","",IF(ODU!I155&lt;=ODU!H155," UnitMax",""))</f>
        <v/>
      </c>
      <c r="AG155" s="344" t="str">
        <f>IF(ODU!$A155="","",IF(COUNTIF(IDU!$E$3:$N$3,"="&amp;UPPER(ODU!BL155))=1,""," Invalid_IDU_List"))</f>
        <v/>
      </c>
      <c r="AH155" s="344" t="str">
        <f t="shared" ca="1" si="24"/>
        <v/>
      </c>
      <c r="AI155" s="344" t="str">
        <f t="shared" si="25"/>
        <v/>
      </c>
    </row>
    <row r="156" spans="1:35" x14ac:dyDescent="0.2">
      <c r="A156">
        <v>156</v>
      </c>
      <c r="B156" s="304" t="str">
        <f t="shared" ca="1" si="22"/>
        <v/>
      </c>
      <c r="C156" s="304">
        <f t="shared" ca="1" si="23"/>
        <v>0</v>
      </c>
      <c r="D156" s="304">
        <f t="shared" ca="1" si="19"/>
        <v>0</v>
      </c>
      <c r="E156" s="304" t="str">
        <f t="shared" ca="1" si="20"/>
        <v/>
      </c>
      <c r="F156">
        <v>150</v>
      </c>
      <c r="G156" s="304">
        <f t="shared" ca="1" si="21"/>
        <v>0</v>
      </c>
      <c r="H156" s="304" t="str">
        <f t="shared" ca="1" si="26"/>
        <v/>
      </c>
      <c r="I156" s="311"/>
      <c r="J156" s="311"/>
      <c r="K156" s="311"/>
      <c r="P156" s="344" t="str">
        <f>IF(ODU!$A156="","",IF(COUNTIF(ODU!$A$4:$A$504,"="&amp;ODU!$A156)&gt;1,"ODU_Duplicate",""))</f>
        <v/>
      </c>
      <c r="Q156" s="344" t="str">
        <f>IF(IDU!$A157="","",IF(COUNTIF(IDU!$A$4:$A$354,"="&amp;IDU!$A157)&gt;1,"IDU_Duplicate",""))</f>
        <v/>
      </c>
      <c r="R156" s="351" t="str">
        <f>IF(ODU!$A156="","",9 + FIND("1",IF(ODU!$J156&gt;0,"1","0") &amp; IF(ODU!$K156&gt;0,"1","0") &amp; IF(ODU!$L156&gt;0,"1","0") &amp; IF(ODU!$M156&gt;0,"1","0")&amp; IF(ODU!$N156&gt;0,"1","0")&amp; IF(ODU!$O156&gt;0,"1","0")&amp; IF(ODU!$P156&gt;0,"1","0")&amp; IF(ODU!$Q156&gt;0,"1","0")&amp; IF(ODU!$R156&gt;0,"1","0")&amp; IF(ODU!$S156&gt;0,"1","0")&amp; IF(ODU!$T156&gt;0,"1","0")&amp; IF(ODU!$U156&gt;0,"1","0")&amp; IF(ODU!$V156&gt;0,"1","0")&amp; IF(ODU!$W156&gt;0,"1","0")&amp; IF(ODU!$X156&gt;0,"1","0")&amp; IF(ODU!$Y156&gt;0,"1","0")))</f>
        <v/>
      </c>
      <c r="S156" s="351" t="str">
        <f>IF(ODU!$A156="","",26 - FIND("1",IF(ODU!$Y156&gt;0,"1","0") &amp; IF(ODU!$X156&gt;0,"1","0") &amp; IF(ODU!$W156&gt;0,"1","0") &amp; IF(ODU!$V156&gt;0,"1","0")&amp; IF(ODU!$U156&gt;0,"1","0")&amp; IF(ODU!$T156&gt;0,"1","0")&amp; IF(ODU!$S156&gt;0,"1","0")&amp; IF(ODU!$R156&gt;0,"1","0")&amp; IF(ODU!$Q156&gt;0,"1","0")&amp; IF(ODU!$P156&gt;0,"1","0")&amp; IF(ODU!$O156&gt;0,"1","0")&amp; IF(ODU!$N156&gt;0,"1","0")&amp; IF(ODU!$M156&gt;0,"1","0")&amp; IF(ODU!$L156&gt;0,"1","0")&amp; IF(ODU!$K156&gt;0,"1","0")&amp; IF(ODU!$J156&gt;0,"1","0")))</f>
        <v/>
      </c>
      <c r="T156" s="351" t="str">
        <f>IF(ODU!$A156="","",26 + FIND("1",IF(ODU!$AA156&gt;0,"1","0") &amp; IF(ODU!$AB156&gt;0,"1","0") &amp; IF(ODU!$AC156&gt;0,"1","0") &amp; IF(ODU!$AD156&gt;0,"1","0")&amp; IF(ODU!$AE156&gt;0,"1","0")&amp; IF(ODU!$AF156&gt;0,"1","0")&amp; IF(ODU!$AG156&gt;0,"1","0")&amp; IF(ODU!$AH156&gt;0,"1","0")&amp; IF(ODU!$AI156&gt;0,"1","0")&amp; IF(ODU!$AJ156&gt;0,"1","0")&amp; IF(ODU!$AK156&gt;0,"1","0")&amp; IF(ODU!$AL156&gt;0,"1","0")&amp; IF(ODU!$AM156&gt;0,"1","0")&amp; IF(ODU!$AN156&gt;0,"1","0")&amp; IF(ODU!$AO156&gt;0,"1","0")&amp; IF(ODU!$AP156&gt;0,"1","0")))</f>
        <v/>
      </c>
      <c r="U156" s="351" t="str">
        <f>IF(ODU!$A156="","",43 - FIND("1",IF(ODU!$AP156&gt;0,"1","0") &amp; IF(ODU!$AO156&gt;0,"1","0") &amp; IF(ODU!$AN156&gt;0,"1","0") &amp; IF(ODU!$AM156&gt;0,"1","0")&amp; IF(ODU!$AL156&gt;0,"1","0")&amp; IF(ODU!$AK156&gt;0,"1","0")&amp; IF(ODU!$AJ156&gt;0,"1","0")&amp; IF(ODU!$AI156&gt;0,"1","0")&amp; IF(ODU!$AH156&gt;0,"1","0")&amp; IF(ODU!$AG156&gt;0,"1","0")&amp; IF(ODU!$AF156&gt;0,"1","0")&amp; IF(ODU!$AE156&gt;0,"1","0")&amp; IF(ODU!$AD156&gt;0,"1","0")&amp; IF(ODU!$AC156&gt;0,"1","0")&amp; IF(ODU!$AB156&gt;0,"1","0")&amp; IF(ODU!$AA156&gt;0,"1","0")))</f>
        <v/>
      </c>
      <c r="V156" s="351" t="str">
        <f>IF(ODU!$A156="","",IF(OR(T156&lt;&gt;R156+17,U156&lt;&gt;S156+17)," RangeMismatch",""))</f>
        <v/>
      </c>
      <c r="W156" s="344" t="str">
        <f ca="1">IF(ODU!$A156="","",IF(COUNTA(INDIRECT("odu!R"&amp;ROW()&amp;"C"&amp;R156&amp;":R"&amp;ROW()&amp;"C"&amp;S156,"false"))&lt;&gt;1+S156-R156," GapInRangeCooling",""))</f>
        <v/>
      </c>
      <c r="X156" s="344" t="str">
        <f ca="1">IF(ODU!$A156="","",IF(COUNTA(INDIRECT("odu!R"&amp;ROW()&amp;"C"&amp;T156&amp;":R"&amp;ROW()&amp;"C"&amp;U156,"false"))&lt;&gt;1+U156-T156," GapInRangeHeating",""))</f>
        <v/>
      </c>
      <c r="Y156" s="345" t="str">
        <f>IF(ODU!$A156="","",IF(OR(ODU!$F156=0,ODU!$B156=0),0,ODU!$F156/ODU!$B156))</f>
        <v/>
      </c>
      <c r="Z156" s="345" t="str">
        <f>IF(ODU!$A156="","",IF(OR(ODU!$G156=0,ODU!$B156=0),0, ODU!$G156/ODU!$B156))</f>
        <v/>
      </c>
      <c r="AA156" s="303" t="str">
        <f>IF(ODU!$A156="","",IF(Y156=0,0,IF(Y156&gt;=0.8,13,IF(Y156&gt;=0.7,12,IF(Y156&gt;=0.6,11,IF(Y156&gt;=0.5,10,0))))))</f>
        <v/>
      </c>
      <c r="AB156" s="351" t="str">
        <f>IF(ODU!$A156="","",IF(Z156&gt;2, 25,6+INT(10*(Z156-0.0001))))</f>
        <v/>
      </c>
      <c r="AC156" s="304" t="str">
        <f>IF(ODU!$A156="","",IF(AA156&lt;R156," CapacityMin",""))</f>
        <v/>
      </c>
      <c r="AD156" s="304" t="str">
        <f>IF(ODU!$A156="","",IF(AB156&gt;S156," CapacityMax",""))</f>
        <v/>
      </c>
      <c r="AE156" s="344" t="str">
        <f>IF(ODU!$A156="","",IF(ODU!H156&lt;Min_Units," UnitMin",""))</f>
        <v/>
      </c>
      <c r="AF156" s="344" t="str">
        <f>IF(ODU!$A156="","",IF(ODU!I156&lt;=ODU!H156," UnitMax",""))</f>
        <v/>
      </c>
      <c r="AG156" s="344" t="str">
        <f>IF(ODU!$A156="","",IF(COUNTIF(IDU!$E$3:$N$3,"="&amp;UPPER(ODU!BL156))=1,""," Invalid_IDU_List"))</f>
        <v/>
      </c>
      <c r="AH156" s="344" t="str">
        <f t="shared" ca="1" si="24"/>
        <v/>
      </c>
      <c r="AI156" s="344" t="str">
        <f t="shared" si="25"/>
        <v/>
      </c>
    </row>
    <row r="157" spans="1:35" x14ac:dyDescent="0.2">
      <c r="A157">
        <v>157</v>
      </c>
      <c r="B157" s="304" t="str">
        <f t="shared" ca="1" si="22"/>
        <v/>
      </c>
      <c r="C157" s="304">
        <f t="shared" ca="1" si="23"/>
        <v>0</v>
      </c>
      <c r="D157" s="304">
        <f t="shared" ca="1" si="19"/>
        <v>0</v>
      </c>
      <c r="E157" s="304" t="str">
        <f t="shared" ca="1" si="20"/>
        <v/>
      </c>
      <c r="F157">
        <v>151</v>
      </c>
      <c r="G157" s="304">
        <f t="shared" ca="1" si="21"/>
        <v>0</v>
      </c>
      <c r="H157" s="304" t="str">
        <f t="shared" ca="1" si="26"/>
        <v/>
      </c>
      <c r="I157" s="311"/>
      <c r="J157" s="311"/>
      <c r="K157" s="311"/>
      <c r="P157" s="344" t="str">
        <f>IF(ODU!$A157="","",IF(COUNTIF(ODU!$A$4:$A$504,"="&amp;ODU!$A157)&gt;1,"ODU_Duplicate",""))</f>
        <v/>
      </c>
      <c r="Q157" s="344" t="str">
        <f>IF(IDU!$A158="","",IF(COUNTIF(IDU!$A$4:$A$354,"="&amp;IDU!$A158)&gt;1,"IDU_Duplicate",""))</f>
        <v/>
      </c>
      <c r="R157" s="351" t="str">
        <f>IF(ODU!$A157="","",9 + FIND("1",IF(ODU!$J157&gt;0,"1","0") &amp; IF(ODU!$K157&gt;0,"1","0") &amp; IF(ODU!$L157&gt;0,"1","0") &amp; IF(ODU!$M157&gt;0,"1","0")&amp; IF(ODU!$N157&gt;0,"1","0")&amp; IF(ODU!$O157&gt;0,"1","0")&amp; IF(ODU!$P157&gt;0,"1","0")&amp; IF(ODU!$Q157&gt;0,"1","0")&amp; IF(ODU!$R157&gt;0,"1","0")&amp; IF(ODU!$S157&gt;0,"1","0")&amp; IF(ODU!$T157&gt;0,"1","0")&amp; IF(ODU!$U157&gt;0,"1","0")&amp; IF(ODU!$V157&gt;0,"1","0")&amp; IF(ODU!$W157&gt;0,"1","0")&amp; IF(ODU!$X157&gt;0,"1","0")&amp; IF(ODU!$Y157&gt;0,"1","0")))</f>
        <v/>
      </c>
      <c r="S157" s="351" t="str">
        <f>IF(ODU!$A157="","",26 - FIND("1",IF(ODU!$Y157&gt;0,"1","0") &amp; IF(ODU!$X157&gt;0,"1","0") &amp; IF(ODU!$W157&gt;0,"1","0") &amp; IF(ODU!$V157&gt;0,"1","0")&amp; IF(ODU!$U157&gt;0,"1","0")&amp; IF(ODU!$T157&gt;0,"1","0")&amp; IF(ODU!$S157&gt;0,"1","0")&amp; IF(ODU!$R157&gt;0,"1","0")&amp; IF(ODU!$Q157&gt;0,"1","0")&amp; IF(ODU!$P157&gt;0,"1","0")&amp; IF(ODU!$O157&gt;0,"1","0")&amp; IF(ODU!$N157&gt;0,"1","0")&amp; IF(ODU!$M157&gt;0,"1","0")&amp; IF(ODU!$L157&gt;0,"1","0")&amp; IF(ODU!$K157&gt;0,"1","0")&amp; IF(ODU!$J157&gt;0,"1","0")))</f>
        <v/>
      </c>
      <c r="T157" s="351" t="str">
        <f>IF(ODU!$A157="","",26 + FIND("1",IF(ODU!$AA157&gt;0,"1","0") &amp; IF(ODU!$AB157&gt;0,"1","0") &amp; IF(ODU!$AC157&gt;0,"1","0") &amp; IF(ODU!$AD157&gt;0,"1","0")&amp; IF(ODU!$AE157&gt;0,"1","0")&amp; IF(ODU!$AF157&gt;0,"1","0")&amp; IF(ODU!$AG157&gt;0,"1","0")&amp; IF(ODU!$AH157&gt;0,"1","0")&amp; IF(ODU!$AI157&gt;0,"1","0")&amp; IF(ODU!$AJ157&gt;0,"1","0")&amp; IF(ODU!$AK157&gt;0,"1","0")&amp; IF(ODU!$AL157&gt;0,"1","0")&amp; IF(ODU!$AM157&gt;0,"1","0")&amp; IF(ODU!$AN157&gt;0,"1","0")&amp; IF(ODU!$AO157&gt;0,"1","0")&amp; IF(ODU!$AP157&gt;0,"1","0")))</f>
        <v/>
      </c>
      <c r="U157" s="351" t="str">
        <f>IF(ODU!$A157="","",43 - FIND("1",IF(ODU!$AP157&gt;0,"1","0") &amp; IF(ODU!$AO157&gt;0,"1","0") &amp; IF(ODU!$AN157&gt;0,"1","0") &amp; IF(ODU!$AM157&gt;0,"1","0")&amp; IF(ODU!$AL157&gt;0,"1","0")&amp; IF(ODU!$AK157&gt;0,"1","0")&amp; IF(ODU!$AJ157&gt;0,"1","0")&amp; IF(ODU!$AI157&gt;0,"1","0")&amp; IF(ODU!$AH157&gt;0,"1","0")&amp; IF(ODU!$AG157&gt;0,"1","0")&amp; IF(ODU!$AF157&gt;0,"1","0")&amp; IF(ODU!$AE157&gt;0,"1","0")&amp; IF(ODU!$AD157&gt;0,"1","0")&amp; IF(ODU!$AC157&gt;0,"1","0")&amp; IF(ODU!$AB157&gt;0,"1","0")&amp; IF(ODU!$AA157&gt;0,"1","0")))</f>
        <v/>
      </c>
      <c r="V157" s="351" t="str">
        <f>IF(ODU!$A157="","",IF(OR(T157&lt;&gt;R157+17,U157&lt;&gt;S157+17)," RangeMismatch",""))</f>
        <v/>
      </c>
      <c r="W157" s="344" t="str">
        <f ca="1">IF(ODU!$A157="","",IF(COUNTA(INDIRECT("odu!R"&amp;ROW()&amp;"C"&amp;R157&amp;":R"&amp;ROW()&amp;"C"&amp;S157,"false"))&lt;&gt;1+S157-R157," GapInRangeCooling",""))</f>
        <v/>
      </c>
      <c r="X157" s="344" t="str">
        <f ca="1">IF(ODU!$A157="","",IF(COUNTA(INDIRECT("odu!R"&amp;ROW()&amp;"C"&amp;T157&amp;":R"&amp;ROW()&amp;"C"&amp;U157,"false"))&lt;&gt;1+U157-T157," GapInRangeHeating",""))</f>
        <v/>
      </c>
      <c r="Y157" s="345" t="str">
        <f>IF(ODU!$A157="","",IF(OR(ODU!$F157=0,ODU!$B157=0),0,ODU!$F157/ODU!$B157))</f>
        <v/>
      </c>
      <c r="Z157" s="345" t="str">
        <f>IF(ODU!$A157="","",IF(OR(ODU!$G157=0,ODU!$B157=0),0, ODU!$G157/ODU!$B157))</f>
        <v/>
      </c>
      <c r="AA157" s="303" t="str">
        <f>IF(ODU!$A157="","",IF(Y157=0,0,IF(Y157&gt;=0.8,13,IF(Y157&gt;=0.7,12,IF(Y157&gt;=0.6,11,IF(Y157&gt;=0.5,10,0))))))</f>
        <v/>
      </c>
      <c r="AB157" s="351" t="str">
        <f>IF(ODU!$A157="","",IF(Z157&gt;2, 25,6+INT(10*(Z157-0.0001))))</f>
        <v/>
      </c>
      <c r="AC157" s="304" t="str">
        <f>IF(ODU!$A157="","",IF(AA157&lt;R157," CapacityMin",""))</f>
        <v/>
      </c>
      <c r="AD157" s="304" t="str">
        <f>IF(ODU!$A157="","",IF(AB157&gt;S157," CapacityMax",""))</f>
        <v/>
      </c>
      <c r="AE157" s="344" t="str">
        <f>IF(ODU!$A157="","",IF(ODU!H157&lt;Min_Units," UnitMin",""))</f>
        <v/>
      </c>
      <c r="AF157" s="344" t="str">
        <f>IF(ODU!$A157="","",IF(ODU!I157&lt;=ODU!H157," UnitMax",""))</f>
        <v/>
      </c>
      <c r="AG157" s="344" t="str">
        <f>IF(ODU!$A157="","",IF(COUNTIF(IDU!$E$3:$N$3,"="&amp;UPPER(ODU!BL157))=1,""," Invalid_IDU_List"))</f>
        <v/>
      </c>
      <c r="AH157" s="344" t="str">
        <f t="shared" ca="1" si="24"/>
        <v/>
      </c>
      <c r="AI157" s="344" t="str">
        <f t="shared" si="25"/>
        <v/>
      </c>
    </row>
    <row r="158" spans="1:35" x14ac:dyDescent="0.2">
      <c r="A158">
        <v>158</v>
      </c>
      <c r="B158" s="304" t="str">
        <f t="shared" ca="1" si="22"/>
        <v/>
      </c>
      <c r="C158" s="304">
        <f t="shared" ca="1" si="23"/>
        <v>0</v>
      </c>
      <c r="D158" s="304">
        <f t="shared" ca="1" si="19"/>
        <v>0</v>
      </c>
      <c r="E158" s="304" t="str">
        <f t="shared" ca="1" si="20"/>
        <v/>
      </c>
      <c r="F158">
        <v>152</v>
      </c>
      <c r="G158" s="304">
        <f t="shared" ca="1" si="21"/>
        <v>0</v>
      </c>
      <c r="H158" s="304" t="str">
        <f t="shared" ca="1" si="26"/>
        <v/>
      </c>
      <c r="I158" s="311"/>
      <c r="J158" s="311"/>
      <c r="K158" s="311"/>
      <c r="P158" s="344" t="str">
        <f>IF(ODU!$A158="","",IF(COUNTIF(ODU!$A$4:$A$504,"="&amp;ODU!$A158)&gt;1,"ODU_Duplicate",""))</f>
        <v/>
      </c>
      <c r="Q158" s="344" t="str">
        <f>IF(IDU!$A159="","",IF(COUNTIF(IDU!$A$4:$A$354,"="&amp;IDU!$A159)&gt;1,"IDU_Duplicate",""))</f>
        <v/>
      </c>
      <c r="R158" s="351" t="str">
        <f>IF(ODU!$A158="","",9 + FIND("1",IF(ODU!$J158&gt;0,"1","0") &amp; IF(ODU!$K158&gt;0,"1","0") &amp; IF(ODU!$L158&gt;0,"1","0") &amp; IF(ODU!$M158&gt;0,"1","0")&amp; IF(ODU!$N158&gt;0,"1","0")&amp; IF(ODU!$O158&gt;0,"1","0")&amp; IF(ODU!$P158&gt;0,"1","0")&amp; IF(ODU!$Q158&gt;0,"1","0")&amp; IF(ODU!$R158&gt;0,"1","0")&amp; IF(ODU!$S158&gt;0,"1","0")&amp; IF(ODU!$T158&gt;0,"1","0")&amp; IF(ODU!$U158&gt;0,"1","0")&amp; IF(ODU!$V158&gt;0,"1","0")&amp; IF(ODU!$W158&gt;0,"1","0")&amp; IF(ODU!$X158&gt;0,"1","0")&amp; IF(ODU!$Y158&gt;0,"1","0")))</f>
        <v/>
      </c>
      <c r="S158" s="351" t="str">
        <f>IF(ODU!$A158="","",26 - FIND("1",IF(ODU!$Y158&gt;0,"1","0") &amp; IF(ODU!$X158&gt;0,"1","0") &amp; IF(ODU!$W158&gt;0,"1","0") &amp; IF(ODU!$V158&gt;0,"1","0")&amp; IF(ODU!$U158&gt;0,"1","0")&amp; IF(ODU!$T158&gt;0,"1","0")&amp; IF(ODU!$S158&gt;0,"1","0")&amp; IF(ODU!$R158&gt;0,"1","0")&amp; IF(ODU!$Q158&gt;0,"1","0")&amp; IF(ODU!$P158&gt;0,"1","0")&amp; IF(ODU!$O158&gt;0,"1","0")&amp; IF(ODU!$N158&gt;0,"1","0")&amp; IF(ODU!$M158&gt;0,"1","0")&amp; IF(ODU!$L158&gt;0,"1","0")&amp; IF(ODU!$K158&gt;0,"1","0")&amp; IF(ODU!$J158&gt;0,"1","0")))</f>
        <v/>
      </c>
      <c r="T158" s="351" t="str">
        <f>IF(ODU!$A158="","",26 + FIND("1",IF(ODU!$AA158&gt;0,"1","0") &amp; IF(ODU!$AB158&gt;0,"1","0") &amp; IF(ODU!$AC158&gt;0,"1","0") &amp; IF(ODU!$AD158&gt;0,"1","0")&amp; IF(ODU!$AE158&gt;0,"1","0")&amp; IF(ODU!$AF158&gt;0,"1","0")&amp; IF(ODU!$AG158&gt;0,"1","0")&amp; IF(ODU!$AH158&gt;0,"1","0")&amp; IF(ODU!$AI158&gt;0,"1","0")&amp; IF(ODU!$AJ158&gt;0,"1","0")&amp; IF(ODU!$AK158&gt;0,"1","0")&amp; IF(ODU!$AL158&gt;0,"1","0")&amp; IF(ODU!$AM158&gt;0,"1","0")&amp; IF(ODU!$AN158&gt;0,"1","0")&amp; IF(ODU!$AO158&gt;0,"1","0")&amp; IF(ODU!$AP158&gt;0,"1","0")))</f>
        <v/>
      </c>
      <c r="U158" s="351" t="str">
        <f>IF(ODU!$A158="","",43 - FIND("1",IF(ODU!$AP158&gt;0,"1","0") &amp; IF(ODU!$AO158&gt;0,"1","0") &amp; IF(ODU!$AN158&gt;0,"1","0") &amp; IF(ODU!$AM158&gt;0,"1","0")&amp; IF(ODU!$AL158&gt;0,"1","0")&amp; IF(ODU!$AK158&gt;0,"1","0")&amp; IF(ODU!$AJ158&gt;0,"1","0")&amp; IF(ODU!$AI158&gt;0,"1","0")&amp; IF(ODU!$AH158&gt;0,"1","0")&amp; IF(ODU!$AG158&gt;0,"1","0")&amp; IF(ODU!$AF158&gt;0,"1","0")&amp; IF(ODU!$AE158&gt;0,"1","0")&amp; IF(ODU!$AD158&gt;0,"1","0")&amp; IF(ODU!$AC158&gt;0,"1","0")&amp; IF(ODU!$AB158&gt;0,"1","0")&amp; IF(ODU!$AA158&gt;0,"1","0")))</f>
        <v/>
      </c>
      <c r="V158" s="351" t="str">
        <f>IF(ODU!$A158="","",IF(OR(T158&lt;&gt;R158+17,U158&lt;&gt;S158+17)," RangeMismatch",""))</f>
        <v/>
      </c>
      <c r="W158" s="344" t="str">
        <f ca="1">IF(ODU!$A158="","",IF(COUNTA(INDIRECT("odu!R"&amp;ROW()&amp;"C"&amp;R158&amp;":R"&amp;ROW()&amp;"C"&amp;S158,"false"))&lt;&gt;1+S158-R158," GapInRangeCooling",""))</f>
        <v/>
      </c>
      <c r="X158" s="344" t="str">
        <f ca="1">IF(ODU!$A158="","",IF(COUNTA(INDIRECT("odu!R"&amp;ROW()&amp;"C"&amp;T158&amp;":R"&amp;ROW()&amp;"C"&amp;U158,"false"))&lt;&gt;1+U158-T158," GapInRangeHeating",""))</f>
        <v/>
      </c>
      <c r="Y158" s="345" t="str">
        <f>IF(ODU!$A158="","",IF(OR(ODU!$F158=0,ODU!$B158=0),0,ODU!$F158/ODU!$B158))</f>
        <v/>
      </c>
      <c r="Z158" s="345" t="str">
        <f>IF(ODU!$A158="","",IF(OR(ODU!$G158=0,ODU!$B158=0),0, ODU!$G158/ODU!$B158))</f>
        <v/>
      </c>
      <c r="AA158" s="303" t="str">
        <f>IF(ODU!$A158="","",IF(Y158=0,0,IF(Y158&gt;=0.8,13,IF(Y158&gt;=0.7,12,IF(Y158&gt;=0.6,11,IF(Y158&gt;=0.5,10,0))))))</f>
        <v/>
      </c>
      <c r="AB158" s="351" t="str">
        <f>IF(ODU!$A158="","",IF(Z158&gt;2, 25,6+INT(10*(Z158-0.0001))))</f>
        <v/>
      </c>
      <c r="AC158" s="304" t="str">
        <f>IF(ODU!$A158="","",IF(AA158&lt;R158," CapacityMin",""))</f>
        <v/>
      </c>
      <c r="AD158" s="304" t="str">
        <f>IF(ODU!$A158="","",IF(AB158&gt;S158," CapacityMax",""))</f>
        <v/>
      </c>
      <c r="AE158" s="344" t="str">
        <f>IF(ODU!$A158="","",IF(ODU!H158&lt;Min_Units," UnitMin",""))</f>
        <v/>
      </c>
      <c r="AF158" s="344" t="str">
        <f>IF(ODU!$A158="","",IF(ODU!I158&lt;=ODU!H158," UnitMax",""))</f>
        <v/>
      </c>
      <c r="AG158" s="344" t="str">
        <f>IF(ODU!$A158="","",IF(COUNTIF(IDU!$E$3:$N$3,"="&amp;UPPER(ODU!BL158))=1,""," Invalid_IDU_List"))</f>
        <v/>
      </c>
      <c r="AH158" s="344" t="str">
        <f t="shared" ca="1" si="24"/>
        <v/>
      </c>
      <c r="AI158" s="344" t="str">
        <f t="shared" si="25"/>
        <v/>
      </c>
    </row>
    <row r="159" spans="1:35" x14ac:dyDescent="0.2">
      <c r="A159">
        <v>159</v>
      </c>
      <c r="B159" s="304" t="str">
        <f t="shared" ca="1" si="22"/>
        <v/>
      </c>
      <c r="C159" s="304">
        <f t="shared" ca="1" si="23"/>
        <v>0</v>
      </c>
      <c r="D159" s="304">
        <f t="shared" ca="1" si="19"/>
        <v>0</v>
      </c>
      <c r="E159" s="304" t="str">
        <f t="shared" ca="1" si="20"/>
        <v/>
      </c>
      <c r="F159">
        <v>153</v>
      </c>
      <c r="G159" s="304">
        <f t="shared" ca="1" si="21"/>
        <v>0</v>
      </c>
      <c r="H159" s="304" t="str">
        <f t="shared" ca="1" si="26"/>
        <v/>
      </c>
      <c r="I159" s="311"/>
      <c r="J159" s="311"/>
      <c r="K159" s="311"/>
      <c r="P159" s="344" t="str">
        <f>IF(ODU!$A159="","",IF(COUNTIF(ODU!$A$4:$A$504,"="&amp;ODU!$A159)&gt;1,"ODU_Duplicate",""))</f>
        <v/>
      </c>
      <c r="Q159" s="344" t="str">
        <f>IF(IDU!$A160="","",IF(COUNTIF(IDU!$A$4:$A$354,"="&amp;IDU!$A160)&gt;1,"IDU_Duplicate",""))</f>
        <v/>
      </c>
      <c r="R159" s="351" t="str">
        <f>IF(ODU!$A159="","",9 + FIND("1",IF(ODU!$J159&gt;0,"1","0") &amp; IF(ODU!$K159&gt;0,"1","0") &amp; IF(ODU!$L159&gt;0,"1","0") &amp; IF(ODU!$M159&gt;0,"1","0")&amp; IF(ODU!$N159&gt;0,"1","0")&amp; IF(ODU!$O159&gt;0,"1","0")&amp; IF(ODU!$P159&gt;0,"1","0")&amp; IF(ODU!$Q159&gt;0,"1","0")&amp; IF(ODU!$R159&gt;0,"1","0")&amp; IF(ODU!$S159&gt;0,"1","0")&amp; IF(ODU!$T159&gt;0,"1","0")&amp; IF(ODU!$U159&gt;0,"1","0")&amp; IF(ODU!$V159&gt;0,"1","0")&amp; IF(ODU!$W159&gt;0,"1","0")&amp; IF(ODU!$X159&gt;0,"1","0")&amp; IF(ODU!$Y159&gt;0,"1","0")))</f>
        <v/>
      </c>
      <c r="S159" s="351" t="str">
        <f>IF(ODU!$A159="","",26 - FIND("1",IF(ODU!$Y159&gt;0,"1","0") &amp; IF(ODU!$X159&gt;0,"1","0") &amp; IF(ODU!$W159&gt;0,"1","0") &amp; IF(ODU!$V159&gt;0,"1","0")&amp; IF(ODU!$U159&gt;0,"1","0")&amp; IF(ODU!$T159&gt;0,"1","0")&amp; IF(ODU!$S159&gt;0,"1","0")&amp; IF(ODU!$R159&gt;0,"1","0")&amp; IF(ODU!$Q159&gt;0,"1","0")&amp; IF(ODU!$P159&gt;0,"1","0")&amp; IF(ODU!$O159&gt;0,"1","0")&amp; IF(ODU!$N159&gt;0,"1","0")&amp; IF(ODU!$M159&gt;0,"1","0")&amp; IF(ODU!$L159&gt;0,"1","0")&amp; IF(ODU!$K159&gt;0,"1","0")&amp; IF(ODU!$J159&gt;0,"1","0")))</f>
        <v/>
      </c>
      <c r="T159" s="351" t="str">
        <f>IF(ODU!$A159="","",26 + FIND("1",IF(ODU!$AA159&gt;0,"1","0") &amp; IF(ODU!$AB159&gt;0,"1","0") &amp; IF(ODU!$AC159&gt;0,"1","0") &amp; IF(ODU!$AD159&gt;0,"1","0")&amp; IF(ODU!$AE159&gt;0,"1","0")&amp; IF(ODU!$AF159&gt;0,"1","0")&amp; IF(ODU!$AG159&gt;0,"1","0")&amp; IF(ODU!$AH159&gt;0,"1","0")&amp; IF(ODU!$AI159&gt;0,"1","0")&amp; IF(ODU!$AJ159&gt;0,"1","0")&amp; IF(ODU!$AK159&gt;0,"1","0")&amp; IF(ODU!$AL159&gt;0,"1","0")&amp; IF(ODU!$AM159&gt;0,"1","0")&amp; IF(ODU!$AN159&gt;0,"1","0")&amp; IF(ODU!$AO159&gt;0,"1","0")&amp; IF(ODU!$AP159&gt;0,"1","0")))</f>
        <v/>
      </c>
      <c r="U159" s="351" t="str">
        <f>IF(ODU!$A159="","",43 - FIND("1",IF(ODU!$AP159&gt;0,"1","0") &amp; IF(ODU!$AO159&gt;0,"1","0") &amp; IF(ODU!$AN159&gt;0,"1","0") &amp; IF(ODU!$AM159&gt;0,"1","0")&amp; IF(ODU!$AL159&gt;0,"1","0")&amp; IF(ODU!$AK159&gt;0,"1","0")&amp; IF(ODU!$AJ159&gt;0,"1","0")&amp; IF(ODU!$AI159&gt;0,"1","0")&amp; IF(ODU!$AH159&gt;0,"1","0")&amp; IF(ODU!$AG159&gt;0,"1","0")&amp; IF(ODU!$AF159&gt;0,"1","0")&amp; IF(ODU!$AE159&gt;0,"1","0")&amp; IF(ODU!$AD159&gt;0,"1","0")&amp; IF(ODU!$AC159&gt;0,"1","0")&amp; IF(ODU!$AB159&gt;0,"1","0")&amp; IF(ODU!$AA159&gt;0,"1","0")))</f>
        <v/>
      </c>
      <c r="V159" s="351" t="str">
        <f>IF(ODU!$A159="","",IF(OR(T159&lt;&gt;R159+17,U159&lt;&gt;S159+17)," RangeMismatch",""))</f>
        <v/>
      </c>
      <c r="W159" s="344" t="str">
        <f ca="1">IF(ODU!$A159="","",IF(COUNTA(INDIRECT("odu!R"&amp;ROW()&amp;"C"&amp;R159&amp;":R"&amp;ROW()&amp;"C"&amp;S159,"false"))&lt;&gt;1+S159-R159," GapInRangeCooling",""))</f>
        <v/>
      </c>
      <c r="X159" s="344" t="str">
        <f ca="1">IF(ODU!$A159="","",IF(COUNTA(INDIRECT("odu!R"&amp;ROW()&amp;"C"&amp;T159&amp;":R"&amp;ROW()&amp;"C"&amp;U159,"false"))&lt;&gt;1+U159-T159," GapInRangeHeating",""))</f>
        <v/>
      </c>
      <c r="Y159" s="345" t="str">
        <f>IF(ODU!$A159="","",IF(OR(ODU!$F159=0,ODU!$B159=0),0,ODU!$F159/ODU!$B159))</f>
        <v/>
      </c>
      <c r="Z159" s="345" t="str">
        <f>IF(ODU!$A159="","",IF(OR(ODU!$G159=0,ODU!$B159=0),0, ODU!$G159/ODU!$B159))</f>
        <v/>
      </c>
      <c r="AA159" s="303" t="str">
        <f>IF(ODU!$A159="","",IF(Y159=0,0,IF(Y159&gt;=0.8,13,IF(Y159&gt;=0.7,12,IF(Y159&gt;=0.6,11,IF(Y159&gt;=0.5,10,0))))))</f>
        <v/>
      </c>
      <c r="AB159" s="351" t="str">
        <f>IF(ODU!$A159="","",IF(Z159&gt;2, 25,6+INT(10*(Z159-0.0001))))</f>
        <v/>
      </c>
      <c r="AC159" s="304" t="str">
        <f>IF(ODU!$A159="","",IF(AA159&lt;R159," CapacityMin",""))</f>
        <v/>
      </c>
      <c r="AD159" s="304" t="str">
        <f>IF(ODU!$A159="","",IF(AB159&gt;S159," CapacityMax",""))</f>
        <v/>
      </c>
      <c r="AE159" s="344" t="str">
        <f>IF(ODU!$A159="","",IF(ODU!H159&lt;Min_Units," UnitMin",""))</f>
        <v/>
      </c>
      <c r="AF159" s="344" t="str">
        <f>IF(ODU!$A159="","",IF(ODU!I159&lt;=ODU!H159," UnitMax",""))</f>
        <v/>
      </c>
      <c r="AG159" s="344" t="str">
        <f>IF(ODU!$A159="","",IF(COUNTIF(IDU!$E$3:$N$3,"="&amp;UPPER(ODU!BL159))=1,""," Invalid_IDU_List"))</f>
        <v/>
      </c>
      <c r="AH159" s="344" t="str">
        <f t="shared" ca="1" si="24"/>
        <v/>
      </c>
      <c r="AI159" s="344" t="str">
        <f t="shared" si="25"/>
        <v/>
      </c>
    </row>
    <row r="160" spans="1:35" x14ac:dyDescent="0.2">
      <c r="A160">
        <v>160</v>
      </c>
      <c r="B160" s="304" t="str">
        <f t="shared" ca="1" si="22"/>
        <v/>
      </c>
      <c r="C160" s="304">
        <f t="shared" ca="1" si="23"/>
        <v>0</v>
      </c>
      <c r="D160" s="304">
        <f t="shared" ca="1" si="19"/>
        <v>0</v>
      </c>
      <c r="E160" s="304" t="str">
        <f t="shared" ca="1" si="20"/>
        <v/>
      </c>
      <c r="F160">
        <v>154</v>
      </c>
      <c r="G160" s="304">
        <f t="shared" ca="1" si="21"/>
        <v>0</v>
      </c>
      <c r="H160" s="304" t="str">
        <f t="shared" ca="1" si="26"/>
        <v/>
      </c>
      <c r="I160" s="311"/>
      <c r="J160" s="311"/>
      <c r="K160" s="311"/>
      <c r="P160" s="344" t="str">
        <f>IF(ODU!$A160="","",IF(COUNTIF(ODU!$A$4:$A$504,"="&amp;ODU!$A160)&gt;1,"ODU_Duplicate",""))</f>
        <v/>
      </c>
      <c r="Q160" s="344" t="str">
        <f>IF(IDU!$A161="","",IF(COUNTIF(IDU!$A$4:$A$354,"="&amp;IDU!$A161)&gt;1,"IDU_Duplicate",""))</f>
        <v/>
      </c>
      <c r="R160" s="351" t="str">
        <f>IF(ODU!$A160="","",9 + FIND("1",IF(ODU!$J160&gt;0,"1","0") &amp; IF(ODU!$K160&gt;0,"1","0") &amp; IF(ODU!$L160&gt;0,"1","0") &amp; IF(ODU!$M160&gt;0,"1","0")&amp; IF(ODU!$N160&gt;0,"1","0")&amp; IF(ODU!$O160&gt;0,"1","0")&amp; IF(ODU!$P160&gt;0,"1","0")&amp; IF(ODU!$Q160&gt;0,"1","0")&amp; IF(ODU!$R160&gt;0,"1","0")&amp; IF(ODU!$S160&gt;0,"1","0")&amp; IF(ODU!$T160&gt;0,"1","0")&amp; IF(ODU!$U160&gt;0,"1","0")&amp; IF(ODU!$V160&gt;0,"1","0")&amp; IF(ODU!$W160&gt;0,"1","0")&amp; IF(ODU!$X160&gt;0,"1","0")&amp; IF(ODU!$Y160&gt;0,"1","0")))</f>
        <v/>
      </c>
      <c r="S160" s="351" t="str">
        <f>IF(ODU!$A160="","",26 - FIND("1",IF(ODU!$Y160&gt;0,"1","0") &amp; IF(ODU!$X160&gt;0,"1","0") &amp; IF(ODU!$W160&gt;0,"1","0") &amp; IF(ODU!$V160&gt;0,"1","0")&amp; IF(ODU!$U160&gt;0,"1","0")&amp; IF(ODU!$T160&gt;0,"1","0")&amp; IF(ODU!$S160&gt;0,"1","0")&amp; IF(ODU!$R160&gt;0,"1","0")&amp; IF(ODU!$Q160&gt;0,"1","0")&amp; IF(ODU!$P160&gt;0,"1","0")&amp; IF(ODU!$O160&gt;0,"1","0")&amp; IF(ODU!$N160&gt;0,"1","0")&amp; IF(ODU!$M160&gt;0,"1","0")&amp; IF(ODU!$L160&gt;0,"1","0")&amp; IF(ODU!$K160&gt;0,"1","0")&amp; IF(ODU!$J160&gt;0,"1","0")))</f>
        <v/>
      </c>
      <c r="T160" s="351" t="str">
        <f>IF(ODU!$A160="","",26 + FIND("1",IF(ODU!$AA160&gt;0,"1","0") &amp; IF(ODU!$AB160&gt;0,"1","0") &amp; IF(ODU!$AC160&gt;0,"1","0") &amp; IF(ODU!$AD160&gt;0,"1","0")&amp; IF(ODU!$AE160&gt;0,"1","0")&amp; IF(ODU!$AF160&gt;0,"1","0")&amp; IF(ODU!$AG160&gt;0,"1","0")&amp; IF(ODU!$AH160&gt;0,"1","0")&amp; IF(ODU!$AI160&gt;0,"1","0")&amp; IF(ODU!$AJ160&gt;0,"1","0")&amp; IF(ODU!$AK160&gt;0,"1","0")&amp; IF(ODU!$AL160&gt;0,"1","0")&amp; IF(ODU!$AM160&gt;0,"1","0")&amp; IF(ODU!$AN160&gt;0,"1","0")&amp; IF(ODU!$AO160&gt;0,"1","0")&amp; IF(ODU!$AP160&gt;0,"1","0")))</f>
        <v/>
      </c>
      <c r="U160" s="351" t="str">
        <f>IF(ODU!$A160="","",43 - FIND("1",IF(ODU!$AP160&gt;0,"1","0") &amp; IF(ODU!$AO160&gt;0,"1","0") &amp; IF(ODU!$AN160&gt;0,"1","0") &amp; IF(ODU!$AM160&gt;0,"1","0")&amp; IF(ODU!$AL160&gt;0,"1","0")&amp; IF(ODU!$AK160&gt;0,"1","0")&amp; IF(ODU!$AJ160&gt;0,"1","0")&amp; IF(ODU!$AI160&gt;0,"1","0")&amp; IF(ODU!$AH160&gt;0,"1","0")&amp; IF(ODU!$AG160&gt;0,"1","0")&amp; IF(ODU!$AF160&gt;0,"1","0")&amp; IF(ODU!$AE160&gt;0,"1","0")&amp; IF(ODU!$AD160&gt;0,"1","0")&amp; IF(ODU!$AC160&gt;0,"1","0")&amp; IF(ODU!$AB160&gt;0,"1","0")&amp; IF(ODU!$AA160&gt;0,"1","0")))</f>
        <v/>
      </c>
      <c r="V160" s="351" t="str">
        <f>IF(ODU!$A160="","",IF(OR(T160&lt;&gt;R160+17,U160&lt;&gt;S160+17)," RangeMismatch",""))</f>
        <v/>
      </c>
      <c r="W160" s="344" t="str">
        <f ca="1">IF(ODU!$A160="","",IF(COUNTA(INDIRECT("odu!R"&amp;ROW()&amp;"C"&amp;R160&amp;":R"&amp;ROW()&amp;"C"&amp;S160,"false"))&lt;&gt;1+S160-R160," GapInRangeCooling",""))</f>
        <v/>
      </c>
      <c r="X160" s="344" t="str">
        <f ca="1">IF(ODU!$A160="","",IF(COUNTA(INDIRECT("odu!R"&amp;ROW()&amp;"C"&amp;T160&amp;":R"&amp;ROW()&amp;"C"&amp;U160,"false"))&lt;&gt;1+U160-T160," GapInRangeHeating",""))</f>
        <v/>
      </c>
      <c r="Y160" s="345" t="str">
        <f>IF(ODU!$A160="","",IF(OR(ODU!$F160=0,ODU!$B160=0),0,ODU!$F160/ODU!$B160))</f>
        <v/>
      </c>
      <c r="Z160" s="345" t="str">
        <f>IF(ODU!$A160="","",IF(OR(ODU!$G160=0,ODU!$B160=0),0, ODU!$G160/ODU!$B160))</f>
        <v/>
      </c>
      <c r="AA160" s="303" t="str">
        <f>IF(ODU!$A160="","",IF(Y160=0,0,IF(Y160&gt;=0.8,13,IF(Y160&gt;=0.7,12,IF(Y160&gt;=0.6,11,IF(Y160&gt;=0.5,10,0))))))</f>
        <v/>
      </c>
      <c r="AB160" s="351" t="str">
        <f>IF(ODU!$A160="","",IF(Z160&gt;2, 25,6+INT(10*(Z160-0.0001))))</f>
        <v/>
      </c>
      <c r="AC160" s="304" t="str">
        <f>IF(ODU!$A160="","",IF(AA160&lt;R160," CapacityMin",""))</f>
        <v/>
      </c>
      <c r="AD160" s="304" t="str">
        <f>IF(ODU!$A160="","",IF(AB160&gt;S160," CapacityMax",""))</f>
        <v/>
      </c>
      <c r="AE160" s="344" t="str">
        <f>IF(ODU!$A160="","",IF(ODU!H160&lt;Min_Units," UnitMin",""))</f>
        <v/>
      </c>
      <c r="AF160" s="344" t="str">
        <f>IF(ODU!$A160="","",IF(ODU!I160&lt;=ODU!H160," UnitMax",""))</f>
        <v/>
      </c>
      <c r="AG160" s="344" t="str">
        <f>IF(ODU!$A160="","",IF(COUNTIF(IDU!$E$3:$N$3,"="&amp;UPPER(ODU!BL160))=1,""," Invalid_IDU_List"))</f>
        <v/>
      </c>
      <c r="AH160" s="344" t="str">
        <f t="shared" ca="1" si="24"/>
        <v/>
      </c>
      <c r="AI160" s="344" t="str">
        <f t="shared" si="25"/>
        <v/>
      </c>
    </row>
    <row r="161" spans="1:35" x14ac:dyDescent="0.2">
      <c r="A161">
        <v>161</v>
      </c>
      <c r="B161" s="304" t="str">
        <f t="shared" ca="1" si="22"/>
        <v/>
      </c>
      <c r="C161" s="304">
        <f t="shared" ca="1" si="23"/>
        <v>0</v>
      </c>
      <c r="D161" s="304">
        <f t="shared" ca="1" si="19"/>
        <v>0</v>
      </c>
      <c r="E161" s="304" t="str">
        <f t="shared" ca="1" si="20"/>
        <v/>
      </c>
      <c r="F161">
        <v>155</v>
      </c>
      <c r="G161" s="304">
        <f t="shared" ca="1" si="21"/>
        <v>0</v>
      </c>
      <c r="H161" s="304" t="str">
        <f t="shared" ca="1" si="26"/>
        <v/>
      </c>
      <c r="I161" s="311"/>
      <c r="J161" s="311"/>
      <c r="K161" s="311"/>
      <c r="P161" s="344" t="str">
        <f>IF(ODU!$A161="","",IF(COUNTIF(ODU!$A$4:$A$504,"="&amp;ODU!$A161)&gt;1,"ODU_Duplicate",""))</f>
        <v/>
      </c>
      <c r="Q161" s="344" t="str">
        <f>IF(IDU!$A162="","",IF(COUNTIF(IDU!$A$4:$A$354,"="&amp;IDU!$A162)&gt;1,"IDU_Duplicate",""))</f>
        <v/>
      </c>
      <c r="R161" s="351" t="str">
        <f>IF(ODU!$A161="","",9 + FIND("1",IF(ODU!$J161&gt;0,"1","0") &amp; IF(ODU!$K161&gt;0,"1","0") &amp; IF(ODU!$L161&gt;0,"1","0") &amp; IF(ODU!$M161&gt;0,"1","0")&amp; IF(ODU!$N161&gt;0,"1","0")&amp; IF(ODU!$O161&gt;0,"1","0")&amp; IF(ODU!$P161&gt;0,"1","0")&amp; IF(ODU!$Q161&gt;0,"1","0")&amp; IF(ODU!$R161&gt;0,"1","0")&amp; IF(ODU!$S161&gt;0,"1","0")&amp; IF(ODU!$T161&gt;0,"1","0")&amp; IF(ODU!$U161&gt;0,"1","0")&amp; IF(ODU!$V161&gt;0,"1","0")&amp; IF(ODU!$W161&gt;0,"1","0")&amp; IF(ODU!$X161&gt;0,"1","0")&amp; IF(ODU!$Y161&gt;0,"1","0")))</f>
        <v/>
      </c>
      <c r="S161" s="351" t="str">
        <f>IF(ODU!$A161="","",26 - FIND("1",IF(ODU!$Y161&gt;0,"1","0") &amp; IF(ODU!$X161&gt;0,"1","0") &amp; IF(ODU!$W161&gt;0,"1","0") &amp; IF(ODU!$V161&gt;0,"1","0")&amp; IF(ODU!$U161&gt;0,"1","0")&amp; IF(ODU!$T161&gt;0,"1","0")&amp; IF(ODU!$S161&gt;0,"1","0")&amp; IF(ODU!$R161&gt;0,"1","0")&amp; IF(ODU!$Q161&gt;0,"1","0")&amp; IF(ODU!$P161&gt;0,"1","0")&amp; IF(ODU!$O161&gt;0,"1","0")&amp; IF(ODU!$N161&gt;0,"1","0")&amp; IF(ODU!$M161&gt;0,"1","0")&amp; IF(ODU!$L161&gt;0,"1","0")&amp; IF(ODU!$K161&gt;0,"1","0")&amp; IF(ODU!$J161&gt;0,"1","0")))</f>
        <v/>
      </c>
      <c r="T161" s="351" t="str">
        <f>IF(ODU!$A161="","",26 + FIND("1",IF(ODU!$AA161&gt;0,"1","0") &amp; IF(ODU!$AB161&gt;0,"1","0") &amp; IF(ODU!$AC161&gt;0,"1","0") &amp; IF(ODU!$AD161&gt;0,"1","0")&amp; IF(ODU!$AE161&gt;0,"1","0")&amp; IF(ODU!$AF161&gt;0,"1","0")&amp; IF(ODU!$AG161&gt;0,"1","0")&amp; IF(ODU!$AH161&gt;0,"1","0")&amp; IF(ODU!$AI161&gt;0,"1","0")&amp; IF(ODU!$AJ161&gt;0,"1","0")&amp; IF(ODU!$AK161&gt;0,"1","0")&amp; IF(ODU!$AL161&gt;0,"1","0")&amp; IF(ODU!$AM161&gt;0,"1","0")&amp; IF(ODU!$AN161&gt;0,"1","0")&amp; IF(ODU!$AO161&gt;0,"1","0")&amp; IF(ODU!$AP161&gt;0,"1","0")))</f>
        <v/>
      </c>
      <c r="U161" s="351" t="str">
        <f>IF(ODU!$A161="","",43 - FIND("1",IF(ODU!$AP161&gt;0,"1","0") &amp; IF(ODU!$AO161&gt;0,"1","0") &amp; IF(ODU!$AN161&gt;0,"1","0") &amp; IF(ODU!$AM161&gt;0,"1","0")&amp; IF(ODU!$AL161&gt;0,"1","0")&amp; IF(ODU!$AK161&gt;0,"1","0")&amp; IF(ODU!$AJ161&gt;0,"1","0")&amp; IF(ODU!$AI161&gt;0,"1","0")&amp; IF(ODU!$AH161&gt;0,"1","0")&amp; IF(ODU!$AG161&gt;0,"1","0")&amp; IF(ODU!$AF161&gt;0,"1","0")&amp; IF(ODU!$AE161&gt;0,"1","0")&amp; IF(ODU!$AD161&gt;0,"1","0")&amp; IF(ODU!$AC161&gt;0,"1","0")&amp; IF(ODU!$AB161&gt;0,"1","0")&amp; IF(ODU!$AA161&gt;0,"1","0")))</f>
        <v/>
      </c>
      <c r="V161" s="351" t="str">
        <f>IF(ODU!$A161="","",IF(OR(T161&lt;&gt;R161+17,U161&lt;&gt;S161+17)," RangeMismatch",""))</f>
        <v/>
      </c>
      <c r="W161" s="344" t="str">
        <f ca="1">IF(ODU!$A161="","",IF(COUNTA(INDIRECT("odu!R"&amp;ROW()&amp;"C"&amp;R161&amp;":R"&amp;ROW()&amp;"C"&amp;S161,"false"))&lt;&gt;1+S161-R161," GapInRangeCooling",""))</f>
        <v/>
      </c>
      <c r="X161" s="344" t="str">
        <f ca="1">IF(ODU!$A161="","",IF(COUNTA(INDIRECT("odu!R"&amp;ROW()&amp;"C"&amp;T161&amp;":R"&amp;ROW()&amp;"C"&amp;U161,"false"))&lt;&gt;1+U161-T161," GapInRangeHeating",""))</f>
        <v/>
      </c>
      <c r="Y161" s="345" t="str">
        <f>IF(ODU!$A161="","",IF(OR(ODU!$F161=0,ODU!$B161=0),0,ODU!$F161/ODU!$B161))</f>
        <v/>
      </c>
      <c r="Z161" s="345" t="str">
        <f>IF(ODU!$A161="","",IF(OR(ODU!$G161=0,ODU!$B161=0),0, ODU!$G161/ODU!$B161))</f>
        <v/>
      </c>
      <c r="AA161" s="303" t="str">
        <f>IF(ODU!$A161="","",IF(Y161=0,0,IF(Y161&gt;=0.8,13,IF(Y161&gt;=0.7,12,IF(Y161&gt;=0.6,11,IF(Y161&gt;=0.5,10,0))))))</f>
        <v/>
      </c>
      <c r="AB161" s="351" t="str">
        <f>IF(ODU!$A161="","",IF(Z161&gt;2, 25,6+INT(10*(Z161-0.0001))))</f>
        <v/>
      </c>
      <c r="AC161" s="304" t="str">
        <f>IF(ODU!$A161="","",IF(AA161&lt;R161," CapacityMin",""))</f>
        <v/>
      </c>
      <c r="AD161" s="304" t="str">
        <f>IF(ODU!$A161="","",IF(AB161&gt;S161," CapacityMax",""))</f>
        <v/>
      </c>
      <c r="AE161" s="344" t="str">
        <f>IF(ODU!$A161="","",IF(ODU!H161&lt;Min_Units," UnitMin",""))</f>
        <v/>
      </c>
      <c r="AF161" s="344" t="str">
        <f>IF(ODU!$A161="","",IF(ODU!I161&lt;=ODU!H161," UnitMax",""))</f>
        <v/>
      </c>
      <c r="AG161" s="344" t="str">
        <f>IF(ODU!$A161="","",IF(COUNTIF(IDU!$E$3:$N$3,"="&amp;UPPER(ODU!BL161))=1,""," Invalid_IDU_List"))</f>
        <v/>
      </c>
      <c r="AH161" s="344" t="str">
        <f t="shared" ca="1" si="24"/>
        <v/>
      </c>
      <c r="AI161" s="344" t="str">
        <f t="shared" si="25"/>
        <v/>
      </c>
    </row>
    <row r="162" spans="1:35" x14ac:dyDescent="0.2">
      <c r="A162">
        <v>162</v>
      </c>
      <c r="B162" s="304" t="str">
        <f t="shared" ca="1" si="22"/>
        <v/>
      </c>
      <c r="C162" s="304">
        <f t="shared" ca="1" si="23"/>
        <v>0</v>
      </c>
      <c r="D162" s="304">
        <f t="shared" ca="1" si="19"/>
        <v>0</v>
      </c>
      <c r="E162" s="304" t="str">
        <f t="shared" ca="1" si="20"/>
        <v/>
      </c>
      <c r="F162">
        <v>156</v>
      </c>
      <c r="G162" s="304">
        <f t="shared" ca="1" si="21"/>
        <v>0</v>
      </c>
      <c r="H162" s="304" t="str">
        <f t="shared" ca="1" si="26"/>
        <v/>
      </c>
      <c r="I162" s="311"/>
      <c r="J162" s="311"/>
      <c r="K162" s="311"/>
      <c r="P162" s="344" t="str">
        <f>IF(ODU!$A162="","",IF(COUNTIF(ODU!$A$4:$A$504,"="&amp;ODU!$A162)&gt;1,"ODU_Duplicate",""))</f>
        <v/>
      </c>
      <c r="Q162" s="344" t="str">
        <f>IF(IDU!$A163="","",IF(COUNTIF(IDU!$A$4:$A$354,"="&amp;IDU!$A163)&gt;1,"IDU_Duplicate",""))</f>
        <v/>
      </c>
      <c r="R162" s="351" t="str">
        <f>IF(ODU!$A162="","",9 + FIND("1",IF(ODU!$J162&gt;0,"1","0") &amp; IF(ODU!$K162&gt;0,"1","0") &amp; IF(ODU!$L162&gt;0,"1","0") &amp; IF(ODU!$M162&gt;0,"1","0")&amp; IF(ODU!$N162&gt;0,"1","0")&amp; IF(ODU!$O162&gt;0,"1","0")&amp; IF(ODU!$P162&gt;0,"1","0")&amp; IF(ODU!$Q162&gt;0,"1","0")&amp; IF(ODU!$R162&gt;0,"1","0")&amp; IF(ODU!$S162&gt;0,"1","0")&amp; IF(ODU!$T162&gt;0,"1","0")&amp; IF(ODU!$U162&gt;0,"1","0")&amp; IF(ODU!$V162&gt;0,"1","0")&amp; IF(ODU!$W162&gt;0,"1","0")&amp; IF(ODU!$X162&gt;0,"1","0")&amp; IF(ODU!$Y162&gt;0,"1","0")))</f>
        <v/>
      </c>
      <c r="S162" s="351" t="str">
        <f>IF(ODU!$A162="","",26 - FIND("1",IF(ODU!$Y162&gt;0,"1","0") &amp; IF(ODU!$X162&gt;0,"1","0") &amp; IF(ODU!$W162&gt;0,"1","0") &amp; IF(ODU!$V162&gt;0,"1","0")&amp; IF(ODU!$U162&gt;0,"1","0")&amp; IF(ODU!$T162&gt;0,"1","0")&amp; IF(ODU!$S162&gt;0,"1","0")&amp; IF(ODU!$R162&gt;0,"1","0")&amp; IF(ODU!$Q162&gt;0,"1","0")&amp; IF(ODU!$P162&gt;0,"1","0")&amp; IF(ODU!$O162&gt;0,"1","0")&amp; IF(ODU!$N162&gt;0,"1","0")&amp; IF(ODU!$M162&gt;0,"1","0")&amp; IF(ODU!$L162&gt;0,"1","0")&amp; IF(ODU!$K162&gt;0,"1","0")&amp; IF(ODU!$J162&gt;0,"1","0")))</f>
        <v/>
      </c>
      <c r="T162" s="351" t="str">
        <f>IF(ODU!$A162="","",26 + FIND("1",IF(ODU!$AA162&gt;0,"1","0") &amp; IF(ODU!$AB162&gt;0,"1","0") &amp; IF(ODU!$AC162&gt;0,"1","0") &amp; IF(ODU!$AD162&gt;0,"1","0")&amp; IF(ODU!$AE162&gt;0,"1","0")&amp; IF(ODU!$AF162&gt;0,"1","0")&amp; IF(ODU!$AG162&gt;0,"1","0")&amp; IF(ODU!$AH162&gt;0,"1","0")&amp; IF(ODU!$AI162&gt;0,"1","0")&amp; IF(ODU!$AJ162&gt;0,"1","0")&amp; IF(ODU!$AK162&gt;0,"1","0")&amp; IF(ODU!$AL162&gt;0,"1","0")&amp; IF(ODU!$AM162&gt;0,"1","0")&amp; IF(ODU!$AN162&gt;0,"1","0")&amp; IF(ODU!$AO162&gt;0,"1","0")&amp; IF(ODU!$AP162&gt;0,"1","0")))</f>
        <v/>
      </c>
      <c r="U162" s="351" t="str">
        <f>IF(ODU!$A162="","",43 - FIND("1",IF(ODU!$AP162&gt;0,"1","0") &amp; IF(ODU!$AO162&gt;0,"1","0") &amp; IF(ODU!$AN162&gt;0,"1","0") &amp; IF(ODU!$AM162&gt;0,"1","0")&amp; IF(ODU!$AL162&gt;0,"1","0")&amp; IF(ODU!$AK162&gt;0,"1","0")&amp; IF(ODU!$AJ162&gt;0,"1","0")&amp; IF(ODU!$AI162&gt;0,"1","0")&amp; IF(ODU!$AH162&gt;0,"1","0")&amp; IF(ODU!$AG162&gt;0,"1","0")&amp; IF(ODU!$AF162&gt;0,"1","0")&amp; IF(ODU!$AE162&gt;0,"1","0")&amp; IF(ODU!$AD162&gt;0,"1","0")&amp; IF(ODU!$AC162&gt;0,"1","0")&amp; IF(ODU!$AB162&gt;0,"1","0")&amp; IF(ODU!$AA162&gt;0,"1","0")))</f>
        <v/>
      </c>
      <c r="V162" s="351" t="str">
        <f>IF(ODU!$A162="","",IF(OR(T162&lt;&gt;R162+17,U162&lt;&gt;S162+17)," RangeMismatch",""))</f>
        <v/>
      </c>
      <c r="W162" s="344" t="str">
        <f ca="1">IF(ODU!$A162="","",IF(COUNTA(INDIRECT("odu!R"&amp;ROW()&amp;"C"&amp;R162&amp;":R"&amp;ROW()&amp;"C"&amp;S162,"false"))&lt;&gt;1+S162-R162," GapInRangeCooling",""))</f>
        <v/>
      </c>
      <c r="X162" s="344" t="str">
        <f ca="1">IF(ODU!$A162="","",IF(COUNTA(INDIRECT("odu!R"&amp;ROW()&amp;"C"&amp;T162&amp;":R"&amp;ROW()&amp;"C"&amp;U162,"false"))&lt;&gt;1+U162-T162," GapInRangeHeating",""))</f>
        <v/>
      </c>
      <c r="Y162" s="345" t="str">
        <f>IF(ODU!$A162="","",IF(OR(ODU!$F162=0,ODU!$B162=0),0,ODU!$F162/ODU!$B162))</f>
        <v/>
      </c>
      <c r="Z162" s="345" t="str">
        <f>IF(ODU!$A162="","",IF(OR(ODU!$G162=0,ODU!$B162=0),0, ODU!$G162/ODU!$B162))</f>
        <v/>
      </c>
      <c r="AA162" s="303" t="str">
        <f>IF(ODU!$A162="","",IF(Y162=0,0,IF(Y162&gt;=0.8,13,IF(Y162&gt;=0.7,12,IF(Y162&gt;=0.6,11,IF(Y162&gt;=0.5,10,0))))))</f>
        <v/>
      </c>
      <c r="AB162" s="351" t="str">
        <f>IF(ODU!$A162="","",IF(Z162&gt;2, 25,6+INT(10*(Z162-0.0001))))</f>
        <v/>
      </c>
      <c r="AC162" s="304" t="str">
        <f>IF(ODU!$A162="","",IF(AA162&lt;R162," CapacityMin",""))</f>
        <v/>
      </c>
      <c r="AD162" s="304" t="str">
        <f>IF(ODU!$A162="","",IF(AB162&gt;S162," CapacityMax",""))</f>
        <v/>
      </c>
      <c r="AE162" s="344" t="str">
        <f>IF(ODU!$A162="","",IF(ODU!H162&lt;Min_Units," UnitMin",""))</f>
        <v/>
      </c>
      <c r="AF162" s="344" t="str">
        <f>IF(ODU!$A162="","",IF(ODU!I162&lt;=ODU!H162," UnitMax",""))</f>
        <v/>
      </c>
      <c r="AG162" s="344" t="str">
        <f>IF(ODU!$A162="","",IF(COUNTIF(IDU!$E$3:$N$3,"="&amp;UPPER(ODU!BL162))=1,""," Invalid_IDU_List"))</f>
        <v/>
      </c>
      <c r="AH162" s="344" t="str">
        <f t="shared" ca="1" si="24"/>
        <v/>
      </c>
      <c r="AI162" s="344" t="str">
        <f t="shared" si="25"/>
        <v/>
      </c>
    </row>
    <row r="163" spans="1:35" x14ac:dyDescent="0.2">
      <c r="A163">
        <v>163</v>
      </c>
      <c r="B163" s="304" t="str">
        <f t="shared" ca="1" si="22"/>
        <v/>
      </c>
      <c r="C163" s="304">
        <f t="shared" ca="1" si="23"/>
        <v>0</v>
      </c>
      <c r="D163" s="304">
        <f t="shared" ca="1" si="19"/>
        <v>0</v>
      </c>
      <c r="E163" s="304" t="str">
        <f t="shared" ca="1" si="20"/>
        <v/>
      </c>
      <c r="F163">
        <v>157</v>
      </c>
      <c r="G163" s="304">
        <f t="shared" ca="1" si="21"/>
        <v>0</v>
      </c>
      <c r="H163" s="304" t="str">
        <f t="shared" ca="1" si="26"/>
        <v/>
      </c>
      <c r="I163" s="311"/>
      <c r="J163" s="311"/>
      <c r="K163" s="311"/>
      <c r="P163" s="344" t="str">
        <f>IF(ODU!$A163="","",IF(COUNTIF(ODU!$A$4:$A$504,"="&amp;ODU!$A163)&gt;1,"ODU_Duplicate",""))</f>
        <v/>
      </c>
      <c r="Q163" s="344" t="str">
        <f>IF(IDU!$A164="","",IF(COUNTIF(IDU!$A$4:$A$354,"="&amp;IDU!$A164)&gt;1,"IDU_Duplicate",""))</f>
        <v/>
      </c>
      <c r="R163" s="351" t="str">
        <f>IF(ODU!$A163="","",9 + FIND("1",IF(ODU!$J163&gt;0,"1","0") &amp; IF(ODU!$K163&gt;0,"1","0") &amp; IF(ODU!$L163&gt;0,"1","0") &amp; IF(ODU!$M163&gt;0,"1","0")&amp; IF(ODU!$N163&gt;0,"1","0")&amp; IF(ODU!$O163&gt;0,"1","0")&amp; IF(ODU!$P163&gt;0,"1","0")&amp; IF(ODU!$Q163&gt;0,"1","0")&amp; IF(ODU!$R163&gt;0,"1","0")&amp; IF(ODU!$S163&gt;0,"1","0")&amp; IF(ODU!$T163&gt;0,"1","0")&amp; IF(ODU!$U163&gt;0,"1","0")&amp; IF(ODU!$V163&gt;0,"1","0")&amp; IF(ODU!$W163&gt;0,"1","0")&amp; IF(ODU!$X163&gt;0,"1","0")&amp; IF(ODU!$Y163&gt;0,"1","0")))</f>
        <v/>
      </c>
      <c r="S163" s="351" t="str">
        <f>IF(ODU!$A163="","",26 - FIND("1",IF(ODU!$Y163&gt;0,"1","0") &amp; IF(ODU!$X163&gt;0,"1","0") &amp; IF(ODU!$W163&gt;0,"1","0") &amp; IF(ODU!$V163&gt;0,"1","0")&amp; IF(ODU!$U163&gt;0,"1","0")&amp; IF(ODU!$T163&gt;0,"1","0")&amp; IF(ODU!$S163&gt;0,"1","0")&amp; IF(ODU!$R163&gt;0,"1","0")&amp; IF(ODU!$Q163&gt;0,"1","0")&amp; IF(ODU!$P163&gt;0,"1","0")&amp; IF(ODU!$O163&gt;0,"1","0")&amp; IF(ODU!$N163&gt;0,"1","0")&amp; IF(ODU!$M163&gt;0,"1","0")&amp; IF(ODU!$L163&gt;0,"1","0")&amp; IF(ODU!$K163&gt;0,"1","0")&amp; IF(ODU!$J163&gt;0,"1","0")))</f>
        <v/>
      </c>
      <c r="T163" s="351" t="str">
        <f>IF(ODU!$A163="","",26 + FIND("1",IF(ODU!$AA163&gt;0,"1","0") &amp; IF(ODU!$AB163&gt;0,"1","0") &amp; IF(ODU!$AC163&gt;0,"1","0") &amp; IF(ODU!$AD163&gt;0,"1","0")&amp; IF(ODU!$AE163&gt;0,"1","0")&amp; IF(ODU!$AF163&gt;0,"1","0")&amp; IF(ODU!$AG163&gt;0,"1","0")&amp; IF(ODU!$AH163&gt;0,"1","0")&amp; IF(ODU!$AI163&gt;0,"1","0")&amp; IF(ODU!$AJ163&gt;0,"1","0")&amp; IF(ODU!$AK163&gt;0,"1","0")&amp; IF(ODU!$AL163&gt;0,"1","0")&amp; IF(ODU!$AM163&gt;0,"1","0")&amp; IF(ODU!$AN163&gt;0,"1","0")&amp; IF(ODU!$AO163&gt;0,"1","0")&amp; IF(ODU!$AP163&gt;0,"1","0")))</f>
        <v/>
      </c>
      <c r="U163" s="351" t="str">
        <f>IF(ODU!$A163="","",43 - FIND("1",IF(ODU!$AP163&gt;0,"1","0") &amp; IF(ODU!$AO163&gt;0,"1","0") &amp; IF(ODU!$AN163&gt;0,"1","0") &amp; IF(ODU!$AM163&gt;0,"1","0")&amp; IF(ODU!$AL163&gt;0,"1","0")&amp; IF(ODU!$AK163&gt;0,"1","0")&amp; IF(ODU!$AJ163&gt;0,"1","0")&amp; IF(ODU!$AI163&gt;0,"1","0")&amp; IF(ODU!$AH163&gt;0,"1","0")&amp; IF(ODU!$AG163&gt;0,"1","0")&amp; IF(ODU!$AF163&gt;0,"1","0")&amp; IF(ODU!$AE163&gt;0,"1","0")&amp; IF(ODU!$AD163&gt;0,"1","0")&amp; IF(ODU!$AC163&gt;0,"1","0")&amp; IF(ODU!$AB163&gt;0,"1","0")&amp; IF(ODU!$AA163&gt;0,"1","0")))</f>
        <v/>
      </c>
      <c r="V163" s="351" t="str">
        <f>IF(ODU!$A163="","",IF(OR(T163&lt;&gt;R163+17,U163&lt;&gt;S163+17)," RangeMismatch",""))</f>
        <v/>
      </c>
      <c r="W163" s="344" t="str">
        <f ca="1">IF(ODU!$A163="","",IF(COUNTA(INDIRECT("odu!R"&amp;ROW()&amp;"C"&amp;R163&amp;":R"&amp;ROW()&amp;"C"&amp;S163,"false"))&lt;&gt;1+S163-R163," GapInRangeCooling",""))</f>
        <v/>
      </c>
      <c r="X163" s="344" t="str">
        <f ca="1">IF(ODU!$A163="","",IF(COUNTA(INDIRECT("odu!R"&amp;ROW()&amp;"C"&amp;T163&amp;":R"&amp;ROW()&amp;"C"&amp;U163,"false"))&lt;&gt;1+U163-T163," GapInRangeHeating",""))</f>
        <v/>
      </c>
      <c r="Y163" s="345" t="str">
        <f>IF(ODU!$A163="","",IF(OR(ODU!$F163=0,ODU!$B163=0),0,ODU!$F163/ODU!$B163))</f>
        <v/>
      </c>
      <c r="Z163" s="345" t="str">
        <f>IF(ODU!$A163="","",IF(OR(ODU!$G163=0,ODU!$B163=0),0, ODU!$G163/ODU!$B163))</f>
        <v/>
      </c>
      <c r="AA163" s="303" t="str">
        <f>IF(ODU!$A163="","",IF(Y163=0,0,IF(Y163&gt;=0.8,13,IF(Y163&gt;=0.7,12,IF(Y163&gt;=0.6,11,IF(Y163&gt;=0.5,10,0))))))</f>
        <v/>
      </c>
      <c r="AB163" s="351" t="str">
        <f>IF(ODU!$A163="","",IF(Z163&gt;2, 25,6+INT(10*(Z163-0.0001))))</f>
        <v/>
      </c>
      <c r="AC163" s="304" t="str">
        <f>IF(ODU!$A163="","",IF(AA163&lt;R163," CapacityMin",""))</f>
        <v/>
      </c>
      <c r="AD163" s="304" t="str">
        <f>IF(ODU!$A163="","",IF(AB163&gt;S163," CapacityMax",""))</f>
        <v/>
      </c>
      <c r="AE163" s="344" t="str">
        <f>IF(ODU!$A163="","",IF(ODU!H163&lt;Min_Units," UnitMin",""))</f>
        <v/>
      </c>
      <c r="AF163" s="344" t="str">
        <f>IF(ODU!$A163="","",IF(ODU!I163&lt;=ODU!H163," UnitMax",""))</f>
        <v/>
      </c>
      <c r="AG163" s="344" t="str">
        <f>IF(ODU!$A163="","",IF(COUNTIF(IDU!$E$3:$N$3,"="&amp;UPPER(ODU!BL163))=1,""," Invalid_IDU_List"))</f>
        <v/>
      </c>
      <c r="AH163" s="344" t="str">
        <f t="shared" ca="1" si="24"/>
        <v/>
      </c>
      <c r="AI163" s="344" t="str">
        <f t="shared" si="25"/>
        <v/>
      </c>
    </row>
    <row r="164" spans="1:35" x14ac:dyDescent="0.2">
      <c r="A164">
        <v>164</v>
      </c>
      <c r="B164" s="304" t="str">
        <f t="shared" ca="1" si="22"/>
        <v/>
      </c>
      <c r="C164" s="304">
        <f t="shared" ca="1" si="23"/>
        <v>0</v>
      </c>
      <c r="D164" s="304">
        <f t="shared" ca="1" si="19"/>
        <v>0</v>
      </c>
      <c r="E164" s="304" t="str">
        <f t="shared" ca="1" si="20"/>
        <v/>
      </c>
      <c r="F164">
        <v>158</v>
      </c>
      <c r="G164" s="304">
        <f t="shared" ca="1" si="21"/>
        <v>0</v>
      </c>
      <c r="H164" s="304" t="str">
        <f t="shared" ca="1" si="26"/>
        <v/>
      </c>
      <c r="I164" s="311"/>
      <c r="J164" s="311"/>
      <c r="K164" s="311"/>
      <c r="P164" s="344" t="str">
        <f>IF(ODU!$A164="","",IF(COUNTIF(ODU!$A$4:$A$504,"="&amp;ODU!$A164)&gt;1,"ODU_Duplicate",""))</f>
        <v/>
      </c>
      <c r="Q164" s="344" t="str">
        <f>IF(IDU!$A165="","",IF(COUNTIF(IDU!$A$4:$A$354,"="&amp;IDU!$A165)&gt;1,"IDU_Duplicate",""))</f>
        <v/>
      </c>
      <c r="R164" s="351" t="str">
        <f>IF(ODU!$A164="","",9 + FIND("1",IF(ODU!$J164&gt;0,"1","0") &amp; IF(ODU!$K164&gt;0,"1","0") &amp; IF(ODU!$L164&gt;0,"1","0") &amp; IF(ODU!$M164&gt;0,"1","0")&amp; IF(ODU!$N164&gt;0,"1","0")&amp; IF(ODU!$O164&gt;0,"1","0")&amp; IF(ODU!$P164&gt;0,"1","0")&amp; IF(ODU!$Q164&gt;0,"1","0")&amp; IF(ODU!$R164&gt;0,"1","0")&amp; IF(ODU!$S164&gt;0,"1","0")&amp; IF(ODU!$T164&gt;0,"1","0")&amp; IF(ODU!$U164&gt;0,"1","0")&amp; IF(ODU!$V164&gt;0,"1","0")&amp; IF(ODU!$W164&gt;0,"1","0")&amp; IF(ODU!$X164&gt;0,"1","0")&amp; IF(ODU!$Y164&gt;0,"1","0")))</f>
        <v/>
      </c>
      <c r="S164" s="351" t="str">
        <f>IF(ODU!$A164="","",26 - FIND("1",IF(ODU!$Y164&gt;0,"1","0") &amp; IF(ODU!$X164&gt;0,"1","0") &amp; IF(ODU!$W164&gt;0,"1","0") &amp; IF(ODU!$V164&gt;0,"1","0")&amp; IF(ODU!$U164&gt;0,"1","0")&amp; IF(ODU!$T164&gt;0,"1","0")&amp; IF(ODU!$S164&gt;0,"1","0")&amp; IF(ODU!$R164&gt;0,"1","0")&amp; IF(ODU!$Q164&gt;0,"1","0")&amp; IF(ODU!$P164&gt;0,"1","0")&amp; IF(ODU!$O164&gt;0,"1","0")&amp; IF(ODU!$N164&gt;0,"1","0")&amp; IF(ODU!$M164&gt;0,"1","0")&amp; IF(ODU!$L164&gt;0,"1","0")&amp; IF(ODU!$K164&gt;0,"1","0")&amp; IF(ODU!$J164&gt;0,"1","0")))</f>
        <v/>
      </c>
      <c r="T164" s="351" t="str">
        <f>IF(ODU!$A164="","",26 + FIND("1",IF(ODU!$AA164&gt;0,"1","0") &amp; IF(ODU!$AB164&gt;0,"1","0") &amp; IF(ODU!$AC164&gt;0,"1","0") &amp; IF(ODU!$AD164&gt;0,"1","0")&amp; IF(ODU!$AE164&gt;0,"1","0")&amp; IF(ODU!$AF164&gt;0,"1","0")&amp; IF(ODU!$AG164&gt;0,"1","0")&amp; IF(ODU!$AH164&gt;0,"1","0")&amp; IF(ODU!$AI164&gt;0,"1","0")&amp; IF(ODU!$AJ164&gt;0,"1","0")&amp; IF(ODU!$AK164&gt;0,"1","0")&amp; IF(ODU!$AL164&gt;0,"1","0")&amp; IF(ODU!$AM164&gt;0,"1","0")&amp; IF(ODU!$AN164&gt;0,"1","0")&amp; IF(ODU!$AO164&gt;0,"1","0")&amp; IF(ODU!$AP164&gt;0,"1","0")))</f>
        <v/>
      </c>
      <c r="U164" s="351" t="str">
        <f>IF(ODU!$A164="","",43 - FIND("1",IF(ODU!$AP164&gt;0,"1","0") &amp; IF(ODU!$AO164&gt;0,"1","0") &amp; IF(ODU!$AN164&gt;0,"1","0") &amp; IF(ODU!$AM164&gt;0,"1","0")&amp; IF(ODU!$AL164&gt;0,"1","0")&amp; IF(ODU!$AK164&gt;0,"1","0")&amp; IF(ODU!$AJ164&gt;0,"1","0")&amp; IF(ODU!$AI164&gt;0,"1","0")&amp; IF(ODU!$AH164&gt;0,"1","0")&amp; IF(ODU!$AG164&gt;0,"1","0")&amp; IF(ODU!$AF164&gt;0,"1","0")&amp; IF(ODU!$AE164&gt;0,"1","0")&amp; IF(ODU!$AD164&gt;0,"1","0")&amp; IF(ODU!$AC164&gt;0,"1","0")&amp; IF(ODU!$AB164&gt;0,"1","0")&amp; IF(ODU!$AA164&gt;0,"1","0")))</f>
        <v/>
      </c>
      <c r="V164" s="351" t="str">
        <f>IF(ODU!$A164="","",IF(OR(T164&lt;&gt;R164+17,U164&lt;&gt;S164+17)," RangeMismatch",""))</f>
        <v/>
      </c>
      <c r="W164" s="344" t="str">
        <f ca="1">IF(ODU!$A164="","",IF(COUNTA(INDIRECT("odu!R"&amp;ROW()&amp;"C"&amp;R164&amp;":R"&amp;ROW()&amp;"C"&amp;S164,"false"))&lt;&gt;1+S164-R164," GapInRangeCooling",""))</f>
        <v/>
      </c>
      <c r="X164" s="344" t="str">
        <f ca="1">IF(ODU!$A164="","",IF(COUNTA(INDIRECT("odu!R"&amp;ROW()&amp;"C"&amp;T164&amp;":R"&amp;ROW()&amp;"C"&amp;U164,"false"))&lt;&gt;1+U164-T164," GapInRangeHeating",""))</f>
        <v/>
      </c>
      <c r="Y164" s="345" t="str">
        <f>IF(ODU!$A164="","",IF(OR(ODU!$F164=0,ODU!$B164=0),0,ODU!$F164/ODU!$B164))</f>
        <v/>
      </c>
      <c r="Z164" s="345" t="str">
        <f>IF(ODU!$A164="","",IF(OR(ODU!$G164=0,ODU!$B164=0),0, ODU!$G164/ODU!$B164))</f>
        <v/>
      </c>
      <c r="AA164" s="303" t="str">
        <f>IF(ODU!$A164="","",IF(Y164=0,0,IF(Y164&gt;=0.8,13,IF(Y164&gt;=0.7,12,IF(Y164&gt;=0.6,11,IF(Y164&gt;=0.5,10,0))))))</f>
        <v/>
      </c>
      <c r="AB164" s="351" t="str">
        <f>IF(ODU!$A164="","",IF(Z164&gt;2, 25,6+INT(10*(Z164-0.0001))))</f>
        <v/>
      </c>
      <c r="AC164" s="304" t="str">
        <f>IF(ODU!$A164="","",IF(AA164&lt;R164," CapacityMin",""))</f>
        <v/>
      </c>
      <c r="AD164" s="304" t="str">
        <f>IF(ODU!$A164="","",IF(AB164&gt;S164," CapacityMax",""))</f>
        <v/>
      </c>
      <c r="AE164" s="344" t="str">
        <f>IF(ODU!$A164="","",IF(ODU!H164&lt;Min_Units," UnitMin",""))</f>
        <v/>
      </c>
      <c r="AF164" s="344" t="str">
        <f>IF(ODU!$A164="","",IF(ODU!I164&lt;=ODU!H164," UnitMax",""))</f>
        <v/>
      </c>
      <c r="AG164" s="344" t="str">
        <f>IF(ODU!$A164="","",IF(COUNTIF(IDU!$E$3:$N$3,"="&amp;UPPER(ODU!BL164))=1,""," Invalid_IDU_List"))</f>
        <v/>
      </c>
      <c r="AH164" s="344" t="str">
        <f t="shared" ca="1" si="24"/>
        <v/>
      </c>
      <c r="AI164" s="344" t="str">
        <f t="shared" si="25"/>
        <v/>
      </c>
    </row>
    <row r="165" spans="1:35" x14ac:dyDescent="0.2">
      <c r="A165">
        <v>165</v>
      </c>
      <c r="B165" s="304" t="str">
        <f t="shared" ca="1" si="22"/>
        <v/>
      </c>
      <c r="C165" s="304">
        <f t="shared" ca="1" si="23"/>
        <v>0</v>
      </c>
      <c r="D165" s="304">
        <f t="shared" ca="1" si="19"/>
        <v>0</v>
      </c>
      <c r="E165" s="304" t="str">
        <f t="shared" ca="1" si="20"/>
        <v/>
      </c>
      <c r="F165">
        <v>159</v>
      </c>
      <c r="G165" s="304">
        <f t="shared" ca="1" si="21"/>
        <v>0</v>
      </c>
      <c r="H165" s="304" t="str">
        <f t="shared" ca="1" si="26"/>
        <v/>
      </c>
      <c r="I165" s="311"/>
      <c r="J165" s="311"/>
      <c r="K165" s="311"/>
      <c r="P165" s="344" t="str">
        <f>IF(ODU!$A165="","",IF(COUNTIF(ODU!$A$4:$A$504,"="&amp;ODU!$A165)&gt;1,"ODU_Duplicate",""))</f>
        <v/>
      </c>
      <c r="Q165" s="344" t="str">
        <f>IF(IDU!$A166="","",IF(COUNTIF(IDU!$A$4:$A$354,"="&amp;IDU!$A166)&gt;1,"IDU_Duplicate",""))</f>
        <v/>
      </c>
      <c r="R165" s="351" t="str">
        <f>IF(ODU!$A165="","",9 + FIND("1",IF(ODU!$J165&gt;0,"1","0") &amp; IF(ODU!$K165&gt;0,"1","0") &amp; IF(ODU!$L165&gt;0,"1","0") &amp; IF(ODU!$M165&gt;0,"1","0")&amp; IF(ODU!$N165&gt;0,"1","0")&amp; IF(ODU!$O165&gt;0,"1","0")&amp; IF(ODU!$P165&gt;0,"1","0")&amp; IF(ODU!$Q165&gt;0,"1","0")&amp; IF(ODU!$R165&gt;0,"1","0")&amp; IF(ODU!$S165&gt;0,"1","0")&amp; IF(ODU!$T165&gt;0,"1","0")&amp; IF(ODU!$U165&gt;0,"1","0")&amp; IF(ODU!$V165&gt;0,"1","0")&amp; IF(ODU!$W165&gt;0,"1","0")&amp; IF(ODU!$X165&gt;0,"1","0")&amp; IF(ODU!$Y165&gt;0,"1","0")))</f>
        <v/>
      </c>
      <c r="S165" s="351" t="str">
        <f>IF(ODU!$A165="","",26 - FIND("1",IF(ODU!$Y165&gt;0,"1","0") &amp; IF(ODU!$X165&gt;0,"1","0") &amp; IF(ODU!$W165&gt;0,"1","0") &amp; IF(ODU!$V165&gt;0,"1","0")&amp; IF(ODU!$U165&gt;0,"1","0")&amp; IF(ODU!$T165&gt;0,"1","0")&amp; IF(ODU!$S165&gt;0,"1","0")&amp; IF(ODU!$R165&gt;0,"1","0")&amp; IF(ODU!$Q165&gt;0,"1","0")&amp; IF(ODU!$P165&gt;0,"1","0")&amp; IF(ODU!$O165&gt;0,"1","0")&amp; IF(ODU!$N165&gt;0,"1","0")&amp; IF(ODU!$M165&gt;0,"1","0")&amp; IF(ODU!$L165&gt;0,"1","0")&amp; IF(ODU!$K165&gt;0,"1","0")&amp; IF(ODU!$J165&gt;0,"1","0")))</f>
        <v/>
      </c>
      <c r="T165" s="351" t="str">
        <f>IF(ODU!$A165="","",26 + FIND("1",IF(ODU!$AA165&gt;0,"1","0") &amp; IF(ODU!$AB165&gt;0,"1","0") &amp; IF(ODU!$AC165&gt;0,"1","0") &amp; IF(ODU!$AD165&gt;0,"1","0")&amp; IF(ODU!$AE165&gt;0,"1","0")&amp; IF(ODU!$AF165&gt;0,"1","0")&amp; IF(ODU!$AG165&gt;0,"1","0")&amp; IF(ODU!$AH165&gt;0,"1","0")&amp; IF(ODU!$AI165&gt;0,"1","0")&amp; IF(ODU!$AJ165&gt;0,"1","0")&amp; IF(ODU!$AK165&gt;0,"1","0")&amp; IF(ODU!$AL165&gt;0,"1","0")&amp; IF(ODU!$AM165&gt;0,"1","0")&amp; IF(ODU!$AN165&gt;0,"1","0")&amp; IF(ODU!$AO165&gt;0,"1","0")&amp; IF(ODU!$AP165&gt;0,"1","0")))</f>
        <v/>
      </c>
      <c r="U165" s="351" t="str">
        <f>IF(ODU!$A165="","",43 - FIND("1",IF(ODU!$AP165&gt;0,"1","0") &amp; IF(ODU!$AO165&gt;0,"1","0") &amp; IF(ODU!$AN165&gt;0,"1","0") &amp; IF(ODU!$AM165&gt;0,"1","0")&amp; IF(ODU!$AL165&gt;0,"1","0")&amp; IF(ODU!$AK165&gt;0,"1","0")&amp; IF(ODU!$AJ165&gt;0,"1","0")&amp; IF(ODU!$AI165&gt;0,"1","0")&amp; IF(ODU!$AH165&gt;0,"1","0")&amp; IF(ODU!$AG165&gt;0,"1","0")&amp; IF(ODU!$AF165&gt;0,"1","0")&amp; IF(ODU!$AE165&gt;0,"1","0")&amp; IF(ODU!$AD165&gt;0,"1","0")&amp; IF(ODU!$AC165&gt;0,"1","0")&amp; IF(ODU!$AB165&gt;0,"1","0")&amp; IF(ODU!$AA165&gt;0,"1","0")))</f>
        <v/>
      </c>
      <c r="V165" s="351" t="str">
        <f>IF(ODU!$A165="","",IF(OR(T165&lt;&gt;R165+17,U165&lt;&gt;S165+17)," RangeMismatch",""))</f>
        <v/>
      </c>
      <c r="W165" s="344" t="str">
        <f ca="1">IF(ODU!$A165="","",IF(COUNTA(INDIRECT("odu!R"&amp;ROW()&amp;"C"&amp;R165&amp;":R"&amp;ROW()&amp;"C"&amp;S165,"false"))&lt;&gt;1+S165-R165," GapInRangeCooling",""))</f>
        <v/>
      </c>
      <c r="X165" s="344" t="str">
        <f ca="1">IF(ODU!$A165="","",IF(COUNTA(INDIRECT("odu!R"&amp;ROW()&amp;"C"&amp;T165&amp;":R"&amp;ROW()&amp;"C"&amp;U165,"false"))&lt;&gt;1+U165-T165," GapInRangeHeating",""))</f>
        <v/>
      </c>
      <c r="Y165" s="345" t="str">
        <f>IF(ODU!$A165="","",IF(OR(ODU!$F165=0,ODU!$B165=0),0,ODU!$F165/ODU!$B165))</f>
        <v/>
      </c>
      <c r="Z165" s="345" t="str">
        <f>IF(ODU!$A165="","",IF(OR(ODU!$G165=0,ODU!$B165=0),0, ODU!$G165/ODU!$B165))</f>
        <v/>
      </c>
      <c r="AA165" s="303" t="str">
        <f>IF(ODU!$A165="","",IF(Y165=0,0,IF(Y165&gt;=0.8,13,IF(Y165&gt;=0.7,12,IF(Y165&gt;=0.6,11,IF(Y165&gt;=0.5,10,0))))))</f>
        <v/>
      </c>
      <c r="AB165" s="351" t="str">
        <f>IF(ODU!$A165="","",IF(Z165&gt;2, 25,6+INT(10*(Z165-0.0001))))</f>
        <v/>
      </c>
      <c r="AC165" s="304" t="str">
        <f>IF(ODU!$A165="","",IF(AA165&lt;R165," CapacityMin",""))</f>
        <v/>
      </c>
      <c r="AD165" s="304" t="str">
        <f>IF(ODU!$A165="","",IF(AB165&gt;S165," CapacityMax",""))</f>
        <v/>
      </c>
      <c r="AE165" s="344" t="str">
        <f>IF(ODU!$A165="","",IF(ODU!H165&lt;Min_Units," UnitMin",""))</f>
        <v/>
      </c>
      <c r="AF165" s="344" t="str">
        <f>IF(ODU!$A165="","",IF(ODU!I165&lt;=ODU!H165," UnitMax",""))</f>
        <v/>
      </c>
      <c r="AG165" s="344" t="str">
        <f>IF(ODU!$A165="","",IF(COUNTIF(IDU!$E$3:$N$3,"="&amp;UPPER(ODU!BL165))=1,""," Invalid_IDU_List"))</f>
        <v/>
      </c>
      <c r="AH165" s="344" t="str">
        <f t="shared" ca="1" si="24"/>
        <v/>
      </c>
      <c r="AI165" s="344" t="str">
        <f t="shared" si="25"/>
        <v/>
      </c>
    </row>
    <row r="166" spans="1:35" x14ac:dyDescent="0.2">
      <c r="A166">
        <v>166</v>
      </c>
      <c r="B166" s="304" t="str">
        <f t="shared" ca="1" si="22"/>
        <v/>
      </c>
      <c r="C166" s="304">
        <f t="shared" ca="1" si="23"/>
        <v>0</v>
      </c>
      <c r="D166" s="304">
        <f t="shared" ca="1" si="19"/>
        <v>0</v>
      </c>
      <c r="E166" s="304" t="str">
        <f t="shared" ca="1" si="20"/>
        <v/>
      </c>
      <c r="F166">
        <v>160</v>
      </c>
      <c r="G166" s="304">
        <f t="shared" ca="1" si="21"/>
        <v>0</v>
      </c>
      <c r="H166" s="304" t="str">
        <f t="shared" ca="1" si="26"/>
        <v/>
      </c>
      <c r="I166" s="311"/>
      <c r="J166" s="311"/>
      <c r="K166" s="311"/>
      <c r="P166" s="344" t="str">
        <f>IF(ODU!$A166="","",IF(COUNTIF(ODU!$A$4:$A$504,"="&amp;ODU!$A166)&gt;1,"ODU_Duplicate",""))</f>
        <v/>
      </c>
      <c r="Q166" s="344" t="str">
        <f>IF(IDU!$A167="","",IF(COUNTIF(IDU!$A$4:$A$354,"="&amp;IDU!$A167)&gt;1,"IDU_Duplicate",""))</f>
        <v/>
      </c>
      <c r="R166" s="351" t="str">
        <f>IF(ODU!$A166="","",9 + FIND("1",IF(ODU!$J166&gt;0,"1","0") &amp; IF(ODU!$K166&gt;0,"1","0") &amp; IF(ODU!$L166&gt;0,"1","0") &amp; IF(ODU!$M166&gt;0,"1","0")&amp; IF(ODU!$N166&gt;0,"1","0")&amp; IF(ODU!$O166&gt;0,"1","0")&amp; IF(ODU!$P166&gt;0,"1","0")&amp; IF(ODU!$Q166&gt;0,"1","0")&amp; IF(ODU!$R166&gt;0,"1","0")&amp; IF(ODU!$S166&gt;0,"1","0")&amp; IF(ODU!$T166&gt;0,"1","0")&amp; IF(ODU!$U166&gt;0,"1","0")&amp; IF(ODU!$V166&gt;0,"1","0")&amp; IF(ODU!$W166&gt;0,"1","0")&amp; IF(ODU!$X166&gt;0,"1","0")&amp; IF(ODU!$Y166&gt;0,"1","0")))</f>
        <v/>
      </c>
      <c r="S166" s="351" t="str">
        <f>IF(ODU!$A166="","",26 - FIND("1",IF(ODU!$Y166&gt;0,"1","0") &amp; IF(ODU!$X166&gt;0,"1","0") &amp; IF(ODU!$W166&gt;0,"1","0") &amp; IF(ODU!$V166&gt;0,"1","0")&amp; IF(ODU!$U166&gt;0,"1","0")&amp; IF(ODU!$T166&gt;0,"1","0")&amp; IF(ODU!$S166&gt;0,"1","0")&amp; IF(ODU!$R166&gt;0,"1","0")&amp; IF(ODU!$Q166&gt;0,"1","0")&amp; IF(ODU!$P166&gt;0,"1","0")&amp; IF(ODU!$O166&gt;0,"1","0")&amp; IF(ODU!$N166&gt;0,"1","0")&amp; IF(ODU!$M166&gt;0,"1","0")&amp; IF(ODU!$L166&gt;0,"1","0")&amp; IF(ODU!$K166&gt;0,"1","0")&amp; IF(ODU!$J166&gt;0,"1","0")))</f>
        <v/>
      </c>
      <c r="T166" s="351" t="str">
        <f>IF(ODU!$A166="","",26 + FIND("1",IF(ODU!$AA166&gt;0,"1","0") &amp; IF(ODU!$AB166&gt;0,"1","0") &amp; IF(ODU!$AC166&gt;0,"1","0") &amp; IF(ODU!$AD166&gt;0,"1","0")&amp; IF(ODU!$AE166&gt;0,"1","0")&amp; IF(ODU!$AF166&gt;0,"1","0")&amp; IF(ODU!$AG166&gt;0,"1","0")&amp; IF(ODU!$AH166&gt;0,"1","0")&amp; IF(ODU!$AI166&gt;0,"1","0")&amp; IF(ODU!$AJ166&gt;0,"1","0")&amp; IF(ODU!$AK166&gt;0,"1","0")&amp; IF(ODU!$AL166&gt;0,"1","0")&amp; IF(ODU!$AM166&gt;0,"1","0")&amp; IF(ODU!$AN166&gt;0,"1","0")&amp; IF(ODU!$AO166&gt;0,"1","0")&amp; IF(ODU!$AP166&gt;0,"1","0")))</f>
        <v/>
      </c>
      <c r="U166" s="351" t="str">
        <f>IF(ODU!$A166="","",43 - FIND("1",IF(ODU!$AP166&gt;0,"1","0") &amp; IF(ODU!$AO166&gt;0,"1","0") &amp; IF(ODU!$AN166&gt;0,"1","0") &amp; IF(ODU!$AM166&gt;0,"1","0")&amp; IF(ODU!$AL166&gt;0,"1","0")&amp; IF(ODU!$AK166&gt;0,"1","0")&amp; IF(ODU!$AJ166&gt;0,"1","0")&amp; IF(ODU!$AI166&gt;0,"1","0")&amp; IF(ODU!$AH166&gt;0,"1","0")&amp; IF(ODU!$AG166&gt;0,"1","0")&amp; IF(ODU!$AF166&gt;0,"1","0")&amp; IF(ODU!$AE166&gt;0,"1","0")&amp; IF(ODU!$AD166&gt;0,"1","0")&amp; IF(ODU!$AC166&gt;0,"1","0")&amp; IF(ODU!$AB166&gt;0,"1","0")&amp; IF(ODU!$AA166&gt;0,"1","0")))</f>
        <v/>
      </c>
      <c r="V166" s="351" t="str">
        <f>IF(ODU!$A166="","",IF(OR(T166&lt;&gt;R166+17,U166&lt;&gt;S166+17)," RangeMismatch",""))</f>
        <v/>
      </c>
      <c r="W166" s="344" t="str">
        <f ca="1">IF(ODU!$A166="","",IF(COUNTA(INDIRECT("odu!R"&amp;ROW()&amp;"C"&amp;R166&amp;":R"&amp;ROW()&amp;"C"&amp;S166,"false"))&lt;&gt;1+S166-R166," GapInRangeCooling",""))</f>
        <v/>
      </c>
      <c r="X166" s="344" t="str">
        <f ca="1">IF(ODU!$A166="","",IF(COUNTA(INDIRECT("odu!R"&amp;ROW()&amp;"C"&amp;T166&amp;":R"&amp;ROW()&amp;"C"&amp;U166,"false"))&lt;&gt;1+U166-T166," GapInRangeHeating",""))</f>
        <v/>
      </c>
      <c r="Y166" s="345" t="str">
        <f>IF(ODU!$A166="","",IF(OR(ODU!$F166=0,ODU!$B166=0),0,ODU!$F166/ODU!$B166))</f>
        <v/>
      </c>
      <c r="Z166" s="345" t="str">
        <f>IF(ODU!$A166="","",IF(OR(ODU!$G166=0,ODU!$B166=0),0, ODU!$G166/ODU!$B166))</f>
        <v/>
      </c>
      <c r="AA166" s="303" t="str">
        <f>IF(ODU!$A166="","",IF(Y166=0,0,IF(Y166&gt;=0.8,13,IF(Y166&gt;=0.7,12,IF(Y166&gt;=0.6,11,IF(Y166&gt;=0.5,10,0))))))</f>
        <v/>
      </c>
      <c r="AB166" s="351" t="str">
        <f>IF(ODU!$A166="","",IF(Z166&gt;2, 25,6+INT(10*(Z166-0.0001))))</f>
        <v/>
      </c>
      <c r="AC166" s="304" t="str">
        <f>IF(ODU!$A166="","",IF(AA166&lt;R166," CapacityMin",""))</f>
        <v/>
      </c>
      <c r="AD166" s="304" t="str">
        <f>IF(ODU!$A166="","",IF(AB166&gt;S166," CapacityMax",""))</f>
        <v/>
      </c>
      <c r="AE166" s="344" t="str">
        <f>IF(ODU!$A166="","",IF(ODU!H166&lt;Min_Units," UnitMin",""))</f>
        <v/>
      </c>
      <c r="AF166" s="344" t="str">
        <f>IF(ODU!$A166="","",IF(ODU!I166&lt;=ODU!H166," UnitMax",""))</f>
        <v/>
      </c>
      <c r="AG166" s="344" t="str">
        <f>IF(ODU!$A166="","",IF(COUNTIF(IDU!$E$3:$N$3,"="&amp;UPPER(ODU!BL166))=1,""," Invalid_IDU_List"))</f>
        <v/>
      </c>
      <c r="AH166" s="344" t="str">
        <f t="shared" ca="1" si="24"/>
        <v/>
      </c>
      <c r="AI166" s="344" t="str">
        <f t="shared" si="25"/>
        <v/>
      </c>
    </row>
    <row r="167" spans="1:35" x14ac:dyDescent="0.2">
      <c r="A167">
        <v>167</v>
      </c>
      <c r="B167" s="304" t="str">
        <f t="shared" ca="1" si="22"/>
        <v/>
      </c>
      <c r="C167" s="304">
        <f t="shared" ca="1" si="23"/>
        <v>0</v>
      </c>
      <c r="D167" s="304">
        <f t="shared" ca="1" si="19"/>
        <v>0</v>
      </c>
      <c r="E167" s="304" t="str">
        <f t="shared" ca="1" si="20"/>
        <v/>
      </c>
      <c r="F167">
        <v>161</v>
      </c>
      <c r="G167" s="304">
        <f t="shared" ca="1" si="21"/>
        <v>0</v>
      </c>
      <c r="H167" s="304" t="str">
        <f t="shared" ca="1" si="26"/>
        <v/>
      </c>
      <c r="I167" s="311"/>
      <c r="J167" s="311"/>
      <c r="K167" s="311"/>
      <c r="P167" s="344" t="str">
        <f>IF(ODU!$A167="","",IF(COUNTIF(ODU!$A$4:$A$504,"="&amp;ODU!$A167)&gt;1,"ODU_Duplicate",""))</f>
        <v/>
      </c>
      <c r="Q167" s="344" t="str">
        <f>IF(IDU!$A168="","",IF(COUNTIF(IDU!$A$4:$A$354,"="&amp;IDU!$A168)&gt;1,"IDU_Duplicate",""))</f>
        <v/>
      </c>
      <c r="R167" s="351" t="str">
        <f>IF(ODU!$A167="","",9 + FIND("1",IF(ODU!$J167&gt;0,"1","0") &amp; IF(ODU!$K167&gt;0,"1","0") &amp; IF(ODU!$L167&gt;0,"1","0") &amp; IF(ODU!$M167&gt;0,"1","0")&amp; IF(ODU!$N167&gt;0,"1","0")&amp; IF(ODU!$O167&gt;0,"1","0")&amp; IF(ODU!$P167&gt;0,"1","0")&amp; IF(ODU!$Q167&gt;0,"1","0")&amp; IF(ODU!$R167&gt;0,"1","0")&amp; IF(ODU!$S167&gt;0,"1","0")&amp; IF(ODU!$T167&gt;0,"1","0")&amp; IF(ODU!$U167&gt;0,"1","0")&amp; IF(ODU!$V167&gt;0,"1","0")&amp; IF(ODU!$W167&gt;0,"1","0")&amp; IF(ODU!$X167&gt;0,"1","0")&amp; IF(ODU!$Y167&gt;0,"1","0")))</f>
        <v/>
      </c>
      <c r="S167" s="351" t="str">
        <f>IF(ODU!$A167="","",26 - FIND("1",IF(ODU!$Y167&gt;0,"1","0") &amp; IF(ODU!$X167&gt;0,"1","0") &amp; IF(ODU!$W167&gt;0,"1","0") &amp; IF(ODU!$V167&gt;0,"1","0")&amp; IF(ODU!$U167&gt;0,"1","0")&amp; IF(ODU!$T167&gt;0,"1","0")&amp; IF(ODU!$S167&gt;0,"1","0")&amp; IF(ODU!$R167&gt;0,"1","0")&amp; IF(ODU!$Q167&gt;0,"1","0")&amp; IF(ODU!$P167&gt;0,"1","0")&amp; IF(ODU!$O167&gt;0,"1","0")&amp; IF(ODU!$N167&gt;0,"1","0")&amp; IF(ODU!$M167&gt;0,"1","0")&amp; IF(ODU!$L167&gt;0,"1","0")&amp; IF(ODU!$K167&gt;0,"1","0")&amp; IF(ODU!$J167&gt;0,"1","0")))</f>
        <v/>
      </c>
      <c r="T167" s="351" t="str">
        <f>IF(ODU!$A167="","",26 + FIND("1",IF(ODU!$AA167&gt;0,"1","0") &amp; IF(ODU!$AB167&gt;0,"1","0") &amp; IF(ODU!$AC167&gt;0,"1","0") &amp; IF(ODU!$AD167&gt;0,"1","0")&amp; IF(ODU!$AE167&gt;0,"1","0")&amp; IF(ODU!$AF167&gt;0,"1","0")&amp; IF(ODU!$AG167&gt;0,"1","0")&amp; IF(ODU!$AH167&gt;0,"1","0")&amp; IF(ODU!$AI167&gt;0,"1","0")&amp; IF(ODU!$AJ167&gt;0,"1","0")&amp; IF(ODU!$AK167&gt;0,"1","0")&amp; IF(ODU!$AL167&gt;0,"1","0")&amp; IF(ODU!$AM167&gt;0,"1","0")&amp; IF(ODU!$AN167&gt;0,"1","0")&amp; IF(ODU!$AO167&gt;0,"1","0")&amp; IF(ODU!$AP167&gt;0,"1","0")))</f>
        <v/>
      </c>
      <c r="U167" s="351" t="str">
        <f>IF(ODU!$A167="","",43 - FIND("1",IF(ODU!$AP167&gt;0,"1","0") &amp; IF(ODU!$AO167&gt;0,"1","0") &amp; IF(ODU!$AN167&gt;0,"1","0") &amp; IF(ODU!$AM167&gt;0,"1","0")&amp; IF(ODU!$AL167&gt;0,"1","0")&amp; IF(ODU!$AK167&gt;0,"1","0")&amp; IF(ODU!$AJ167&gt;0,"1","0")&amp; IF(ODU!$AI167&gt;0,"1","0")&amp; IF(ODU!$AH167&gt;0,"1","0")&amp; IF(ODU!$AG167&gt;0,"1","0")&amp; IF(ODU!$AF167&gt;0,"1","0")&amp; IF(ODU!$AE167&gt;0,"1","0")&amp; IF(ODU!$AD167&gt;0,"1","0")&amp; IF(ODU!$AC167&gt;0,"1","0")&amp; IF(ODU!$AB167&gt;0,"1","0")&amp; IF(ODU!$AA167&gt;0,"1","0")))</f>
        <v/>
      </c>
      <c r="V167" s="351" t="str">
        <f>IF(ODU!$A167="","",IF(OR(T167&lt;&gt;R167+17,U167&lt;&gt;S167+17)," RangeMismatch",""))</f>
        <v/>
      </c>
      <c r="W167" s="344" t="str">
        <f ca="1">IF(ODU!$A167="","",IF(COUNTA(INDIRECT("odu!R"&amp;ROW()&amp;"C"&amp;R167&amp;":R"&amp;ROW()&amp;"C"&amp;S167,"false"))&lt;&gt;1+S167-R167," GapInRangeCooling",""))</f>
        <v/>
      </c>
      <c r="X167" s="344" t="str">
        <f ca="1">IF(ODU!$A167="","",IF(COUNTA(INDIRECT("odu!R"&amp;ROW()&amp;"C"&amp;T167&amp;":R"&amp;ROW()&amp;"C"&amp;U167,"false"))&lt;&gt;1+U167-T167," GapInRangeHeating",""))</f>
        <v/>
      </c>
      <c r="Y167" s="345" t="str">
        <f>IF(ODU!$A167="","",IF(OR(ODU!$F167=0,ODU!$B167=0),0,ODU!$F167/ODU!$B167))</f>
        <v/>
      </c>
      <c r="Z167" s="345" t="str">
        <f>IF(ODU!$A167="","",IF(OR(ODU!$G167=0,ODU!$B167=0),0, ODU!$G167/ODU!$B167))</f>
        <v/>
      </c>
      <c r="AA167" s="303" t="str">
        <f>IF(ODU!$A167="","",IF(Y167=0,0,IF(Y167&gt;=0.8,13,IF(Y167&gt;=0.7,12,IF(Y167&gt;=0.6,11,IF(Y167&gt;=0.5,10,0))))))</f>
        <v/>
      </c>
      <c r="AB167" s="351" t="str">
        <f>IF(ODU!$A167="","",IF(Z167&gt;2, 25,6+INT(10*(Z167-0.0001))))</f>
        <v/>
      </c>
      <c r="AC167" s="304" t="str">
        <f>IF(ODU!$A167="","",IF(AA167&lt;R167," CapacityMin",""))</f>
        <v/>
      </c>
      <c r="AD167" s="304" t="str">
        <f>IF(ODU!$A167="","",IF(AB167&gt;S167," CapacityMax",""))</f>
        <v/>
      </c>
      <c r="AE167" s="344" t="str">
        <f>IF(ODU!$A167="","",IF(ODU!H167&lt;Min_Units," UnitMin",""))</f>
        <v/>
      </c>
      <c r="AF167" s="344" t="str">
        <f>IF(ODU!$A167="","",IF(ODU!I167&lt;=ODU!H167," UnitMax",""))</f>
        <v/>
      </c>
      <c r="AG167" s="344" t="str">
        <f>IF(ODU!$A167="","",IF(COUNTIF(IDU!$E$3:$N$3,"="&amp;UPPER(ODU!BL167))=1,""," Invalid_IDU_List"))</f>
        <v/>
      </c>
      <c r="AH167" s="344" t="str">
        <f t="shared" ca="1" si="24"/>
        <v/>
      </c>
      <c r="AI167" s="344" t="str">
        <f t="shared" si="25"/>
        <v/>
      </c>
    </row>
    <row r="168" spans="1:35" x14ac:dyDescent="0.2">
      <c r="A168">
        <v>168</v>
      </c>
      <c r="B168" s="304" t="str">
        <f t="shared" ca="1" si="22"/>
        <v/>
      </c>
      <c r="C168" s="304">
        <f t="shared" ca="1" si="23"/>
        <v>0</v>
      </c>
      <c r="D168" s="304">
        <f t="shared" ref="D168:D231" ca="1" si="27">D167+C168</f>
        <v>0</v>
      </c>
      <c r="E168" s="304" t="str">
        <f t="shared" ref="E168:E231" ca="1" si="28">IF(OR(D168=D167,ODU_Row=""),"",D168)</f>
        <v/>
      </c>
      <c r="F168">
        <v>162</v>
      </c>
      <c r="G168" s="304">
        <f t="shared" ref="G168:G231" ca="1" si="29">SUMIF($E$3:$E$500,"="&amp;$F168,$A$3:$A$500)</f>
        <v>0</v>
      </c>
      <c r="H168" s="304" t="str">
        <f t="shared" ca="1" si="26"/>
        <v/>
      </c>
      <c r="I168" s="311"/>
      <c r="J168" s="311"/>
      <c r="K168" s="311"/>
      <c r="P168" s="344" t="str">
        <f>IF(ODU!$A168="","",IF(COUNTIF(ODU!$A$4:$A$504,"="&amp;ODU!$A168)&gt;1,"ODU_Duplicate",""))</f>
        <v/>
      </c>
      <c r="Q168" s="344" t="str">
        <f>IF(IDU!$A169="","",IF(COUNTIF(IDU!$A$4:$A$354,"="&amp;IDU!$A169)&gt;1,"IDU_Duplicate",""))</f>
        <v/>
      </c>
      <c r="R168" s="351" t="str">
        <f>IF(ODU!$A168="","",9 + FIND("1",IF(ODU!$J168&gt;0,"1","0") &amp; IF(ODU!$K168&gt;0,"1","0") &amp; IF(ODU!$L168&gt;0,"1","0") &amp; IF(ODU!$M168&gt;0,"1","0")&amp; IF(ODU!$N168&gt;0,"1","0")&amp; IF(ODU!$O168&gt;0,"1","0")&amp; IF(ODU!$P168&gt;0,"1","0")&amp; IF(ODU!$Q168&gt;0,"1","0")&amp; IF(ODU!$R168&gt;0,"1","0")&amp; IF(ODU!$S168&gt;0,"1","0")&amp; IF(ODU!$T168&gt;0,"1","0")&amp; IF(ODU!$U168&gt;0,"1","0")&amp; IF(ODU!$V168&gt;0,"1","0")&amp; IF(ODU!$W168&gt;0,"1","0")&amp; IF(ODU!$X168&gt;0,"1","0")&amp; IF(ODU!$Y168&gt;0,"1","0")))</f>
        <v/>
      </c>
      <c r="S168" s="351" t="str">
        <f>IF(ODU!$A168="","",26 - FIND("1",IF(ODU!$Y168&gt;0,"1","0") &amp; IF(ODU!$X168&gt;0,"1","0") &amp; IF(ODU!$W168&gt;0,"1","0") &amp; IF(ODU!$V168&gt;0,"1","0")&amp; IF(ODU!$U168&gt;0,"1","0")&amp; IF(ODU!$T168&gt;0,"1","0")&amp; IF(ODU!$S168&gt;0,"1","0")&amp; IF(ODU!$R168&gt;0,"1","0")&amp; IF(ODU!$Q168&gt;0,"1","0")&amp; IF(ODU!$P168&gt;0,"1","0")&amp; IF(ODU!$O168&gt;0,"1","0")&amp; IF(ODU!$N168&gt;0,"1","0")&amp; IF(ODU!$M168&gt;0,"1","0")&amp; IF(ODU!$L168&gt;0,"1","0")&amp; IF(ODU!$K168&gt;0,"1","0")&amp; IF(ODU!$J168&gt;0,"1","0")))</f>
        <v/>
      </c>
      <c r="T168" s="351" t="str">
        <f>IF(ODU!$A168="","",26 + FIND("1",IF(ODU!$AA168&gt;0,"1","0") &amp; IF(ODU!$AB168&gt;0,"1","0") &amp; IF(ODU!$AC168&gt;0,"1","0") &amp; IF(ODU!$AD168&gt;0,"1","0")&amp; IF(ODU!$AE168&gt;0,"1","0")&amp; IF(ODU!$AF168&gt;0,"1","0")&amp; IF(ODU!$AG168&gt;0,"1","0")&amp; IF(ODU!$AH168&gt;0,"1","0")&amp; IF(ODU!$AI168&gt;0,"1","0")&amp; IF(ODU!$AJ168&gt;0,"1","0")&amp; IF(ODU!$AK168&gt;0,"1","0")&amp; IF(ODU!$AL168&gt;0,"1","0")&amp; IF(ODU!$AM168&gt;0,"1","0")&amp; IF(ODU!$AN168&gt;0,"1","0")&amp; IF(ODU!$AO168&gt;0,"1","0")&amp; IF(ODU!$AP168&gt;0,"1","0")))</f>
        <v/>
      </c>
      <c r="U168" s="351" t="str">
        <f>IF(ODU!$A168="","",43 - FIND("1",IF(ODU!$AP168&gt;0,"1","0") &amp; IF(ODU!$AO168&gt;0,"1","0") &amp; IF(ODU!$AN168&gt;0,"1","0") &amp; IF(ODU!$AM168&gt;0,"1","0")&amp; IF(ODU!$AL168&gt;0,"1","0")&amp; IF(ODU!$AK168&gt;0,"1","0")&amp; IF(ODU!$AJ168&gt;0,"1","0")&amp; IF(ODU!$AI168&gt;0,"1","0")&amp; IF(ODU!$AH168&gt;0,"1","0")&amp; IF(ODU!$AG168&gt;0,"1","0")&amp; IF(ODU!$AF168&gt;0,"1","0")&amp; IF(ODU!$AE168&gt;0,"1","0")&amp; IF(ODU!$AD168&gt;0,"1","0")&amp; IF(ODU!$AC168&gt;0,"1","0")&amp; IF(ODU!$AB168&gt;0,"1","0")&amp; IF(ODU!$AA168&gt;0,"1","0")))</f>
        <v/>
      </c>
      <c r="V168" s="351" t="str">
        <f>IF(ODU!$A168="","",IF(OR(T168&lt;&gt;R168+17,U168&lt;&gt;S168+17)," RangeMismatch",""))</f>
        <v/>
      </c>
      <c r="W168" s="344" t="str">
        <f ca="1">IF(ODU!$A168="","",IF(COUNTA(INDIRECT("odu!R"&amp;ROW()&amp;"C"&amp;R168&amp;":R"&amp;ROW()&amp;"C"&amp;S168,"false"))&lt;&gt;1+S168-R168," GapInRangeCooling",""))</f>
        <v/>
      </c>
      <c r="X168" s="344" t="str">
        <f ca="1">IF(ODU!$A168="","",IF(COUNTA(INDIRECT("odu!R"&amp;ROW()&amp;"C"&amp;T168&amp;":R"&amp;ROW()&amp;"C"&amp;U168,"false"))&lt;&gt;1+U168-T168," GapInRangeHeating",""))</f>
        <v/>
      </c>
      <c r="Y168" s="345" t="str">
        <f>IF(ODU!$A168="","",IF(OR(ODU!$F168=0,ODU!$B168=0),0,ODU!$F168/ODU!$B168))</f>
        <v/>
      </c>
      <c r="Z168" s="345" t="str">
        <f>IF(ODU!$A168="","",IF(OR(ODU!$G168=0,ODU!$B168=0),0, ODU!$G168/ODU!$B168))</f>
        <v/>
      </c>
      <c r="AA168" s="303" t="str">
        <f>IF(ODU!$A168="","",IF(Y168=0,0,IF(Y168&gt;=0.8,13,IF(Y168&gt;=0.7,12,IF(Y168&gt;=0.6,11,IF(Y168&gt;=0.5,10,0))))))</f>
        <v/>
      </c>
      <c r="AB168" s="351" t="str">
        <f>IF(ODU!$A168="","",IF(Z168&gt;2, 25,6+INT(10*(Z168-0.0001))))</f>
        <v/>
      </c>
      <c r="AC168" s="304" t="str">
        <f>IF(ODU!$A168="","",IF(AA168&lt;R168," CapacityMin",""))</f>
        <v/>
      </c>
      <c r="AD168" s="304" t="str">
        <f>IF(ODU!$A168="","",IF(AB168&gt;S168," CapacityMax",""))</f>
        <v/>
      </c>
      <c r="AE168" s="344" t="str">
        <f>IF(ODU!$A168="","",IF(ODU!H168&lt;Min_Units," UnitMin",""))</f>
        <v/>
      </c>
      <c r="AF168" s="344" t="str">
        <f>IF(ODU!$A168="","",IF(ODU!I168&lt;=ODU!H168," UnitMax",""))</f>
        <v/>
      </c>
      <c r="AG168" s="344" t="str">
        <f>IF(ODU!$A168="","",IF(COUNTIF(IDU!$E$3:$N$3,"="&amp;UPPER(ODU!BL168))=1,""," Invalid_IDU_List"))</f>
        <v/>
      </c>
      <c r="AH168" s="344" t="str">
        <f t="shared" ca="1" si="24"/>
        <v/>
      </c>
      <c r="AI168" s="344" t="str">
        <f t="shared" si="25"/>
        <v/>
      </c>
    </row>
    <row r="169" spans="1:35" x14ac:dyDescent="0.2">
      <c r="A169">
        <v>169</v>
      </c>
      <c r="B169" s="304" t="str">
        <f t="shared" ca="1" si="22"/>
        <v/>
      </c>
      <c r="C169" s="304">
        <f t="shared" ca="1" si="23"/>
        <v>0</v>
      </c>
      <c r="D169" s="304">
        <f t="shared" ca="1" si="27"/>
        <v>0</v>
      </c>
      <c r="E169" s="304" t="str">
        <f t="shared" ca="1" si="28"/>
        <v/>
      </c>
      <c r="F169">
        <v>163</v>
      </c>
      <c r="G169" s="304">
        <f t="shared" ca="1" si="29"/>
        <v>0</v>
      </c>
      <c r="H169" s="304" t="str">
        <f t="shared" ca="1" si="26"/>
        <v/>
      </c>
      <c r="I169" s="311"/>
      <c r="J169" s="311"/>
      <c r="K169" s="311"/>
      <c r="P169" s="344" t="str">
        <f>IF(ODU!$A169="","",IF(COUNTIF(ODU!$A$4:$A$504,"="&amp;ODU!$A169)&gt;1,"ODU_Duplicate",""))</f>
        <v/>
      </c>
      <c r="Q169" s="344" t="str">
        <f>IF(IDU!$A170="","",IF(COUNTIF(IDU!$A$4:$A$354,"="&amp;IDU!$A170)&gt;1,"IDU_Duplicate",""))</f>
        <v/>
      </c>
      <c r="R169" s="351" t="str">
        <f>IF(ODU!$A169="","",9 + FIND("1",IF(ODU!$J169&gt;0,"1","0") &amp; IF(ODU!$K169&gt;0,"1","0") &amp; IF(ODU!$L169&gt;0,"1","0") &amp; IF(ODU!$M169&gt;0,"1","0")&amp; IF(ODU!$N169&gt;0,"1","0")&amp; IF(ODU!$O169&gt;0,"1","0")&amp; IF(ODU!$P169&gt;0,"1","0")&amp; IF(ODU!$Q169&gt;0,"1","0")&amp; IF(ODU!$R169&gt;0,"1","0")&amp; IF(ODU!$S169&gt;0,"1","0")&amp; IF(ODU!$T169&gt;0,"1","0")&amp; IF(ODU!$U169&gt;0,"1","0")&amp; IF(ODU!$V169&gt;0,"1","0")&amp; IF(ODU!$W169&gt;0,"1","0")&amp; IF(ODU!$X169&gt;0,"1","0")&amp; IF(ODU!$Y169&gt;0,"1","0")))</f>
        <v/>
      </c>
      <c r="S169" s="351" t="str">
        <f>IF(ODU!$A169="","",26 - FIND("1",IF(ODU!$Y169&gt;0,"1","0") &amp; IF(ODU!$X169&gt;0,"1","0") &amp; IF(ODU!$W169&gt;0,"1","0") &amp; IF(ODU!$V169&gt;0,"1","0")&amp; IF(ODU!$U169&gt;0,"1","0")&amp; IF(ODU!$T169&gt;0,"1","0")&amp; IF(ODU!$S169&gt;0,"1","0")&amp; IF(ODU!$R169&gt;0,"1","0")&amp; IF(ODU!$Q169&gt;0,"1","0")&amp; IF(ODU!$P169&gt;0,"1","0")&amp; IF(ODU!$O169&gt;0,"1","0")&amp; IF(ODU!$N169&gt;0,"1","0")&amp; IF(ODU!$M169&gt;0,"1","0")&amp; IF(ODU!$L169&gt;0,"1","0")&amp; IF(ODU!$K169&gt;0,"1","0")&amp; IF(ODU!$J169&gt;0,"1","0")))</f>
        <v/>
      </c>
      <c r="T169" s="351" t="str">
        <f>IF(ODU!$A169="","",26 + FIND("1",IF(ODU!$AA169&gt;0,"1","0") &amp; IF(ODU!$AB169&gt;0,"1","0") &amp; IF(ODU!$AC169&gt;0,"1","0") &amp; IF(ODU!$AD169&gt;0,"1","0")&amp; IF(ODU!$AE169&gt;0,"1","0")&amp; IF(ODU!$AF169&gt;0,"1","0")&amp; IF(ODU!$AG169&gt;0,"1","0")&amp; IF(ODU!$AH169&gt;0,"1","0")&amp; IF(ODU!$AI169&gt;0,"1","0")&amp; IF(ODU!$AJ169&gt;0,"1","0")&amp; IF(ODU!$AK169&gt;0,"1","0")&amp; IF(ODU!$AL169&gt;0,"1","0")&amp; IF(ODU!$AM169&gt;0,"1","0")&amp; IF(ODU!$AN169&gt;0,"1","0")&amp; IF(ODU!$AO169&gt;0,"1","0")&amp; IF(ODU!$AP169&gt;0,"1","0")))</f>
        <v/>
      </c>
      <c r="U169" s="351" t="str">
        <f>IF(ODU!$A169="","",43 - FIND("1",IF(ODU!$AP169&gt;0,"1","0") &amp; IF(ODU!$AO169&gt;0,"1","0") &amp; IF(ODU!$AN169&gt;0,"1","0") &amp; IF(ODU!$AM169&gt;0,"1","0")&amp; IF(ODU!$AL169&gt;0,"1","0")&amp; IF(ODU!$AK169&gt;0,"1","0")&amp; IF(ODU!$AJ169&gt;0,"1","0")&amp; IF(ODU!$AI169&gt;0,"1","0")&amp; IF(ODU!$AH169&gt;0,"1","0")&amp; IF(ODU!$AG169&gt;0,"1","0")&amp; IF(ODU!$AF169&gt;0,"1","0")&amp; IF(ODU!$AE169&gt;0,"1","0")&amp; IF(ODU!$AD169&gt;0,"1","0")&amp; IF(ODU!$AC169&gt;0,"1","0")&amp; IF(ODU!$AB169&gt;0,"1","0")&amp; IF(ODU!$AA169&gt;0,"1","0")))</f>
        <v/>
      </c>
      <c r="V169" s="351" t="str">
        <f>IF(ODU!$A169="","",IF(OR(T169&lt;&gt;R169+17,U169&lt;&gt;S169+17)," RangeMismatch",""))</f>
        <v/>
      </c>
      <c r="W169" s="344" t="str">
        <f ca="1">IF(ODU!$A169="","",IF(COUNTA(INDIRECT("odu!R"&amp;ROW()&amp;"C"&amp;R169&amp;":R"&amp;ROW()&amp;"C"&amp;S169,"false"))&lt;&gt;1+S169-R169," GapInRangeCooling",""))</f>
        <v/>
      </c>
      <c r="X169" s="344" t="str">
        <f ca="1">IF(ODU!$A169="","",IF(COUNTA(INDIRECT("odu!R"&amp;ROW()&amp;"C"&amp;T169&amp;":R"&amp;ROW()&amp;"C"&amp;U169,"false"))&lt;&gt;1+U169-T169," GapInRangeHeating",""))</f>
        <v/>
      </c>
      <c r="Y169" s="345" t="str">
        <f>IF(ODU!$A169="","",IF(OR(ODU!$F169=0,ODU!$B169=0),0,ODU!$F169/ODU!$B169))</f>
        <v/>
      </c>
      <c r="Z169" s="345" t="str">
        <f>IF(ODU!$A169="","",IF(OR(ODU!$G169=0,ODU!$B169=0),0, ODU!$G169/ODU!$B169))</f>
        <v/>
      </c>
      <c r="AA169" s="303" t="str">
        <f>IF(ODU!$A169="","",IF(Y169=0,0,IF(Y169&gt;=0.8,13,IF(Y169&gt;=0.7,12,IF(Y169&gt;=0.6,11,IF(Y169&gt;=0.5,10,0))))))</f>
        <v/>
      </c>
      <c r="AB169" s="351" t="str">
        <f>IF(ODU!$A169="","",IF(Z169&gt;2, 25,6+INT(10*(Z169-0.0001))))</f>
        <v/>
      </c>
      <c r="AC169" s="304" t="str">
        <f>IF(ODU!$A169="","",IF(AA169&lt;R169," CapacityMin",""))</f>
        <v/>
      </c>
      <c r="AD169" s="304" t="str">
        <f>IF(ODU!$A169="","",IF(AB169&gt;S169," CapacityMax",""))</f>
        <v/>
      </c>
      <c r="AE169" s="344" t="str">
        <f>IF(ODU!$A169="","",IF(ODU!H169&lt;Min_Units," UnitMin",""))</f>
        <v/>
      </c>
      <c r="AF169" s="344" t="str">
        <f>IF(ODU!$A169="","",IF(ODU!I169&lt;=ODU!H169," UnitMax",""))</f>
        <v/>
      </c>
      <c r="AG169" s="344" t="str">
        <f>IF(ODU!$A169="","",IF(COUNTIF(IDU!$E$3:$N$3,"="&amp;UPPER(ODU!BL169))=1,""," Invalid_IDU_List"))</f>
        <v/>
      </c>
      <c r="AH169" s="344" t="str">
        <f t="shared" ca="1" si="24"/>
        <v/>
      </c>
      <c r="AI169" s="344" t="str">
        <f t="shared" si="25"/>
        <v/>
      </c>
    </row>
    <row r="170" spans="1:35" x14ac:dyDescent="0.2">
      <c r="A170">
        <v>170</v>
      </c>
      <c r="B170" s="304" t="str">
        <f t="shared" ca="1" si="22"/>
        <v/>
      </c>
      <c r="C170" s="304">
        <f t="shared" ca="1" si="23"/>
        <v>0</v>
      </c>
      <c r="D170" s="304">
        <f t="shared" ca="1" si="27"/>
        <v>0</v>
      </c>
      <c r="E170" s="304" t="str">
        <f t="shared" ca="1" si="28"/>
        <v/>
      </c>
      <c r="F170">
        <v>164</v>
      </c>
      <c r="G170" s="304">
        <f t="shared" ca="1" si="29"/>
        <v>0</v>
      </c>
      <c r="H170" s="304" t="str">
        <f t="shared" ca="1" si="26"/>
        <v/>
      </c>
      <c r="I170" s="311"/>
      <c r="J170" s="311"/>
      <c r="K170" s="311"/>
      <c r="P170" s="344" t="str">
        <f>IF(ODU!$A170="","",IF(COUNTIF(ODU!$A$4:$A$504,"="&amp;ODU!$A170)&gt;1,"ODU_Duplicate",""))</f>
        <v/>
      </c>
      <c r="Q170" s="344" t="str">
        <f>IF(IDU!$A171="","",IF(COUNTIF(IDU!$A$4:$A$354,"="&amp;IDU!$A171)&gt;1,"IDU_Duplicate",""))</f>
        <v/>
      </c>
      <c r="R170" s="351" t="str">
        <f>IF(ODU!$A170="","",9 + FIND("1",IF(ODU!$J170&gt;0,"1","0") &amp; IF(ODU!$K170&gt;0,"1","0") &amp; IF(ODU!$L170&gt;0,"1","0") &amp; IF(ODU!$M170&gt;0,"1","0")&amp; IF(ODU!$N170&gt;0,"1","0")&amp; IF(ODU!$O170&gt;0,"1","0")&amp; IF(ODU!$P170&gt;0,"1","0")&amp; IF(ODU!$Q170&gt;0,"1","0")&amp; IF(ODU!$R170&gt;0,"1","0")&amp; IF(ODU!$S170&gt;0,"1","0")&amp; IF(ODU!$T170&gt;0,"1","0")&amp; IF(ODU!$U170&gt;0,"1","0")&amp; IF(ODU!$V170&gt;0,"1","0")&amp; IF(ODU!$W170&gt;0,"1","0")&amp; IF(ODU!$X170&gt;0,"1","0")&amp; IF(ODU!$Y170&gt;0,"1","0")))</f>
        <v/>
      </c>
      <c r="S170" s="351" t="str">
        <f>IF(ODU!$A170="","",26 - FIND("1",IF(ODU!$Y170&gt;0,"1","0") &amp; IF(ODU!$X170&gt;0,"1","0") &amp; IF(ODU!$W170&gt;0,"1","0") &amp; IF(ODU!$V170&gt;0,"1","0")&amp; IF(ODU!$U170&gt;0,"1","0")&amp; IF(ODU!$T170&gt;0,"1","0")&amp; IF(ODU!$S170&gt;0,"1","0")&amp; IF(ODU!$R170&gt;0,"1","0")&amp; IF(ODU!$Q170&gt;0,"1","0")&amp; IF(ODU!$P170&gt;0,"1","0")&amp; IF(ODU!$O170&gt;0,"1","0")&amp; IF(ODU!$N170&gt;0,"1","0")&amp; IF(ODU!$M170&gt;0,"1","0")&amp; IF(ODU!$L170&gt;0,"1","0")&amp; IF(ODU!$K170&gt;0,"1","0")&amp; IF(ODU!$J170&gt;0,"1","0")))</f>
        <v/>
      </c>
      <c r="T170" s="351" t="str">
        <f>IF(ODU!$A170="","",26 + FIND("1",IF(ODU!$AA170&gt;0,"1","0") &amp; IF(ODU!$AB170&gt;0,"1","0") &amp; IF(ODU!$AC170&gt;0,"1","0") &amp; IF(ODU!$AD170&gt;0,"1","0")&amp; IF(ODU!$AE170&gt;0,"1","0")&amp; IF(ODU!$AF170&gt;0,"1","0")&amp; IF(ODU!$AG170&gt;0,"1","0")&amp; IF(ODU!$AH170&gt;0,"1","0")&amp; IF(ODU!$AI170&gt;0,"1","0")&amp; IF(ODU!$AJ170&gt;0,"1","0")&amp; IF(ODU!$AK170&gt;0,"1","0")&amp; IF(ODU!$AL170&gt;0,"1","0")&amp; IF(ODU!$AM170&gt;0,"1","0")&amp; IF(ODU!$AN170&gt;0,"1","0")&amp; IF(ODU!$AO170&gt;0,"1","0")&amp; IF(ODU!$AP170&gt;0,"1","0")))</f>
        <v/>
      </c>
      <c r="U170" s="351" t="str">
        <f>IF(ODU!$A170="","",43 - FIND("1",IF(ODU!$AP170&gt;0,"1","0") &amp; IF(ODU!$AO170&gt;0,"1","0") &amp; IF(ODU!$AN170&gt;0,"1","0") &amp; IF(ODU!$AM170&gt;0,"1","0")&amp; IF(ODU!$AL170&gt;0,"1","0")&amp; IF(ODU!$AK170&gt;0,"1","0")&amp; IF(ODU!$AJ170&gt;0,"1","0")&amp; IF(ODU!$AI170&gt;0,"1","0")&amp; IF(ODU!$AH170&gt;0,"1","0")&amp; IF(ODU!$AG170&gt;0,"1","0")&amp; IF(ODU!$AF170&gt;0,"1","0")&amp; IF(ODU!$AE170&gt;0,"1","0")&amp; IF(ODU!$AD170&gt;0,"1","0")&amp; IF(ODU!$AC170&gt;0,"1","0")&amp; IF(ODU!$AB170&gt;0,"1","0")&amp; IF(ODU!$AA170&gt;0,"1","0")))</f>
        <v/>
      </c>
      <c r="V170" s="351" t="str">
        <f>IF(ODU!$A170="","",IF(OR(T170&lt;&gt;R170+17,U170&lt;&gt;S170+17)," RangeMismatch",""))</f>
        <v/>
      </c>
      <c r="W170" s="344" t="str">
        <f ca="1">IF(ODU!$A170="","",IF(COUNTA(INDIRECT("odu!R"&amp;ROW()&amp;"C"&amp;R170&amp;":R"&amp;ROW()&amp;"C"&amp;S170,"false"))&lt;&gt;1+S170-R170," GapInRangeCooling",""))</f>
        <v/>
      </c>
      <c r="X170" s="344" t="str">
        <f ca="1">IF(ODU!$A170="","",IF(COUNTA(INDIRECT("odu!R"&amp;ROW()&amp;"C"&amp;T170&amp;":R"&amp;ROW()&amp;"C"&amp;U170,"false"))&lt;&gt;1+U170-T170," GapInRangeHeating",""))</f>
        <v/>
      </c>
      <c r="Y170" s="345" t="str">
        <f>IF(ODU!$A170="","",IF(OR(ODU!$F170=0,ODU!$B170=0),0,ODU!$F170/ODU!$B170))</f>
        <v/>
      </c>
      <c r="Z170" s="345" t="str">
        <f>IF(ODU!$A170="","",IF(OR(ODU!$G170=0,ODU!$B170=0),0, ODU!$G170/ODU!$B170))</f>
        <v/>
      </c>
      <c r="AA170" s="303" t="str">
        <f>IF(ODU!$A170="","",IF(Y170=0,0,IF(Y170&gt;=0.8,13,IF(Y170&gt;=0.7,12,IF(Y170&gt;=0.6,11,IF(Y170&gt;=0.5,10,0))))))</f>
        <v/>
      </c>
      <c r="AB170" s="351" t="str">
        <f>IF(ODU!$A170="","",IF(Z170&gt;2, 25,6+INT(10*(Z170-0.0001))))</f>
        <v/>
      </c>
      <c r="AC170" s="304" t="str">
        <f>IF(ODU!$A170="","",IF(AA170&lt;R170," CapacityMin",""))</f>
        <v/>
      </c>
      <c r="AD170" s="304" t="str">
        <f>IF(ODU!$A170="","",IF(AB170&gt;S170," CapacityMax",""))</f>
        <v/>
      </c>
      <c r="AE170" s="344" t="str">
        <f>IF(ODU!$A170="","",IF(ODU!H170&lt;Min_Units," UnitMin",""))</f>
        <v/>
      </c>
      <c r="AF170" s="344" t="str">
        <f>IF(ODU!$A170="","",IF(ODU!I170&lt;=ODU!H170," UnitMax",""))</f>
        <v/>
      </c>
      <c r="AG170" s="344" t="str">
        <f>IF(ODU!$A170="","",IF(COUNTIF(IDU!$E$3:$N$3,"="&amp;UPPER(ODU!BL170))=1,""," Invalid_IDU_List"))</f>
        <v/>
      </c>
      <c r="AH170" s="344" t="str">
        <f t="shared" ca="1" si="24"/>
        <v/>
      </c>
      <c r="AI170" s="344" t="str">
        <f t="shared" si="25"/>
        <v/>
      </c>
    </row>
    <row r="171" spans="1:35" x14ac:dyDescent="0.2">
      <c r="A171">
        <v>171</v>
      </c>
      <c r="B171" s="304" t="str">
        <f t="shared" ca="1" si="22"/>
        <v/>
      </c>
      <c r="C171" s="304">
        <f t="shared" ca="1" si="23"/>
        <v>0</v>
      </c>
      <c r="D171" s="304">
        <f t="shared" ca="1" si="27"/>
        <v>0</v>
      </c>
      <c r="E171" s="304" t="str">
        <f t="shared" ca="1" si="28"/>
        <v/>
      </c>
      <c r="F171">
        <v>165</v>
      </c>
      <c r="G171" s="304">
        <f t="shared" ca="1" si="29"/>
        <v>0</v>
      </c>
      <c r="H171" s="304" t="str">
        <f t="shared" ca="1" si="26"/>
        <v/>
      </c>
      <c r="I171" s="311"/>
      <c r="J171" s="311"/>
      <c r="K171" s="311"/>
      <c r="P171" s="344" t="str">
        <f>IF(ODU!$A171="","",IF(COUNTIF(ODU!$A$4:$A$504,"="&amp;ODU!$A171)&gt;1,"ODU_Duplicate",""))</f>
        <v/>
      </c>
      <c r="Q171" s="344" t="str">
        <f>IF(IDU!$A172="","",IF(COUNTIF(IDU!$A$4:$A$354,"="&amp;IDU!$A172)&gt;1,"IDU_Duplicate",""))</f>
        <v/>
      </c>
      <c r="R171" s="351" t="str">
        <f>IF(ODU!$A171="","",9 + FIND("1",IF(ODU!$J171&gt;0,"1","0") &amp; IF(ODU!$K171&gt;0,"1","0") &amp; IF(ODU!$L171&gt;0,"1","0") &amp; IF(ODU!$M171&gt;0,"1","0")&amp; IF(ODU!$N171&gt;0,"1","0")&amp; IF(ODU!$O171&gt;0,"1","0")&amp; IF(ODU!$P171&gt;0,"1","0")&amp; IF(ODU!$Q171&gt;0,"1","0")&amp; IF(ODU!$R171&gt;0,"1","0")&amp; IF(ODU!$S171&gt;0,"1","0")&amp; IF(ODU!$T171&gt;0,"1","0")&amp; IF(ODU!$U171&gt;0,"1","0")&amp; IF(ODU!$V171&gt;0,"1","0")&amp; IF(ODU!$W171&gt;0,"1","0")&amp; IF(ODU!$X171&gt;0,"1","0")&amp; IF(ODU!$Y171&gt;0,"1","0")))</f>
        <v/>
      </c>
      <c r="S171" s="351" t="str">
        <f>IF(ODU!$A171="","",26 - FIND("1",IF(ODU!$Y171&gt;0,"1","0") &amp; IF(ODU!$X171&gt;0,"1","0") &amp; IF(ODU!$W171&gt;0,"1","0") &amp; IF(ODU!$V171&gt;0,"1","0")&amp; IF(ODU!$U171&gt;0,"1","0")&amp; IF(ODU!$T171&gt;0,"1","0")&amp; IF(ODU!$S171&gt;0,"1","0")&amp; IF(ODU!$R171&gt;0,"1","0")&amp; IF(ODU!$Q171&gt;0,"1","0")&amp; IF(ODU!$P171&gt;0,"1","0")&amp; IF(ODU!$O171&gt;0,"1","0")&amp; IF(ODU!$N171&gt;0,"1","0")&amp; IF(ODU!$M171&gt;0,"1","0")&amp; IF(ODU!$L171&gt;0,"1","0")&amp; IF(ODU!$K171&gt;0,"1","0")&amp; IF(ODU!$J171&gt;0,"1","0")))</f>
        <v/>
      </c>
      <c r="T171" s="351" t="str">
        <f>IF(ODU!$A171="","",26 + FIND("1",IF(ODU!$AA171&gt;0,"1","0") &amp; IF(ODU!$AB171&gt;0,"1","0") &amp; IF(ODU!$AC171&gt;0,"1","0") &amp; IF(ODU!$AD171&gt;0,"1","0")&amp; IF(ODU!$AE171&gt;0,"1","0")&amp; IF(ODU!$AF171&gt;0,"1","0")&amp; IF(ODU!$AG171&gt;0,"1","0")&amp; IF(ODU!$AH171&gt;0,"1","0")&amp; IF(ODU!$AI171&gt;0,"1","0")&amp; IF(ODU!$AJ171&gt;0,"1","0")&amp; IF(ODU!$AK171&gt;0,"1","0")&amp; IF(ODU!$AL171&gt;0,"1","0")&amp; IF(ODU!$AM171&gt;0,"1","0")&amp; IF(ODU!$AN171&gt;0,"1","0")&amp; IF(ODU!$AO171&gt;0,"1","0")&amp; IF(ODU!$AP171&gt;0,"1","0")))</f>
        <v/>
      </c>
      <c r="U171" s="351" t="str">
        <f>IF(ODU!$A171="","",43 - FIND("1",IF(ODU!$AP171&gt;0,"1","0") &amp; IF(ODU!$AO171&gt;0,"1","0") &amp; IF(ODU!$AN171&gt;0,"1","0") &amp; IF(ODU!$AM171&gt;0,"1","0")&amp; IF(ODU!$AL171&gt;0,"1","0")&amp; IF(ODU!$AK171&gt;0,"1","0")&amp; IF(ODU!$AJ171&gt;0,"1","0")&amp; IF(ODU!$AI171&gt;0,"1","0")&amp; IF(ODU!$AH171&gt;0,"1","0")&amp; IF(ODU!$AG171&gt;0,"1","0")&amp; IF(ODU!$AF171&gt;0,"1","0")&amp; IF(ODU!$AE171&gt;0,"1","0")&amp; IF(ODU!$AD171&gt;0,"1","0")&amp; IF(ODU!$AC171&gt;0,"1","0")&amp; IF(ODU!$AB171&gt;0,"1","0")&amp; IF(ODU!$AA171&gt;0,"1","0")))</f>
        <v/>
      </c>
      <c r="V171" s="351" t="str">
        <f>IF(ODU!$A171="","",IF(OR(T171&lt;&gt;R171+17,U171&lt;&gt;S171+17)," RangeMismatch",""))</f>
        <v/>
      </c>
      <c r="W171" s="344" t="str">
        <f ca="1">IF(ODU!$A171="","",IF(COUNTA(INDIRECT("odu!R"&amp;ROW()&amp;"C"&amp;R171&amp;":R"&amp;ROW()&amp;"C"&amp;S171,"false"))&lt;&gt;1+S171-R171," GapInRangeCooling",""))</f>
        <v/>
      </c>
      <c r="X171" s="344" t="str">
        <f ca="1">IF(ODU!$A171="","",IF(COUNTA(INDIRECT("odu!R"&amp;ROW()&amp;"C"&amp;T171&amp;":R"&amp;ROW()&amp;"C"&amp;U171,"false"))&lt;&gt;1+U171-T171," GapInRangeHeating",""))</f>
        <v/>
      </c>
      <c r="Y171" s="345" t="str">
        <f>IF(ODU!$A171="","",IF(OR(ODU!$F171=0,ODU!$B171=0),0,ODU!$F171/ODU!$B171))</f>
        <v/>
      </c>
      <c r="Z171" s="345" t="str">
        <f>IF(ODU!$A171="","",IF(OR(ODU!$G171=0,ODU!$B171=0),0, ODU!$G171/ODU!$B171))</f>
        <v/>
      </c>
      <c r="AA171" s="303" t="str">
        <f>IF(ODU!$A171="","",IF(Y171=0,0,IF(Y171&gt;=0.8,13,IF(Y171&gt;=0.7,12,IF(Y171&gt;=0.6,11,IF(Y171&gt;=0.5,10,0))))))</f>
        <v/>
      </c>
      <c r="AB171" s="351" t="str">
        <f>IF(ODU!$A171="","",IF(Z171&gt;2, 25,6+INT(10*(Z171-0.0001))))</f>
        <v/>
      </c>
      <c r="AC171" s="304" t="str">
        <f>IF(ODU!$A171="","",IF(AA171&lt;R171," CapacityMin",""))</f>
        <v/>
      </c>
      <c r="AD171" s="304" t="str">
        <f>IF(ODU!$A171="","",IF(AB171&gt;S171," CapacityMax",""))</f>
        <v/>
      </c>
      <c r="AE171" s="344" t="str">
        <f>IF(ODU!$A171="","",IF(ODU!H171&lt;Min_Units," UnitMin",""))</f>
        <v/>
      </c>
      <c r="AF171" s="344" t="str">
        <f>IF(ODU!$A171="","",IF(ODU!I171&lt;=ODU!H171," UnitMax",""))</f>
        <v/>
      </c>
      <c r="AG171" s="344" t="str">
        <f>IF(ODU!$A171="","",IF(COUNTIF(IDU!$E$3:$N$3,"="&amp;UPPER(ODU!BL171))=1,""," Invalid_IDU_List"))</f>
        <v/>
      </c>
      <c r="AH171" s="344" t="str">
        <f t="shared" ca="1" si="24"/>
        <v/>
      </c>
      <c r="AI171" s="344" t="str">
        <f t="shared" si="25"/>
        <v/>
      </c>
    </row>
    <row r="172" spans="1:35" x14ac:dyDescent="0.2">
      <c r="A172">
        <v>172</v>
      </c>
      <c r="B172" s="304" t="str">
        <f t="shared" ca="1" si="22"/>
        <v/>
      </c>
      <c r="C172" s="304">
        <f t="shared" ca="1" si="23"/>
        <v>0</v>
      </c>
      <c r="D172" s="304">
        <f t="shared" ca="1" si="27"/>
        <v>0</v>
      </c>
      <c r="E172" s="304" t="str">
        <f t="shared" ca="1" si="28"/>
        <v/>
      </c>
      <c r="F172">
        <v>166</v>
      </c>
      <c r="G172" s="304">
        <f t="shared" ca="1" si="29"/>
        <v>0</v>
      </c>
      <c r="H172" s="304" t="str">
        <f t="shared" ca="1" si="26"/>
        <v/>
      </c>
      <c r="I172" s="311"/>
      <c r="J172" s="311"/>
      <c r="K172" s="311"/>
      <c r="P172" s="344" t="str">
        <f>IF(ODU!$A172="","",IF(COUNTIF(ODU!$A$4:$A$504,"="&amp;ODU!$A172)&gt;1,"ODU_Duplicate",""))</f>
        <v/>
      </c>
      <c r="Q172" s="344" t="str">
        <f>IF(IDU!$A173="","",IF(COUNTIF(IDU!$A$4:$A$354,"="&amp;IDU!$A173)&gt;1,"IDU_Duplicate",""))</f>
        <v/>
      </c>
      <c r="R172" s="351" t="str">
        <f>IF(ODU!$A172="","",9 + FIND("1",IF(ODU!$J172&gt;0,"1","0") &amp; IF(ODU!$K172&gt;0,"1","0") &amp; IF(ODU!$L172&gt;0,"1","0") &amp; IF(ODU!$M172&gt;0,"1","0")&amp; IF(ODU!$N172&gt;0,"1","0")&amp; IF(ODU!$O172&gt;0,"1","0")&amp; IF(ODU!$P172&gt;0,"1","0")&amp; IF(ODU!$Q172&gt;0,"1","0")&amp; IF(ODU!$R172&gt;0,"1","0")&amp; IF(ODU!$S172&gt;0,"1","0")&amp; IF(ODU!$T172&gt;0,"1","0")&amp; IF(ODU!$U172&gt;0,"1","0")&amp; IF(ODU!$V172&gt;0,"1","0")&amp; IF(ODU!$W172&gt;0,"1","0")&amp; IF(ODU!$X172&gt;0,"1","0")&amp; IF(ODU!$Y172&gt;0,"1","0")))</f>
        <v/>
      </c>
      <c r="S172" s="351" t="str">
        <f>IF(ODU!$A172="","",26 - FIND("1",IF(ODU!$Y172&gt;0,"1","0") &amp; IF(ODU!$X172&gt;0,"1","0") &amp; IF(ODU!$W172&gt;0,"1","0") &amp; IF(ODU!$V172&gt;0,"1","0")&amp; IF(ODU!$U172&gt;0,"1","0")&amp; IF(ODU!$T172&gt;0,"1","0")&amp; IF(ODU!$S172&gt;0,"1","0")&amp; IF(ODU!$R172&gt;0,"1","0")&amp; IF(ODU!$Q172&gt;0,"1","0")&amp; IF(ODU!$P172&gt;0,"1","0")&amp; IF(ODU!$O172&gt;0,"1","0")&amp; IF(ODU!$N172&gt;0,"1","0")&amp; IF(ODU!$M172&gt;0,"1","0")&amp; IF(ODU!$L172&gt;0,"1","0")&amp; IF(ODU!$K172&gt;0,"1","0")&amp; IF(ODU!$J172&gt;0,"1","0")))</f>
        <v/>
      </c>
      <c r="T172" s="351" t="str">
        <f>IF(ODU!$A172="","",26 + FIND("1",IF(ODU!$AA172&gt;0,"1","0") &amp; IF(ODU!$AB172&gt;0,"1","0") &amp; IF(ODU!$AC172&gt;0,"1","0") &amp; IF(ODU!$AD172&gt;0,"1","0")&amp; IF(ODU!$AE172&gt;0,"1","0")&amp; IF(ODU!$AF172&gt;0,"1","0")&amp; IF(ODU!$AG172&gt;0,"1","0")&amp; IF(ODU!$AH172&gt;0,"1","0")&amp; IF(ODU!$AI172&gt;0,"1","0")&amp; IF(ODU!$AJ172&gt;0,"1","0")&amp; IF(ODU!$AK172&gt;0,"1","0")&amp; IF(ODU!$AL172&gt;0,"1","0")&amp; IF(ODU!$AM172&gt;0,"1","0")&amp; IF(ODU!$AN172&gt;0,"1","0")&amp; IF(ODU!$AO172&gt;0,"1","0")&amp; IF(ODU!$AP172&gt;0,"1","0")))</f>
        <v/>
      </c>
      <c r="U172" s="351" t="str">
        <f>IF(ODU!$A172="","",43 - FIND("1",IF(ODU!$AP172&gt;0,"1","0") &amp; IF(ODU!$AO172&gt;0,"1","0") &amp; IF(ODU!$AN172&gt;0,"1","0") &amp; IF(ODU!$AM172&gt;0,"1","0")&amp; IF(ODU!$AL172&gt;0,"1","0")&amp; IF(ODU!$AK172&gt;0,"1","0")&amp; IF(ODU!$AJ172&gt;0,"1","0")&amp; IF(ODU!$AI172&gt;0,"1","0")&amp; IF(ODU!$AH172&gt;0,"1","0")&amp; IF(ODU!$AG172&gt;0,"1","0")&amp; IF(ODU!$AF172&gt;0,"1","0")&amp; IF(ODU!$AE172&gt;0,"1","0")&amp; IF(ODU!$AD172&gt;0,"1","0")&amp; IF(ODU!$AC172&gt;0,"1","0")&amp; IF(ODU!$AB172&gt;0,"1","0")&amp; IF(ODU!$AA172&gt;0,"1","0")))</f>
        <v/>
      </c>
      <c r="V172" s="351" t="str">
        <f>IF(ODU!$A172="","",IF(OR(T172&lt;&gt;R172+17,U172&lt;&gt;S172+17)," RangeMismatch",""))</f>
        <v/>
      </c>
      <c r="W172" s="344" t="str">
        <f ca="1">IF(ODU!$A172="","",IF(COUNTA(INDIRECT("odu!R"&amp;ROW()&amp;"C"&amp;R172&amp;":R"&amp;ROW()&amp;"C"&amp;S172,"false"))&lt;&gt;1+S172-R172," GapInRangeCooling",""))</f>
        <v/>
      </c>
      <c r="X172" s="344" t="str">
        <f ca="1">IF(ODU!$A172="","",IF(COUNTA(INDIRECT("odu!R"&amp;ROW()&amp;"C"&amp;T172&amp;":R"&amp;ROW()&amp;"C"&amp;U172,"false"))&lt;&gt;1+U172-T172," GapInRangeHeating",""))</f>
        <v/>
      </c>
      <c r="Y172" s="345" t="str">
        <f>IF(ODU!$A172="","",IF(OR(ODU!$F172=0,ODU!$B172=0),0,ODU!$F172/ODU!$B172))</f>
        <v/>
      </c>
      <c r="Z172" s="345" t="str">
        <f>IF(ODU!$A172="","",IF(OR(ODU!$G172=0,ODU!$B172=0),0, ODU!$G172/ODU!$B172))</f>
        <v/>
      </c>
      <c r="AA172" s="303" t="str">
        <f>IF(ODU!$A172="","",IF(Y172=0,0,IF(Y172&gt;=0.8,13,IF(Y172&gt;=0.7,12,IF(Y172&gt;=0.6,11,IF(Y172&gt;=0.5,10,0))))))</f>
        <v/>
      </c>
      <c r="AB172" s="351" t="str">
        <f>IF(ODU!$A172="","",IF(Z172&gt;2, 25,6+INT(10*(Z172-0.0001))))</f>
        <v/>
      </c>
      <c r="AC172" s="304" t="str">
        <f>IF(ODU!$A172="","",IF(AA172&lt;R172," CapacityMin",""))</f>
        <v/>
      </c>
      <c r="AD172" s="304" t="str">
        <f>IF(ODU!$A172="","",IF(AB172&gt;S172," CapacityMax",""))</f>
        <v/>
      </c>
      <c r="AE172" s="344" t="str">
        <f>IF(ODU!$A172="","",IF(ODU!H172&lt;Min_Units," UnitMin",""))</f>
        <v/>
      </c>
      <c r="AF172" s="344" t="str">
        <f>IF(ODU!$A172="","",IF(ODU!I172&lt;=ODU!H172," UnitMax",""))</f>
        <v/>
      </c>
      <c r="AG172" s="344" t="str">
        <f>IF(ODU!$A172="","",IF(COUNTIF(IDU!$E$3:$N$3,"="&amp;UPPER(ODU!BL172))=1,""," Invalid_IDU_List"))</f>
        <v/>
      </c>
      <c r="AH172" s="344" t="str">
        <f t="shared" ca="1" si="24"/>
        <v/>
      </c>
      <c r="AI172" s="344" t="str">
        <f t="shared" si="25"/>
        <v/>
      </c>
    </row>
    <row r="173" spans="1:35" x14ac:dyDescent="0.2">
      <c r="A173">
        <v>173</v>
      </c>
      <c r="B173" s="304" t="str">
        <f t="shared" ca="1" si="22"/>
        <v/>
      </c>
      <c r="C173" s="304">
        <f t="shared" ca="1" si="23"/>
        <v>0</v>
      </c>
      <c r="D173" s="304">
        <f t="shared" ca="1" si="27"/>
        <v>0</v>
      </c>
      <c r="E173" s="304" t="str">
        <f t="shared" ca="1" si="28"/>
        <v/>
      </c>
      <c r="F173">
        <v>167</v>
      </c>
      <c r="G173" s="304">
        <f t="shared" ca="1" si="29"/>
        <v>0</v>
      </c>
      <c r="H173" s="304" t="str">
        <f t="shared" ca="1" si="26"/>
        <v/>
      </c>
      <c r="I173" s="311"/>
      <c r="J173" s="311"/>
      <c r="K173" s="311"/>
      <c r="P173" s="344" t="str">
        <f>IF(ODU!$A173="","",IF(COUNTIF(ODU!$A$4:$A$504,"="&amp;ODU!$A173)&gt;1,"ODU_Duplicate",""))</f>
        <v/>
      </c>
      <c r="Q173" s="344" t="str">
        <f>IF(IDU!$A174="","",IF(COUNTIF(IDU!$A$4:$A$354,"="&amp;IDU!$A174)&gt;1,"IDU_Duplicate",""))</f>
        <v/>
      </c>
      <c r="R173" s="351" t="str">
        <f>IF(ODU!$A173="","",9 + FIND("1",IF(ODU!$J173&gt;0,"1","0") &amp; IF(ODU!$K173&gt;0,"1","0") &amp; IF(ODU!$L173&gt;0,"1","0") &amp; IF(ODU!$M173&gt;0,"1","0")&amp; IF(ODU!$N173&gt;0,"1","0")&amp; IF(ODU!$O173&gt;0,"1","0")&amp; IF(ODU!$P173&gt;0,"1","0")&amp; IF(ODU!$Q173&gt;0,"1","0")&amp; IF(ODU!$R173&gt;0,"1","0")&amp; IF(ODU!$S173&gt;0,"1","0")&amp; IF(ODU!$T173&gt;0,"1","0")&amp; IF(ODU!$U173&gt;0,"1","0")&amp; IF(ODU!$V173&gt;0,"1","0")&amp; IF(ODU!$W173&gt;0,"1","0")&amp; IF(ODU!$X173&gt;0,"1","0")&amp; IF(ODU!$Y173&gt;0,"1","0")))</f>
        <v/>
      </c>
      <c r="S173" s="351" t="str">
        <f>IF(ODU!$A173="","",26 - FIND("1",IF(ODU!$Y173&gt;0,"1","0") &amp; IF(ODU!$X173&gt;0,"1","0") &amp; IF(ODU!$W173&gt;0,"1","0") &amp; IF(ODU!$V173&gt;0,"1","0")&amp; IF(ODU!$U173&gt;0,"1","0")&amp; IF(ODU!$T173&gt;0,"1","0")&amp; IF(ODU!$S173&gt;0,"1","0")&amp; IF(ODU!$R173&gt;0,"1","0")&amp; IF(ODU!$Q173&gt;0,"1","0")&amp; IF(ODU!$P173&gt;0,"1","0")&amp; IF(ODU!$O173&gt;0,"1","0")&amp; IF(ODU!$N173&gt;0,"1","0")&amp; IF(ODU!$M173&gt;0,"1","0")&amp; IF(ODU!$L173&gt;0,"1","0")&amp; IF(ODU!$K173&gt;0,"1","0")&amp; IF(ODU!$J173&gt;0,"1","0")))</f>
        <v/>
      </c>
      <c r="T173" s="351" t="str">
        <f>IF(ODU!$A173="","",26 + FIND("1",IF(ODU!$AA173&gt;0,"1","0") &amp; IF(ODU!$AB173&gt;0,"1","0") &amp; IF(ODU!$AC173&gt;0,"1","0") &amp; IF(ODU!$AD173&gt;0,"1","0")&amp; IF(ODU!$AE173&gt;0,"1","0")&amp; IF(ODU!$AF173&gt;0,"1","0")&amp; IF(ODU!$AG173&gt;0,"1","0")&amp; IF(ODU!$AH173&gt;0,"1","0")&amp; IF(ODU!$AI173&gt;0,"1","0")&amp; IF(ODU!$AJ173&gt;0,"1","0")&amp; IF(ODU!$AK173&gt;0,"1","0")&amp; IF(ODU!$AL173&gt;0,"1","0")&amp; IF(ODU!$AM173&gt;0,"1","0")&amp; IF(ODU!$AN173&gt;0,"1","0")&amp; IF(ODU!$AO173&gt;0,"1","0")&amp; IF(ODU!$AP173&gt;0,"1","0")))</f>
        <v/>
      </c>
      <c r="U173" s="351" t="str">
        <f>IF(ODU!$A173="","",43 - FIND("1",IF(ODU!$AP173&gt;0,"1","0") &amp; IF(ODU!$AO173&gt;0,"1","0") &amp; IF(ODU!$AN173&gt;0,"1","0") &amp; IF(ODU!$AM173&gt;0,"1","0")&amp; IF(ODU!$AL173&gt;0,"1","0")&amp; IF(ODU!$AK173&gt;0,"1","0")&amp; IF(ODU!$AJ173&gt;0,"1","0")&amp; IF(ODU!$AI173&gt;0,"1","0")&amp; IF(ODU!$AH173&gt;0,"1","0")&amp; IF(ODU!$AG173&gt;0,"1","0")&amp; IF(ODU!$AF173&gt;0,"1","0")&amp; IF(ODU!$AE173&gt;0,"1","0")&amp; IF(ODU!$AD173&gt;0,"1","0")&amp; IF(ODU!$AC173&gt;0,"1","0")&amp; IF(ODU!$AB173&gt;0,"1","0")&amp; IF(ODU!$AA173&gt;0,"1","0")))</f>
        <v/>
      </c>
      <c r="V173" s="351" t="str">
        <f>IF(ODU!$A173="","",IF(OR(T173&lt;&gt;R173+17,U173&lt;&gt;S173+17)," RangeMismatch",""))</f>
        <v/>
      </c>
      <c r="W173" s="344" t="str">
        <f ca="1">IF(ODU!$A173="","",IF(COUNTA(INDIRECT("odu!R"&amp;ROW()&amp;"C"&amp;R173&amp;":R"&amp;ROW()&amp;"C"&amp;S173,"false"))&lt;&gt;1+S173-R173," GapInRangeCooling",""))</f>
        <v/>
      </c>
      <c r="X173" s="344" t="str">
        <f ca="1">IF(ODU!$A173="","",IF(COUNTA(INDIRECT("odu!R"&amp;ROW()&amp;"C"&amp;T173&amp;":R"&amp;ROW()&amp;"C"&amp;U173,"false"))&lt;&gt;1+U173-T173," GapInRangeHeating",""))</f>
        <v/>
      </c>
      <c r="Y173" s="345" t="str">
        <f>IF(ODU!$A173="","",IF(OR(ODU!$F173=0,ODU!$B173=0),0,ODU!$F173/ODU!$B173))</f>
        <v/>
      </c>
      <c r="Z173" s="345" t="str">
        <f>IF(ODU!$A173="","",IF(OR(ODU!$G173=0,ODU!$B173=0),0, ODU!$G173/ODU!$B173))</f>
        <v/>
      </c>
      <c r="AA173" s="303" t="str">
        <f>IF(ODU!$A173="","",IF(Y173=0,0,IF(Y173&gt;=0.8,13,IF(Y173&gt;=0.7,12,IF(Y173&gt;=0.6,11,IF(Y173&gt;=0.5,10,0))))))</f>
        <v/>
      </c>
      <c r="AB173" s="351" t="str">
        <f>IF(ODU!$A173="","",IF(Z173&gt;2, 25,6+INT(10*(Z173-0.0001))))</f>
        <v/>
      </c>
      <c r="AC173" s="304" t="str">
        <f>IF(ODU!$A173="","",IF(AA173&lt;R173," CapacityMin",""))</f>
        <v/>
      </c>
      <c r="AD173" s="304" t="str">
        <f>IF(ODU!$A173="","",IF(AB173&gt;S173," CapacityMax",""))</f>
        <v/>
      </c>
      <c r="AE173" s="344" t="str">
        <f>IF(ODU!$A173="","",IF(ODU!H173&lt;Min_Units," UnitMin",""))</f>
        <v/>
      </c>
      <c r="AF173" s="344" t="str">
        <f>IF(ODU!$A173="","",IF(ODU!I173&lt;=ODU!H173," UnitMax",""))</f>
        <v/>
      </c>
      <c r="AG173" s="344" t="str">
        <f>IF(ODU!$A173="","",IF(COUNTIF(IDU!$E$3:$N$3,"="&amp;UPPER(ODU!BL173))=1,""," Invalid_IDU_List"))</f>
        <v/>
      </c>
      <c r="AH173" s="344" t="str">
        <f t="shared" ca="1" si="24"/>
        <v/>
      </c>
      <c r="AI173" s="344" t="str">
        <f t="shared" si="25"/>
        <v/>
      </c>
    </row>
    <row r="174" spans="1:35" x14ac:dyDescent="0.2">
      <c r="A174">
        <v>174</v>
      </c>
      <c r="B174" s="304" t="str">
        <f t="shared" ca="1" si="22"/>
        <v/>
      </c>
      <c r="C174" s="304">
        <f t="shared" ca="1" si="23"/>
        <v>0</v>
      </c>
      <c r="D174" s="304">
        <f t="shared" ca="1" si="27"/>
        <v>0</v>
      </c>
      <c r="E174" s="304" t="str">
        <f t="shared" ca="1" si="28"/>
        <v/>
      </c>
      <c r="F174">
        <v>168</v>
      </c>
      <c r="G174" s="304">
        <f t="shared" ca="1" si="29"/>
        <v>0</v>
      </c>
      <c r="H174" s="304" t="str">
        <f t="shared" ca="1" si="26"/>
        <v/>
      </c>
      <c r="I174" s="311"/>
      <c r="J174" s="311"/>
      <c r="K174" s="311"/>
      <c r="P174" s="344" t="str">
        <f>IF(ODU!$A174="","",IF(COUNTIF(ODU!$A$4:$A$504,"="&amp;ODU!$A174)&gt;1,"ODU_Duplicate",""))</f>
        <v/>
      </c>
      <c r="Q174" s="344" t="str">
        <f>IF(IDU!$A175="","",IF(COUNTIF(IDU!$A$4:$A$354,"="&amp;IDU!$A175)&gt;1,"IDU_Duplicate",""))</f>
        <v/>
      </c>
      <c r="R174" s="351" t="str">
        <f>IF(ODU!$A174="","",9 + FIND("1",IF(ODU!$J174&gt;0,"1","0") &amp; IF(ODU!$K174&gt;0,"1","0") &amp; IF(ODU!$L174&gt;0,"1","0") &amp; IF(ODU!$M174&gt;0,"1","0")&amp; IF(ODU!$N174&gt;0,"1","0")&amp; IF(ODU!$O174&gt;0,"1","0")&amp; IF(ODU!$P174&gt;0,"1","0")&amp; IF(ODU!$Q174&gt;0,"1","0")&amp; IF(ODU!$R174&gt;0,"1","0")&amp; IF(ODU!$S174&gt;0,"1","0")&amp; IF(ODU!$T174&gt;0,"1","0")&amp; IF(ODU!$U174&gt;0,"1","0")&amp; IF(ODU!$V174&gt;0,"1","0")&amp; IF(ODU!$W174&gt;0,"1","0")&amp; IF(ODU!$X174&gt;0,"1","0")&amp; IF(ODU!$Y174&gt;0,"1","0")))</f>
        <v/>
      </c>
      <c r="S174" s="351" t="str">
        <f>IF(ODU!$A174="","",26 - FIND("1",IF(ODU!$Y174&gt;0,"1","0") &amp; IF(ODU!$X174&gt;0,"1","0") &amp; IF(ODU!$W174&gt;0,"1","0") &amp; IF(ODU!$V174&gt;0,"1","0")&amp; IF(ODU!$U174&gt;0,"1","0")&amp; IF(ODU!$T174&gt;0,"1","0")&amp; IF(ODU!$S174&gt;0,"1","0")&amp; IF(ODU!$R174&gt;0,"1","0")&amp; IF(ODU!$Q174&gt;0,"1","0")&amp; IF(ODU!$P174&gt;0,"1","0")&amp; IF(ODU!$O174&gt;0,"1","0")&amp; IF(ODU!$N174&gt;0,"1","0")&amp; IF(ODU!$M174&gt;0,"1","0")&amp; IF(ODU!$L174&gt;0,"1","0")&amp; IF(ODU!$K174&gt;0,"1","0")&amp; IF(ODU!$J174&gt;0,"1","0")))</f>
        <v/>
      </c>
      <c r="T174" s="351" t="str">
        <f>IF(ODU!$A174="","",26 + FIND("1",IF(ODU!$AA174&gt;0,"1","0") &amp; IF(ODU!$AB174&gt;0,"1","0") &amp; IF(ODU!$AC174&gt;0,"1","0") &amp; IF(ODU!$AD174&gt;0,"1","0")&amp; IF(ODU!$AE174&gt;0,"1","0")&amp; IF(ODU!$AF174&gt;0,"1","0")&amp; IF(ODU!$AG174&gt;0,"1","0")&amp; IF(ODU!$AH174&gt;0,"1","0")&amp; IF(ODU!$AI174&gt;0,"1","0")&amp; IF(ODU!$AJ174&gt;0,"1","0")&amp; IF(ODU!$AK174&gt;0,"1","0")&amp; IF(ODU!$AL174&gt;0,"1","0")&amp; IF(ODU!$AM174&gt;0,"1","0")&amp; IF(ODU!$AN174&gt;0,"1","0")&amp; IF(ODU!$AO174&gt;0,"1","0")&amp; IF(ODU!$AP174&gt;0,"1","0")))</f>
        <v/>
      </c>
      <c r="U174" s="351" t="str">
        <f>IF(ODU!$A174="","",43 - FIND("1",IF(ODU!$AP174&gt;0,"1","0") &amp; IF(ODU!$AO174&gt;0,"1","0") &amp; IF(ODU!$AN174&gt;0,"1","0") &amp; IF(ODU!$AM174&gt;0,"1","0")&amp; IF(ODU!$AL174&gt;0,"1","0")&amp; IF(ODU!$AK174&gt;0,"1","0")&amp; IF(ODU!$AJ174&gt;0,"1","0")&amp; IF(ODU!$AI174&gt;0,"1","0")&amp; IF(ODU!$AH174&gt;0,"1","0")&amp; IF(ODU!$AG174&gt;0,"1","0")&amp; IF(ODU!$AF174&gt;0,"1","0")&amp; IF(ODU!$AE174&gt;0,"1","0")&amp; IF(ODU!$AD174&gt;0,"1","0")&amp; IF(ODU!$AC174&gt;0,"1","0")&amp; IF(ODU!$AB174&gt;0,"1","0")&amp; IF(ODU!$AA174&gt;0,"1","0")))</f>
        <v/>
      </c>
      <c r="V174" s="351" t="str">
        <f>IF(ODU!$A174="","",IF(OR(T174&lt;&gt;R174+17,U174&lt;&gt;S174+17)," RangeMismatch",""))</f>
        <v/>
      </c>
      <c r="W174" s="344" t="str">
        <f ca="1">IF(ODU!$A174="","",IF(COUNTA(INDIRECT("odu!R"&amp;ROW()&amp;"C"&amp;R174&amp;":R"&amp;ROW()&amp;"C"&amp;S174,"false"))&lt;&gt;1+S174-R174," GapInRangeCooling",""))</f>
        <v/>
      </c>
      <c r="X174" s="344" t="str">
        <f ca="1">IF(ODU!$A174="","",IF(COUNTA(INDIRECT("odu!R"&amp;ROW()&amp;"C"&amp;T174&amp;":R"&amp;ROW()&amp;"C"&amp;U174,"false"))&lt;&gt;1+U174-T174," GapInRangeHeating",""))</f>
        <v/>
      </c>
      <c r="Y174" s="345" t="str">
        <f>IF(ODU!$A174="","",IF(OR(ODU!$F174=0,ODU!$B174=0),0,ODU!$F174/ODU!$B174))</f>
        <v/>
      </c>
      <c r="Z174" s="345" t="str">
        <f>IF(ODU!$A174="","",IF(OR(ODU!$G174=0,ODU!$B174=0),0, ODU!$G174/ODU!$B174))</f>
        <v/>
      </c>
      <c r="AA174" s="303" t="str">
        <f>IF(ODU!$A174="","",IF(Y174=0,0,IF(Y174&gt;=0.8,13,IF(Y174&gt;=0.7,12,IF(Y174&gt;=0.6,11,IF(Y174&gt;=0.5,10,0))))))</f>
        <v/>
      </c>
      <c r="AB174" s="351" t="str">
        <f>IF(ODU!$A174="","",IF(Z174&gt;2, 25,6+INT(10*(Z174-0.0001))))</f>
        <v/>
      </c>
      <c r="AC174" s="304" t="str">
        <f>IF(ODU!$A174="","",IF(AA174&lt;R174," CapacityMin",""))</f>
        <v/>
      </c>
      <c r="AD174" s="304" t="str">
        <f>IF(ODU!$A174="","",IF(AB174&gt;S174," CapacityMax",""))</f>
        <v/>
      </c>
      <c r="AE174" s="344" t="str">
        <f>IF(ODU!$A174="","",IF(ODU!H174&lt;Min_Units," UnitMin",""))</f>
        <v/>
      </c>
      <c r="AF174" s="344" t="str">
        <f>IF(ODU!$A174="","",IF(ODU!I174&lt;=ODU!H174," UnitMax",""))</f>
        <v/>
      </c>
      <c r="AG174" s="344" t="str">
        <f>IF(ODU!$A174="","",IF(COUNTIF(IDU!$E$3:$N$3,"="&amp;UPPER(ODU!BL174))=1,""," Invalid_IDU_List"))</f>
        <v/>
      </c>
      <c r="AH174" s="344" t="str">
        <f t="shared" ca="1" si="24"/>
        <v/>
      </c>
      <c r="AI174" s="344" t="str">
        <f t="shared" si="25"/>
        <v/>
      </c>
    </row>
    <row r="175" spans="1:35" x14ac:dyDescent="0.2">
      <c r="A175">
        <v>175</v>
      </c>
      <c r="B175" s="304" t="str">
        <f t="shared" ca="1" si="22"/>
        <v/>
      </c>
      <c r="C175" s="304">
        <f t="shared" ca="1" si="23"/>
        <v>0</v>
      </c>
      <c r="D175" s="304">
        <f t="shared" ca="1" si="27"/>
        <v>0</v>
      </c>
      <c r="E175" s="304" t="str">
        <f t="shared" ca="1" si="28"/>
        <v/>
      </c>
      <c r="F175">
        <v>169</v>
      </c>
      <c r="G175" s="304">
        <f t="shared" ca="1" si="29"/>
        <v>0</v>
      </c>
      <c r="H175" s="304" t="str">
        <f t="shared" ca="1" si="26"/>
        <v/>
      </c>
      <c r="I175" s="311"/>
      <c r="J175" s="311"/>
      <c r="K175" s="311"/>
      <c r="P175" s="344" t="str">
        <f>IF(ODU!$A175="","",IF(COUNTIF(ODU!$A$4:$A$504,"="&amp;ODU!$A175)&gt;1,"ODU_Duplicate",""))</f>
        <v/>
      </c>
      <c r="Q175" s="344" t="str">
        <f>IF(IDU!$A176="","",IF(COUNTIF(IDU!$A$4:$A$354,"="&amp;IDU!$A176)&gt;1,"IDU_Duplicate",""))</f>
        <v/>
      </c>
      <c r="R175" s="351" t="str">
        <f>IF(ODU!$A175="","",9 + FIND("1",IF(ODU!$J175&gt;0,"1","0") &amp; IF(ODU!$K175&gt;0,"1","0") &amp; IF(ODU!$L175&gt;0,"1","0") &amp; IF(ODU!$M175&gt;0,"1","0")&amp; IF(ODU!$N175&gt;0,"1","0")&amp; IF(ODU!$O175&gt;0,"1","0")&amp; IF(ODU!$P175&gt;0,"1","0")&amp; IF(ODU!$Q175&gt;0,"1","0")&amp; IF(ODU!$R175&gt;0,"1","0")&amp; IF(ODU!$S175&gt;0,"1","0")&amp; IF(ODU!$T175&gt;0,"1","0")&amp; IF(ODU!$U175&gt;0,"1","0")&amp; IF(ODU!$V175&gt;0,"1","0")&amp; IF(ODU!$W175&gt;0,"1","0")&amp; IF(ODU!$X175&gt;0,"1","0")&amp; IF(ODU!$Y175&gt;0,"1","0")))</f>
        <v/>
      </c>
      <c r="S175" s="351" t="str">
        <f>IF(ODU!$A175="","",26 - FIND("1",IF(ODU!$Y175&gt;0,"1","0") &amp; IF(ODU!$X175&gt;0,"1","0") &amp; IF(ODU!$W175&gt;0,"1","0") &amp; IF(ODU!$V175&gt;0,"1","0")&amp; IF(ODU!$U175&gt;0,"1","0")&amp; IF(ODU!$T175&gt;0,"1","0")&amp; IF(ODU!$S175&gt;0,"1","0")&amp; IF(ODU!$R175&gt;0,"1","0")&amp; IF(ODU!$Q175&gt;0,"1","0")&amp; IF(ODU!$P175&gt;0,"1","0")&amp; IF(ODU!$O175&gt;0,"1","0")&amp; IF(ODU!$N175&gt;0,"1","0")&amp; IF(ODU!$M175&gt;0,"1","0")&amp; IF(ODU!$L175&gt;0,"1","0")&amp; IF(ODU!$K175&gt;0,"1","0")&amp; IF(ODU!$J175&gt;0,"1","0")))</f>
        <v/>
      </c>
      <c r="T175" s="351" t="str">
        <f>IF(ODU!$A175="","",26 + FIND("1",IF(ODU!$AA175&gt;0,"1","0") &amp; IF(ODU!$AB175&gt;0,"1","0") &amp; IF(ODU!$AC175&gt;0,"1","0") &amp; IF(ODU!$AD175&gt;0,"1","0")&amp; IF(ODU!$AE175&gt;0,"1","0")&amp; IF(ODU!$AF175&gt;0,"1","0")&amp; IF(ODU!$AG175&gt;0,"1","0")&amp; IF(ODU!$AH175&gt;0,"1","0")&amp; IF(ODU!$AI175&gt;0,"1","0")&amp; IF(ODU!$AJ175&gt;0,"1","0")&amp; IF(ODU!$AK175&gt;0,"1","0")&amp; IF(ODU!$AL175&gt;0,"1","0")&amp; IF(ODU!$AM175&gt;0,"1","0")&amp; IF(ODU!$AN175&gt;0,"1","0")&amp; IF(ODU!$AO175&gt;0,"1","0")&amp; IF(ODU!$AP175&gt;0,"1","0")))</f>
        <v/>
      </c>
      <c r="U175" s="351" t="str">
        <f>IF(ODU!$A175="","",43 - FIND("1",IF(ODU!$AP175&gt;0,"1","0") &amp; IF(ODU!$AO175&gt;0,"1","0") &amp; IF(ODU!$AN175&gt;0,"1","0") &amp; IF(ODU!$AM175&gt;0,"1","0")&amp; IF(ODU!$AL175&gt;0,"1","0")&amp; IF(ODU!$AK175&gt;0,"1","0")&amp; IF(ODU!$AJ175&gt;0,"1","0")&amp; IF(ODU!$AI175&gt;0,"1","0")&amp; IF(ODU!$AH175&gt;0,"1","0")&amp; IF(ODU!$AG175&gt;0,"1","0")&amp; IF(ODU!$AF175&gt;0,"1","0")&amp; IF(ODU!$AE175&gt;0,"1","0")&amp; IF(ODU!$AD175&gt;0,"1","0")&amp; IF(ODU!$AC175&gt;0,"1","0")&amp; IF(ODU!$AB175&gt;0,"1","0")&amp; IF(ODU!$AA175&gt;0,"1","0")))</f>
        <v/>
      </c>
      <c r="V175" s="351" t="str">
        <f>IF(ODU!$A175="","",IF(OR(T175&lt;&gt;R175+17,U175&lt;&gt;S175+17)," RangeMismatch",""))</f>
        <v/>
      </c>
      <c r="W175" s="344" t="str">
        <f ca="1">IF(ODU!$A175="","",IF(COUNTA(INDIRECT("odu!R"&amp;ROW()&amp;"C"&amp;R175&amp;":R"&amp;ROW()&amp;"C"&amp;S175,"false"))&lt;&gt;1+S175-R175," GapInRangeCooling",""))</f>
        <v/>
      </c>
      <c r="X175" s="344" t="str">
        <f ca="1">IF(ODU!$A175="","",IF(COUNTA(INDIRECT("odu!R"&amp;ROW()&amp;"C"&amp;T175&amp;":R"&amp;ROW()&amp;"C"&amp;U175,"false"))&lt;&gt;1+U175-T175," GapInRangeHeating",""))</f>
        <v/>
      </c>
      <c r="Y175" s="345" t="str">
        <f>IF(ODU!$A175="","",IF(OR(ODU!$F175=0,ODU!$B175=0),0,ODU!$F175/ODU!$B175))</f>
        <v/>
      </c>
      <c r="Z175" s="345" t="str">
        <f>IF(ODU!$A175="","",IF(OR(ODU!$G175=0,ODU!$B175=0),0, ODU!$G175/ODU!$B175))</f>
        <v/>
      </c>
      <c r="AA175" s="303" t="str">
        <f>IF(ODU!$A175="","",IF(Y175=0,0,IF(Y175&gt;=0.8,13,IF(Y175&gt;=0.7,12,IF(Y175&gt;=0.6,11,IF(Y175&gt;=0.5,10,0))))))</f>
        <v/>
      </c>
      <c r="AB175" s="351" t="str">
        <f>IF(ODU!$A175="","",IF(Z175&gt;2, 25,6+INT(10*(Z175-0.0001))))</f>
        <v/>
      </c>
      <c r="AC175" s="304" t="str">
        <f>IF(ODU!$A175="","",IF(AA175&lt;R175," CapacityMin",""))</f>
        <v/>
      </c>
      <c r="AD175" s="304" t="str">
        <f>IF(ODU!$A175="","",IF(AB175&gt;S175," CapacityMax",""))</f>
        <v/>
      </c>
      <c r="AE175" s="344" t="str">
        <f>IF(ODU!$A175="","",IF(ODU!H175&lt;Min_Units," UnitMin",""))</f>
        <v/>
      </c>
      <c r="AF175" s="344" t="str">
        <f>IF(ODU!$A175="","",IF(ODU!I175&lt;=ODU!H175," UnitMax",""))</f>
        <v/>
      </c>
      <c r="AG175" s="344" t="str">
        <f>IF(ODU!$A175="","",IF(COUNTIF(IDU!$E$3:$N$3,"="&amp;UPPER(ODU!BL175))=1,""," Invalid_IDU_List"))</f>
        <v/>
      </c>
      <c r="AH175" s="344" t="str">
        <f t="shared" ca="1" si="24"/>
        <v/>
      </c>
      <c r="AI175" s="344" t="str">
        <f t="shared" si="25"/>
        <v/>
      </c>
    </row>
    <row r="176" spans="1:35" x14ac:dyDescent="0.2">
      <c r="A176">
        <v>176</v>
      </c>
      <c r="B176" s="304" t="str">
        <f t="shared" ca="1" si="22"/>
        <v/>
      </c>
      <c r="C176" s="304">
        <f t="shared" ca="1" si="23"/>
        <v>0</v>
      </c>
      <c r="D176" s="304">
        <f t="shared" ca="1" si="27"/>
        <v>0</v>
      </c>
      <c r="E176" s="304" t="str">
        <f t="shared" ca="1" si="28"/>
        <v/>
      </c>
      <c r="F176">
        <v>170</v>
      </c>
      <c r="G176" s="304">
        <f t="shared" ca="1" si="29"/>
        <v>0</v>
      </c>
      <c r="H176" s="304" t="str">
        <f t="shared" ca="1" si="26"/>
        <v/>
      </c>
      <c r="I176" s="311"/>
      <c r="J176" s="311"/>
      <c r="K176" s="311"/>
      <c r="P176" s="344" t="str">
        <f>IF(ODU!$A176="","",IF(COUNTIF(ODU!$A$4:$A$504,"="&amp;ODU!$A176)&gt;1,"ODU_Duplicate",""))</f>
        <v/>
      </c>
      <c r="Q176" s="344" t="str">
        <f>IF(IDU!$A177="","",IF(COUNTIF(IDU!$A$4:$A$354,"="&amp;IDU!$A177)&gt;1,"IDU_Duplicate",""))</f>
        <v/>
      </c>
      <c r="R176" s="351" t="str">
        <f>IF(ODU!$A176="","",9 + FIND("1",IF(ODU!$J176&gt;0,"1","0") &amp; IF(ODU!$K176&gt;0,"1","0") &amp; IF(ODU!$L176&gt;0,"1","0") &amp; IF(ODU!$M176&gt;0,"1","0")&amp; IF(ODU!$N176&gt;0,"1","0")&amp; IF(ODU!$O176&gt;0,"1","0")&amp; IF(ODU!$P176&gt;0,"1","0")&amp; IF(ODU!$Q176&gt;0,"1","0")&amp; IF(ODU!$R176&gt;0,"1","0")&amp; IF(ODU!$S176&gt;0,"1","0")&amp; IF(ODU!$T176&gt;0,"1","0")&amp; IF(ODU!$U176&gt;0,"1","0")&amp; IF(ODU!$V176&gt;0,"1","0")&amp; IF(ODU!$W176&gt;0,"1","0")&amp; IF(ODU!$X176&gt;0,"1","0")&amp; IF(ODU!$Y176&gt;0,"1","0")))</f>
        <v/>
      </c>
      <c r="S176" s="351" t="str">
        <f>IF(ODU!$A176="","",26 - FIND("1",IF(ODU!$Y176&gt;0,"1","0") &amp; IF(ODU!$X176&gt;0,"1","0") &amp; IF(ODU!$W176&gt;0,"1","0") &amp; IF(ODU!$V176&gt;0,"1","0")&amp; IF(ODU!$U176&gt;0,"1","0")&amp; IF(ODU!$T176&gt;0,"1","0")&amp; IF(ODU!$S176&gt;0,"1","0")&amp; IF(ODU!$R176&gt;0,"1","0")&amp; IF(ODU!$Q176&gt;0,"1","0")&amp; IF(ODU!$P176&gt;0,"1","0")&amp; IF(ODU!$O176&gt;0,"1","0")&amp; IF(ODU!$N176&gt;0,"1","0")&amp; IF(ODU!$M176&gt;0,"1","0")&amp; IF(ODU!$L176&gt;0,"1","0")&amp; IF(ODU!$K176&gt;0,"1","0")&amp; IF(ODU!$J176&gt;0,"1","0")))</f>
        <v/>
      </c>
      <c r="T176" s="351" t="str">
        <f>IF(ODU!$A176="","",26 + FIND("1",IF(ODU!$AA176&gt;0,"1","0") &amp; IF(ODU!$AB176&gt;0,"1","0") &amp; IF(ODU!$AC176&gt;0,"1","0") &amp; IF(ODU!$AD176&gt;0,"1","0")&amp; IF(ODU!$AE176&gt;0,"1","0")&amp; IF(ODU!$AF176&gt;0,"1","0")&amp; IF(ODU!$AG176&gt;0,"1","0")&amp; IF(ODU!$AH176&gt;0,"1","0")&amp; IF(ODU!$AI176&gt;0,"1","0")&amp; IF(ODU!$AJ176&gt;0,"1","0")&amp; IF(ODU!$AK176&gt;0,"1","0")&amp; IF(ODU!$AL176&gt;0,"1","0")&amp; IF(ODU!$AM176&gt;0,"1","0")&amp; IF(ODU!$AN176&gt;0,"1","0")&amp; IF(ODU!$AO176&gt;0,"1","0")&amp; IF(ODU!$AP176&gt;0,"1","0")))</f>
        <v/>
      </c>
      <c r="U176" s="351" t="str">
        <f>IF(ODU!$A176="","",43 - FIND("1",IF(ODU!$AP176&gt;0,"1","0") &amp; IF(ODU!$AO176&gt;0,"1","0") &amp; IF(ODU!$AN176&gt;0,"1","0") &amp; IF(ODU!$AM176&gt;0,"1","0")&amp; IF(ODU!$AL176&gt;0,"1","0")&amp; IF(ODU!$AK176&gt;0,"1","0")&amp; IF(ODU!$AJ176&gt;0,"1","0")&amp; IF(ODU!$AI176&gt;0,"1","0")&amp; IF(ODU!$AH176&gt;0,"1","0")&amp; IF(ODU!$AG176&gt;0,"1","0")&amp; IF(ODU!$AF176&gt;0,"1","0")&amp; IF(ODU!$AE176&gt;0,"1","0")&amp; IF(ODU!$AD176&gt;0,"1","0")&amp; IF(ODU!$AC176&gt;0,"1","0")&amp; IF(ODU!$AB176&gt;0,"1","0")&amp; IF(ODU!$AA176&gt;0,"1","0")))</f>
        <v/>
      </c>
      <c r="V176" s="351" t="str">
        <f>IF(ODU!$A176="","",IF(OR(T176&lt;&gt;R176+17,U176&lt;&gt;S176+17)," RangeMismatch",""))</f>
        <v/>
      </c>
      <c r="W176" s="344" t="str">
        <f ca="1">IF(ODU!$A176="","",IF(COUNTA(INDIRECT("odu!R"&amp;ROW()&amp;"C"&amp;R176&amp;":R"&amp;ROW()&amp;"C"&amp;S176,"false"))&lt;&gt;1+S176-R176," GapInRangeCooling",""))</f>
        <v/>
      </c>
      <c r="X176" s="344" t="str">
        <f ca="1">IF(ODU!$A176="","",IF(COUNTA(INDIRECT("odu!R"&amp;ROW()&amp;"C"&amp;T176&amp;":R"&amp;ROW()&amp;"C"&amp;U176,"false"))&lt;&gt;1+U176-T176," GapInRangeHeating",""))</f>
        <v/>
      </c>
      <c r="Y176" s="345" t="str">
        <f>IF(ODU!$A176="","",IF(OR(ODU!$F176=0,ODU!$B176=0),0,ODU!$F176/ODU!$B176))</f>
        <v/>
      </c>
      <c r="Z176" s="345" t="str">
        <f>IF(ODU!$A176="","",IF(OR(ODU!$G176=0,ODU!$B176=0),0, ODU!$G176/ODU!$B176))</f>
        <v/>
      </c>
      <c r="AA176" s="303" t="str">
        <f>IF(ODU!$A176="","",IF(Y176=0,0,IF(Y176&gt;=0.8,13,IF(Y176&gt;=0.7,12,IF(Y176&gt;=0.6,11,IF(Y176&gt;=0.5,10,0))))))</f>
        <v/>
      </c>
      <c r="AB176" s="351" t="str">
        <f>IF(ODU!$A176="","",IF(Z176&gt;2, 25,6+INT(10*(Z176-0.0001))))</f>
        <v/>
      </c>
      <c r="AC176" s="304" t="str">
        <f>IF(ODU!$A176="","",IF(AA176&lt;R176," CapacityMin",""))</f>
        <v/>
      </c>
      <c r="AD176" s="304" t="str">
        <f>IF(ODU!$A176="","",IF(AB176&gt;S176," CapacityMax",""))</f>
        <v/>
      </c>
      <c r="AE176" s="344" t="str">
        <f>IF(ODU!$A176="","",IF(ODU!H176&lt;Min_Units," UnitMin",""))</f>
        <v/>
      </c>
      <c r="AF176" s="344" t="str">
        <f>IF(ODU!$A176="","",IF(ODU!I176&lt;=ODU!H176," UnitMax",""))</f>
        <v/>
      </c>
      <c r="AG176" s="344" t="str">
        <f>IF(ODU!$A176="","",IF(COUNTIF(IDU!$E$3:$N$3,"="&amp;UPPER(ODU!BL176))=1,""," Invalid_IDU_List"))</f>
        <v/>
      </c>
      <c r="AH176" s="344" t="str">
        <f t="shared" ca="1" si="24"/>
        <v/>
      </c>
      <c r="AI176" s="344" t="str">
        <f t="shared" si="25"/>
        <v/>
      </c>
    </row>
    <row r="177" spans="1:35" x14ac:dyDescent="0.2">
      <c r="A177">
        <v>177</v>
      </c>
      <c r="B177" s="304" t="str">
        <f t="shared" ca="1" si="22"/>
        <v/>
      </c>
      <c r="C177" s="304">
        <f t="shared" ca="1" si="23"/>
        <v>0</v>
      </c>
      <c r="D177" s="304">
        <f t="shared" ca="1" si="27"/>
        <v>0</v>
      </c>
      <c r="E177" s="304" t="str">
        <f t="shared" ca="1" si="28"/>
        <v/>
      </c>
      <c r="F177">
        <v>171</v>
      </c>
      <c r="G177" s="304">
        <f t="shared" ca="1" si="29"/>
        <v>0</v>
      </c>
      <c r="H177" s="304" t="str">
        <f t="shared" ca="1" si="26"/>
        <v/>
      </c>
      <c r="I177" s="311"/>
      <c r="J177" s="311"/>
      <c r="K177" s="311"/>
      <c r="P177" s="344" t="str">
        <f>IF(ODU!$A177="","",IF(COUNTIF(ODU!$A$4:$A$504,"="&amp;ODU!$A177)&gt;1,"ODU_Duplicate",""))</f>
        <v/>
      </c>
      <c r="Q177" s="344" t="str">
        <f>IF(IDU!$A178="","",IF(COUNTIF(IDU!$A$4:$A$354,"="&amp;IDU!$A178)&gt;1,"IDU_Duplicate",""))</f>
        <v/>
      </c>
      <c r="R177" s="351" t="str">
        <f>IF(ODU!$A177="","",9 + FIND("1",IF(ODU!$J177&gt;0,"1","0") &amp; IF(ODU!$K177&gt;0,"1","0") &amp; IF(ODU!$L177&gt;0,"1","0") &amp; IF(ODU!$M177&gt;0,"1","0")&amp; IF(ODU!$N177&gt;0,"1","0")&amp; IF(ODU!$O177&gt;0,"1","0")&amp; IF(ODU!$P177&gt;0,"1","0")&amp; IF(ODU!$Q177&gt;0,"1","0")&amp; IF(ODU!$R177&gt;0,"1","0")&amp; IF(ODU!$S177&gt;0,"1","0")&amp; IF(ODU!$T177&gt;0,"1","0")&amp; IF(ODU!$U177&gt;0,"1","0")&amp; IF(ODU!$V177&gt;0,"1","0")&amp; IF(ODU!$W177&gt;0,"1","0")&amp; IF(ODU!$X177&gt;0,"1","0")&amp; IF(ODU!$Y177&gt;0,"1","0")))</f>
        <v/>
      </c>
      <c r="S177" s="351" t="str">
        <f>IF(ODU!$A177="","",26 - FIND("1",IF(ODU!$Y177&gt;0,"1","0") &amp; IF(ODU!$X177&gt;0,"1","0") &amp; IF(ODU!$W177&gt;0,"1","0") &amp; IF(ODU!$V177&gt;0,"1","0")&amp; IF(ODU!$U177&gt;0,"1","0")&amp; IF(ODU!$T177&gt;0,"1","0")&amp; IF(ODU!$S177&gt;0,"1","0")&amp; IF(ODU!$R177&gt;0,"1","0")&amp; IF(ODU!$Q177&gt;0,"1","0")&amp; IF(ODU!$P177&gt;0,"1","0")&amp; IF(ODU!$O177&gt;0,"1","0")&amp; IF(ODU!$N177&gt;0,"1","0")&amp; IF(ODU!$M177&gt;0,"1","0")&amp; IF(ODU!$L177&gt;0,"1","0")&amp; IF(ODU!$K177&gt;0,"1","0")&amp; IF(ODU!$J177&gt;0,"1","0")))</f>
        <v/>
      </c>
      <c r="T177" s="351" t="str">
        <f>IF(ODU!$A177="","",26 + FIND("1",IF(ODU!$AA177&gt;0,"1","0") &amp; IF(ODU!$AB177&gt;0,"1","0") &amp; IF(ODU!$AC177&gt;0,"1","0") &amp; IF(ODU!$AD177&gt;0,"1","0")&amp; IF(ODU!$AE177&gt;0,"1","0")&amp; IF(ODU!$AF177&gt;0,"1","0")&amp; IF(ODU!$AG177&gt;0,"1","0")&amp; IF(ODU!$AH177&gt;0,"1","0")&amp; IF(ODU!$AI177&gt;0,"1","0")&amp; IF(ODU!$AJ177&gt;0,"1","0")&amp; IF(ODU!$AK177&gt;0,"1","0")&amp; IF(ODU!$AL177&gt;0,"1","0")&amp; IF(ODU!$AM177&gt;0,"1","0")&amp; IF(ODU!$AN177&gt;0,"1","0")&amp; IF(ODU!$AO177&gt;0,"1","0")&amp; IF(ODU!$AP177&gt;0,"1","0")))</f>
        <v/>
      </c>
      <c r="U177" s="351" t="str">
        <f>IF(ODU!$A177="","",43 - FIND("1",IF(ODU!$AP177&gt;0,"1","0") &amp; IF(ODU!$AO177&gt;0,"1","0") &amp; IF(ODU!$AN177&gt;0,"1","0") &amp; IF(ODU!$AM177&gt;0,"1","0")&amp; IF(ODU!$AL177&gt;0,"1","0")&amp; IF(ODU!$AK177&gt;0,"1","0")&amp; IF(ODU!$AJ177&gt;0,"1","0")&amp; IF(ODU!$AI177&gt;0,"1","0")&amp; IF(ODU!$AH177&gt;0,"1","0")&amp; IF(ODU!$AG177&gt;0,"1","0")&amp; IF(ODU!$AF177&gt;0,"1","0")&amp; IF(ODU!$AE177&gt;0,"1","0")&amp; IF(ODU!$AD177&gt;0,"1","0")&amp; IF(ODU!$AC177&gt;0,"1","0")&amp; IF(ODU!$AB177&gt;0,"1","0")&amp; IF(ODU!$AA177&gt;0,"1","0")))</f>
        <v/>
      </c>
      <c r="V177" s="351" t="str">
        <f>IF(ODU!$A177="","",IF(OR(T177&lt;&gt;R177+17,U177&lt;&gt;S177+17)," RangeMismatch",""))</f>
        <v/>
      </c>
      <c r="W177" s="344" t="str">
        <f ca="1">IF(ODU!$A177="","",IF(COUNTA(INDIRECT("odu!R"&amp;ROW()&amp;"C"&amp;R177&amp;":R"&amp;ROW()&amp;"C"&amp;S177,"false"))&lt;&gt;1+S177-R177," GapInRangeCooling",""))</f>
        <v/>
      </c>
      <c r="X177" s="344" t="str">
        <f ca="1">IF(ODU!$A177="","",IF(COUNTA(INDIRECT("odu!R"&amp;ROW()&amp;"C"&amp;T177&amp;":R"&amp;ROW()&amp;"C"&amp;U177,"false"))&lt;&gt;1+U177-T177," GapInRangeHeating",""))</f>
        <v/>
      </c>
      <c r="Y177" s="345" t="str">
        <f>IF(ODU!$A177="","",IF(OR(ODU!$F177=0,ODU!$B177=0),0,ODU!$F177/ODU!$B177))</f>
        <v/>
      </c>
      <c r="Z177" s="345" t="str">
        <f>IF(ODU!$A177="","",IF(OR(ODU!$G177=0,ODU!$B177=0),0, ODU!$G177/ODU!$B177))</f>
        <v/>
      </c>
      <c r="AA177" s="303" t="str">
        <f>IF(ODU!$A177="","",IF(Y177=0,0,IF(Y177&gt;=0.8,13,IF(Y177&gt;=0.7,12,IF(Y177&gt;=0.6,11,IF(Y177&gt;=0.5,10,0))))))</f>
        <v/>
      </c>
      <c r="AB177" s="351" t="str">
        <f>IF(ODU!$A177="","",IF(Z177&gt;2, 25,6+INT(10*(Z177-0.0001))))</f>
        <v/>
      </c>
      <c r="AC177" s="304" t="str">
        <f>IF(ODU!$A177="","",IF(AA177&lt;R177," CapacityMin",""))</f>
        <v/>
      </c>
      <c r="AD177" s="304" t="str">
        <f>IF(ODU!$A177="","",IF(AB177&gt;S177," CapacityMax",""))</f>
        <v/>
      </c>
      <c r="AE177" s="344" t="str">
        <f>IF(ODU!$A177="","",IF(ODU!H177&lt;Min_Units," UnitMin",""))</f>
        <v/>
      </c>
      <c r="AF177" s="344" t="str">
        <f>IF(ODU!$A177="","",IF(ODU!I177&lt;=ODU!H177," UnitMax",""))</f>
        <v/>
      </c>
      <c r="AG177" s="344" t="str">
        <f>IF(ODU!$A177="","",IF(COUNTIF(IDU!$E$3:$N$3,"="&amp;UPPER(ODU!BL177))=1,""," Invalid_IDU_List"))</f>
        <v/>
      </c>
      <c r="AH177" s="344" t="str">
        <f t="shared" ca="1" si="24"/>
        <v/>
      </c>
      <c r="AI177" s="344" t="str">
        <f t="shared" si="25"/>
        <v/>
      </c>
    </row>
    <row r="178" spans="1:35" x14ac:dyDescent="0.2">
      <c r="A178">
        <v>178</v>
      </c>
      <c r="B178" s="304" t="str">
        <f t="shared" ca="1" si="22"/>
        <v/>
      </c>
      <c r="C178" s="304">
        <f t="shared" ca="1" si="23"/>
        <v>0</v>
      </c>
      <c r="D178" s="304">
        <f t="shared" ca="1" si="27"/>
        <v>0</v>
      </c>
      <c r="E178" s="304" t="str">
        <f t="shared" ca="1" si="28"/>
        <v/>
      </c>
      <c r="F178">
        <v>172</v>
      </c>
      <c r="G178" s="304">
        <f t="shared" ca="1" si="29"/>
        <v>0</v>
      </c>
      <c r="H178" s="304" t="str">
        <f t="shared" ca="1" si="26"/>
        <v/>
      </c>
      <c r="I178" s="311"/>
      <c r="J178" s="311"/>
      <c r="K178" s="311"/>
      <c r="P178" s="344" t="str">
        <f>IF(ODU!$A178="","",IF(COUNTIF(ODU!$A$4:$A$504,"="&amp;ODU!$A178)&gt;1,"ODU_Duplicate",""))</f>
        <v/>
      </c>
      <c r="Q178" s="344" t="str">
        <f>IF(IDU!$A179="","",IF(COUNTIF(IDU!$A$4:$A$354,"="&amp;IDU!$A179)&gt;1,"IDU_Duplicate",""))</f>
        <v/>
      </c>
      <c r="R178" s="351" t="str">
        <f>IF(ODU!$A178="","",9 + FIND("1",IF(ODU!$J178&gt;0,"1","0") &amp; IF(ODU!$K178&gt;0,"1","0") &amp; IF(ODU!$L178&gt;0,"1","0") &amp; IF(ODU!$M178&gt;0,"1","0")&amp; IF(ODU!$N178&gt;0,"1","0")&amp; IF(ODU!$O178&gt;0,"1","0")&amp; IF(ODU!$P178&gt;0,"1","0")&amp; IF(ODU!$Q178&gt;0,"1","0")&amp; IF(ODU!$R178&gt;0,"1","0")&amp; IF(ODU!$S178&gt;0,"1","0")&amp; IF(ODU!$T178&gt;0,"1","0")&amp; IF(ODU!$U178&gt;0,"1","0")&amp; IF(ODU!$V178&gt;0,"1","0")&amp; IF(ODU!$W178&gt;0,"1","0")&amp; IF(ODU!$X178&gt;0,"1","0")&amp; IF(ODU!$Y178&gt;0,"1","0")))</f>
        <v/>
      </c>
      <c r="S178" s="351" t="str">
        <f>IF(ODU!$A178="","",26 - FIND("1",IF(ODU!$Y178&gt;0,"1","0") &amp; IF(ODU!$X178&gt;0,"1","0") &amp; IF(ODU!$W178&gt;0,"1","0") &amp; IF(ODU!$V178&gt;0,"1","0")&amp; IF(ODU!$U178&gt;0,"1","0")&amp; IF(ODU!$T178&gt;0,"1","0")&amp; IF(ODU!$S178&gt;0,"1","0")&amp; IF(ODU!$R178&gt;0,"1","0")&amp; IF(ODU!$Q178&gt;0,"1","0")&amp; IF(ODU!$P178&gt;0,"1","0")&amp; IF(ODU!$O178&gt;0,"1","0")&amp; IF(ODU!$N178&gt;0,"1","0")&amp; IF(ODU!$M178&gt;0,"1","0")&amp; IF(ODU!$L178&gt;0,"1","0")&amp; IF(ODU!$K178&gt;0,"1","0")&amp; IF(ODU!$J178&gt;0,"1","0")))</f>
        <v/>
      </c>
      <c r="T178" s="351" t="str">
        <f>IF(ODU!$A178="","",26 + FIND("1",IF(ODU!$AA178&gt;0,"1","0") &amp; IF(ODU!$AB178&gt;0,"1","0") &amp; IF(ODU!$AC178&gt;0,"1","0") &amp; IF(ODU!$AD178&gt;0,"1","0")&amp; IF(ODU!$AE178&gt;0,"1","0")&amp; IF(ODU!$AF178&gt;0,"1","0")&amp; IF(ODU!$AG178&gt;0,"1","0")&amp; IF(ODU!$AH178&gt;0,"1","0")&amp; IF(ODU!$AI178&gt;0,"1","0")&amp; IF(ODU!$AJ178&gt;0,"1","0")&amp; IF(ODU!$AK178&gt;0,"1","0")&amp; IF(ODU!$AL178&gt;0,"1","0")&amp; IF(ODU!$AM178&gt;0,"1","0")&amp; IF(ODU!$AN178&gt;0,"1","0")&amp; IF(ODU!$AO178&gt;0,"1","0")&amp; IF(ODU!$AP178&gt;0,"1","0")))</f>
        <v/>
      </c>
      <c r="U178" s="351" t="str">
        <f>IF(ODU!$A178="","",43 - FIND("1",IF(ODU!$AP178&gt;0,"1","0") &amp; IF(ODU!$AO178&gt;0,"1","0") &amp; IF(ODU!$AN178&gt;0,"1","0") &amp; IF(ODU!$AM178&gt;0,"1","0")&amp; IF(ODU!$AL178&gt;0,"1","0")&amp; IF(ODU!$AK178&gt;0,"1","0")&amp; IF(ODU!$AJ178&gt;0,"1","0")&amp; IF(ODU!$AI178&gt;0,"1","0")&amp; IF(ODU!$AH178&gt;0,"1","0")&amp; IF(ODU!$AG178&gt;0,"1","0")&amp; IF(ODU!$AF178&gt;0,"1","0")&amp; IF(ODU!$AE178&gt;0,"1","0")&amp; IF(ODU!$AD178&gt;0,"1","0")&amp; IF(ODU!$AC178&gt;0,"1","0")&amp; IF(ODU!$AB178&gt;0,"1","0")&amp; IF(ODU!$AA178&gt;0,"1","0")))</f>
        <v/>
      </c>
      <c r="V178" s="351" t="str">
        <f>IF(ODU!$A178="","",IF(OR(T178&lt;&gt;R178+17,U178&lt;&gt;S178+17)," RangeMismatch",""))</f>
        <v/>
      </c>
      <c r="W178" s="344" t="str">
        <f ca="1">IF(ODU!$A178="","",IF(COUNTA(INDIRECT("odu!R"&amp;ROW()&amp;"C"&amp;R178&amp;":R"&amp;ROW()&amp;"C"&amp;S178,"false"))&lt;&gt;1+S178-R178," GapInRangeCooling",""))</f>
        <v/>
      </c>
      <c r="X178" s="344" t="str">
        <f ca="1">IF(ODU!$A178="","",IF(COUNTA(INDIRECT("odu!R"&amp;ROW()&amp;"C"&amp;T178&amp;":R"&amp;ROW()&amp;"C"&amp;U178,"false"))&lt;&gt;1+U178-T178," GapInRangeHeating",""))</f>
        <v/>
      </c>
      <c r="Y178" s="345" t="str">
        <f>IF(ODU!$A178="","",IF(OR(ODU!$F178=0,ODU!$B178=0),0,ODU!$F178/ODU!$B178))</f>
        <v/>
      </c>
      <c r="Z178" s="345" t="str">
        <f>IF(ODU!$A178="","",IF(OR(ODU!$G178=0,ODU!$B178=0),0, ODU!$G178/ODU!$B178))</f>
        <v/>
      </c>
      <c r="AA178" s="303" t="str">
        <f>IF(ODU!$A178="","",IF(Y178=0,0,IF(Y178&gt;=0.8,13,IF(Y178&gt;=0.7,12,IF(Y178&gt;=0.6,11,IF(Y178&gt;=0.5,10,0))))))</f>
        <v/>
      </c>
      <c r="AB178" s="351" t="str">
        <f>IF(ODU!$A178="","",IF(Z178&gt;2, 25,6+INT(10*(Z178-0.0001))))</f>
        <v/>
      </c>
      <c r="AC178" s="304" t="str">
        <f>IF(ODU!$A178="","",IF(AA178&lt;R178," CapacityMin",""))</f>
        <v/>
      </c>
      <c r="AD178" s="304" t="str">
        <f>IF(ODU!$A178="","",IF(AB178&gt;S178," CapacityMax",""))</f>
        <v/>
      </c>
      <c r="AE178" s="344" t="str">
        <f>IF(ODU!$A178="","",IF(ODU!H178&lt;Min_Units," UnitMin",""))</f>
        <v/>
      </c>
      <c r="AF178" s="344" t="str">
        <f>IF(ODU!$A178="","",IF(ODU!I178&lt;=ODU!H178," UnitMax",""))</f>
        <v/>
      </c>
      <c r="AG178" s="344" t="str">
        <f>IF(ODU!$A178="","",IF(COUNTIF(IDU!$E$3:$N$3,"="&amp;UPPER(ODU!BL178))=1,""," Invalid_IDU_List"))</f>
        <v/>
      </c>
      <c r="AH178" s="344" t="str">
        <f t="shared" ca="1" si="24"/>
        <v/>
      </c>
      <c r="AI178" s="344" t="str">
        <f t="shared" si="25"/>
        <v/>
      </c>
    </row>
    <row r="179" spans="1:35" x14ac:dyDescent="0.2">
      <c r="A179">
        <v>179</v>
      </c>
      <c r="B179" s="304" t="str">
        <f t="shared" ca="1" si="22"/>
        <v/>
      </c>
      <c r="C179" s="304">
        <f t="shared" ca="1" si="23"/>
        <v>0</v>
      </c>
      <c r="D179" s="304">
        <f t="shared" ca="1" si="27"/>
        <v>0</v>
      </c>
      <c r="E179" s="304" t="str">
        <f t="shared" ca="1" si="28"/>
        <v/>
      </c>
      <c r="F179">
        <v>173</v>
      </c>
      <c r="G179" s="304">
        <f t="shared" ca="1" si="29"/>
        <v>0</v>
      </c>
      <c r="H179" s="304" t="str">
        <f t="shared" ca="1" si="26"/>
        <v/>
      </c>
      <c r="I179" s="311"/>
      <c r="J179" s="311"/>
      <c r="K179" s="311"/>
      <c r="P179" s="344" t="str">
        <f>IF(ODU!$A179="","",IF(COUNTIF(ODU!$A$4:$A$504,"="&amp;ODU!$A179)&gt;1,"ODU_Duplicate",""))</f>
        <v/>
      </c>
      <c r="Q179" s="344" t="str">
        <f>IF(IDU!$A180="","",IF(COUNTIF(IDU!$A$4:$A$354,"="&amp;IDU!$A180)&gt;1,"IDU_Duplicate",""))</f>
        <v/>
      </c>
      <c r="R179" s="351" t="str">
        <f>IF(ODU!$A179="","",9 + FIND("1",IF(ODU!$J179&gt;0,"1","0") &amp; IF(ODU!$K179&gt;0,"1","0") &amp; IF(ODU!$L179&gt;0,"1","0") &amp; IF(ODU!$M179&gt;0,"1","0")&amp; IF(ODU!$N179&gt;0,"1","0")&amp; IF(ODU!$O179&gt;0,"1","0")&amp; IF(ODU!$P179&gt;0,"1","0")&amp; IF(ODU!$Q179&gt;0,"1","0")&amp; IF(ODU!$R179&gt;0,"1","0")&amp; IF(ODU!$S179&gt;0,"1","0")&amp; IF(ODU!$T179&gt;0,"1","0")&amp; IF(ODU!$U179&gt;0,"1","0")&amp; IF(ODU!$V179&gt;0,"1","0")&amp; IF(ODU!$W179&gt;0,"1","0")&amp; IF(ODU!$X179&gt;0,"1","0")&amp; IF(ODU!$Y179&gt;0,"1","0")))</f>
        <v/>
      </c>
      <c r="S179" s="351" t="str">
        <f>IF(ODU!$A179="","",26 - FIND("1",IF(ODU!$Y179&gt;0,"1","0") &amp; IF(ODU!$X179&gt;0,"1","0") &amp; IF(ODU!$W179&gt;0,"1","0") &amp; IF(ODU!$V179&gt;0,"1","0")&amp; IF(ODU!$U179&gt;0,"1","0")&amp; IF(ODU!$T179&gt;0,"1","0")&amp; IF(ODU!$S179&gt;0,"1","0")&amp; IF(ODU!$R179&gt;0,"1","0")&amp; IF(ODU!$Q179&gt;0,"1","0")&amp; IF(ODU!$P179&gt;0,"1","0")&amp; IF(ODU!$O179&gt;0,"1","0")&amp; IF(ODU!$N179&gt;0,"1","0")&amp; IF(ODU!$M179&gt;0,"1","0")&amp; IF(ODU!$L179&gt;0,"1","0")&amp; IF(ODU!$K179&gt;0,"1","0")&amp; IF(ODU!$J179&gt;0,"1","0")))</f>
        <v/>
      </c>
      <c r="T179" s="351" t="str">
        <f>IF(ODU!$A179="","",26 + FIND("1",IF(ODU!$AA179&gt;0,"1","0") &amp; IF(ODU!$AB179&gt;0,"1","0") &amp; IF(ODU!$AC179&gt;0,"1","0") &amp; IF(ODU!$AD179&gt;0,"1","0")&amp; IF(ODU!$AE179&gt;0,"1","0")&amp; IF(ODU!$AF179&gt;0,"1","0")&amp; IF(ODU!$AG179&gt;0,"1","0")&amp; IF(ODU!$AH179&gt;0,"1","0")&amp; IF(ODU!$AI179&gt;0,"1","0")&amp; IF(ODU!$AJ179&gt;0,"1","0")&amp; IF(ODU!$AK179&gt;0,"1","0")&amp; IF(ODU!$AL179&gt;0,"1","0")&amp; IF(ODU!$AM179&gt;0,"1","0")&amp; IF(ODU!$AN179&gt;0,"1","0")&amp; IF(ODU!$AO179&gt;0,"1","0")&amp; IF(ODU!$AP179&gt;0,"1","0")))</f>
        <v/>
      </c>
      <c r="U179" s="351" t="str">
        <f>IF(ODU!$A179="","",43 - FIND("1",IF(ODU!$AP179&gt;0,"1","0") &amp; IF(ODU!$AO179&gt;0,"1","0") &amp; IF(ODU!$AN179&gt;0,"1","0") &amp; IF(ODU!$AM179&gt;0,"1","0")&amp; IF(ODU!$AL179&gt;0,"1","0")&amp; IF(ODU!$AK179&gt;0,"1","0")&amp; IF(ODU!$AJ179&gt;0,"1","0")&amp; IF(ODU!$AI179&gt;0,"1","0")&amp; IF(ODU!$AH179&gt;0,"1","0")&amp; IF(ODU!$AG179&gt;0,"1","0")&amp; IF(ODU!$AF179&gt;0,"1","0")&amp; IF(ODU!$AE179&gt;0,"1","0")&amp; IF(ODU!$AD179&gt;0,"1","0")&amp; IF(ODU!$AC179&gt;0,"1","0")&amp; IF(ODU!$AB179&gt;0,"1","0")&amp; IF(ODU!$AA179&gt;0,"1","0")))</f>
        <v/>
      </c>
      <c r="V179" s="351" t="str">
        <f>IF(ODU!$A179="","",IF(OR(T179&lt;&gt;R179+17,U179&lt;&gt;S179+17)," RangeMismatch",""))</f>
        <v/>
      </c>
      <c r="W179" s="344" t="str">
        <f ca="1">IF(ODU!$A179="","",IF(COUNTA(INDIRECT("odu!R"&amp;ROW()&amp;"C"&amp;R179&amp;":R"&amp;ROW()&amp;"C"&amp;S179,"false"))&lt;&gt;1+S179-R179," GapInRangeCooling",""))</f>
        <v/>
      </c>
      <c r="X179" s="344" t="str">
        <f ca="1">IF(ODU!$A179="","",IF(COUNTA(INDIRECT("odu!R"&amp;ROW()&amp;"C"&amp;T179&amp;":R"&amp;ROW()&amp;"C"&amp;U179,"false"))&lt;&gt;1+U179-T179," GapInRangeHeating",""))</f>
        <v/>
      </c>
      <c r="Y179" s="345" t="str">
        <f>IF(ODU!$A179="","",IF(OR(ODU!$F179=0,ODU!$B179=0),0,ODU!$F179/ODU!$B179))</f>
        <v/>
      </c>
      <c r="Z179" s="345" t="str">
        <f>IF(ODU!$A179="","",IF(OR(ODU!$G179=0,ODU!$B179=0),0, ODU!$G179/ODU!$B179))</f>
        <v/>
      </c>
      <c r="AA179" s="303" t="str">
        <f>IF(ODU!$A179="","",IF(Y179=0,0,IF(Y179&gt;=0.8,13,IF(Y179&gt;=0.7,12,IF(Y179&gt;=0.6,11,IF(Y179&gt;=0.5,10,0))))))</f>
        <v/>
      </c>
      <c r="AB179" s="351" t="str">
        <f>IF(ODU!$A179="","",IF(Z179&gt;2, 25,6+INT(10*(Z179-0.0001))))</f>
        <v/>
      </c>
      <c r="AC179" s="304" t="str">
        <f>IF(ODU!$A179="","",IF(AA179&lt;R179," CapacityMin",""))</f>
        <v/>
      </c>
      <c r="AD179" s="304" t="str">
        <f>IF(ODU!$A179="","",IF(AB179&gt;S179," CapacityMax",""))</f>
        <v/>
      </c>
      <c r="AE179" s="344" t="str">
        <f>IF(ODU!$A179="","",IF(ODU!H179&lt;Min_Units," UnitMin",""))</f>
        <v/>
      </c>
      <c r="AF179" s="344" t="str">
        <f>IF(ODU!$A179="","",IF(ODU!I179&lt;=ODU!H179," UnitMax",""))</f>
        <v/>
      </c>
      <c r="AG179" s="344" t="str">
        <f>IF(ODU!$A179="","",IF(COUNTIF(IDU!$E$3:$N$3,"="&amp;UPPER(ODU!BL179))=1,""," Invalid_IDU_List"))</f>
        <v/>
      </c>
      <c r="AH179" s="344" t="str">
        <f t="shared" ca="1" si="24"/>
        <v/>
      </c>
      <c r="AI179" s="344" t="str">
        <f t="shared" si="25"/>
        <v/>
      </c>
    </row>
    <row r="180" spans="1:35" x14ac:dyDescent="0.2">
      <c r="A180">
        <v>180</v>
      </c>
      <c r="B180" s="304" t="str">
        <f t="shared" ca="1" si="22"/>
        <v/>
      </c>
      <c r="C180" s="304">
        <f t="shared" ca="1" si="23"/>
        <v>0</v>
      </c>
      <c r="D180" s="304">
        <f t="shared" ca="1" si="27"/>
        <v>0</v>
      </c>
      <c r="E180" s="304" t="str">
        <f t="shared" ca="1" si="28"/>
        <v/>
      </c>
      <c r="F180">
        <v>174</v>
      </c>
      <c r="G180" s="304">
        <f t="shared" ca="1" si="29"/>
        <v>0</v>
      </c>
      <c r="H180" s="304" t="str">
        <f t="shared" ca="1" si="26"/>
        <v/>
      </c>
      <c r="I180" s="311"/>
      <c r="J180" s="311"/>
      <c r="K180" s="311"/>
      <c r="P180" s="344" t="str">
        <f>IF(ODU!$A180="","",IF(COUNTIF(ODU!$A$4:$A$504,"="&amp;ODU!$A180)&gt;1,"ODU_Duplicate",""))</f>
        <v/>
      </c>
      <c r="Q180" s="344" t="str">
        <f>IF(IDU!$A181="","",IF(COUNTIF(IDU!$A$4:$A$354,"="&amp;IDU!$A181)&gt;1,"IDU_Duplicate",""))</f>
        <v/>
      </c>
      <c r="R180" s="351" t="str">
        <f>IF(ODU!$A180="","",9 + FIND("1",IF(ODU!$J180&gt;0,"1","0") &amp; IF(ODU!$K180&gt;0,"1","0") &amp; IF(ODU!$L180&gt;0,"1","0") &amp; IF(ODU!$M180&gt;0,"1","0")&amp; IF(ODU!$N180&gt;0,"1","0")&amp; IF(ODU!$O180&gt;0,"1","0")&amp; IF(ODU!$P180&gt;0,"1","0")&amp; IF(ODU!$Q180&gt;0,"1","0")&amp; IF(ODU!$R180&gt;0,"1","0")&amp; IF(ODU!$S180&gt;0,"1","0")&amp; IF(ODU!$T180&gt;0,"1","0")&amp; IF(ODU!$U180&gt;0,"1","0")&amp; IF(ODU!$V180&gt;0,"1","0")&amp; IF(ODU!$W180&gt;0,"1","0")&amp; IF(ODU!$X180&gt;0,"1","0")&amp; IF(ODU!$Y180&gt;0,"1","0")))</f>
        <v/>
      </c>
      <c r="S180" s="351" t="str">
        <f>IF(ODU!$A180="","",26 - FIND("1",IF(ODU!$Y180&gt;0,"1","0") &amp; IF(ODU!$X180&gt;0,"1","0") &amp; IF(ODU!$W180&gt;0,"1","0") &amp; IF(ODU!$V180&gt;0,"1","0")&amp; IF(ODU!$U180&gt;0,"1","0")&amp; IF(ODU!$T180&gt;0,"1","0")&amp; IF(ODU!$S180&gt;0,"1","0")&amp; IF(ODU!$R180&gt;0,"1","0")&amp; IF(ODU!$Q180&gt;0,"1","0")&amp; IF(ODU!$P180&gt;0,"1","0")&amp; IF(ODU!$O180&gt;0,"1","0")&amp; IF(ODU!$N180&gt;0,"1","0")&amp; IF(ODU!$M180&gt;0,"1","0")&amp; IF(ODU!$L180&gt;0,"1","0")&amp; IF(ODU!$K180&gt;0,"1","0")&amp; IF(ODU!$J180&gt;0,"1","0")))</f>
        <v/>
      </c>
      <c r="T180" s="351" t="str">
        <f>IF(ODU!$A180="","",26 + FIND("1",IF(ODU!$AA180&gt;0,"1","0") &amp; IF(ODU!$AB180&gt;0,"1","0") &amp; IF(ODU!$AC180&gt;0,"1","0") &amp; IF(ODU!$AD180&gt;0,"1","0")&amp; IF(ODU!$AE180&gt;0,"1","0")&amp; IF(ODU!$AF180&gt;0,"1","0")&amp; IF(ODU!$AG180&gt;0,"1","0")&amp; IF(ODU!$AH180&gt;0,"1","0")&amp; IF(ODU!$AI180&gt;0,"1","0")&amp; IF(ODU!$AJ180&gt;0,"1","0")&amp; IF(ODU!$AK180&gt;0,"1","0")&amp; IF(ODU!$AL180&gt;0,"1","0")&amp; IF(ODU!$AM180&gt;0,"1","0")&amp; IF(ODU!$AN180&gt;0,"1","0")&amp; IF(ODU!$AO180&gt;0,"1","0")&amp; IF(ODU!$AP180&gt;0,"1","0")))</f>
        <v/>
      </c>
      <c r="U180" s="351" t="str">
        <f>IF(ODU!$A180="","",43 - FIND("1",IF(ODU!$AP180&gt;0,"1","0") &amp; IF(ODU!$AO180&gt;0,"1","0") &amp; IF(ODU!$AN180&gt;0,"1","0") &amp; IF(ODU!$AM180&gt;0,"1","0")&amp; IF(ODU!$AL180&gt;0,"1","0")&amp; IF(ODU!$AK180&gt;0,"1","0")&amp; IF(ODU!$AJ180&gt;0,"1","0")&amp; IF(ODU!$AI180&gt;0,"1","0")&amp; IF(ODU!$AH180&gt;0,"1","0")&amp; IF(ODU!$AG180&gt;0,"1","0")&amp; IF(ODU!$AF180&gt;0,"1","0")&amp; IF(ODU!$AE180&gt;0,"1","0")&amp; IF(ODU!$AD180&gt;0,"1","0")&amp; IF(ODU!$AC180&gt;0,"1","0")&amp; IF(ODU!$AB180&gt;0,"1","0")&amp; IF(ODU!$AA180&gt;0,"1","0")))</f>
        <v/>
      </c>
      <c r="V180" s="351" t="str">
        <f>IF(ODU!$A180="","",IF(OR(T180&lt;&gt;R180+17,U180&lt;&gt;S180+17)," RangeMismatch",""))</f>
        <v/>
      </c>
      <c r="W180" s="344" t="str">
        <f ca="1">IF(ODU!$A180="","",IF(COUNTA(INDIRECT("odu!R"&amp;ROW()&amp;"C"&amp;R180&amp;":R"&amp;ROW()&amp;"C"&amp;S180,"false"))&lt;&gt;1+S180-R180," GapInRangeCooling",""))</f>
        <v/>
      </c>
      <c r="X180" s="344" t="str">
        <f ca="1">IF(ODU!$A180="","",IF(COUNTA(INDIRECT("odu!R"&amp;ROW()&amp;"C"&amp;T180&amp;":R"&amp;ROW()&amp;"C"&amp;U180,"false"))&lt;&gt;1+U180-T180," GapInRangeHeating",""))</f>
        <v/>
      </c>
      <c r="Y180" s="345" t="str">
        <f>IF(ODU!$A180="","",IF(OR(ODU!$F180=0,ODU!$B180=0),0,ODU!$F180/ODU!$B180))</f>
        <v/>
      </c>
      <c r="Z180" s="345" t="str">
        <f>IF(ODU!$A180="","",IF(OR(ODU!$G180=0,ODU!$B180=0),0, ODU!$G180/ODU!$B180))</f>
        <v/>
      </c>
      <c r="AA180" s="303" t="str">
        <f>IF(ODU!$A180="","",IF(Y180=0,0,IF(Y180&gt;=0.8,13,IF(Y180&gt;=0.7,12,IF(Y180&gt;=0.6,11,IF(Y180&gt;=0.5,10,0))))))</f>
        <v/>
      </c>
      <c r="AB180" s="351" t="str">
        <f>IF(ODU!$A180="","",IF(Z180&gt;2, 25,6+INT(10*(Z180-0.0001))))</f>
        <v/>
      </c>
      <c r="AC180" s="304" t="str">
        <f>IF(ODU!$A180="","",IF(AA180&lt;R180," CapacityMin",""))</f>
        <v/>
      </c>
      <c r="AD180" s="304" t="str">
        <f>IF(ODU!$A180="","",IF(AB180&gt;S180," CapacityMax",""))</f>
        <v/>
      </c>
      <c r="AE180" s="344" t="str">
        <f>IF(ODU!$A180="","",IF(ODU!H180&lt;Min_Units," UnitMin",""))</f>
        <v/>
      </c>
      <c r="AF180" s="344" t="str">
        <f>IF(ODU!$A180="","",IF(ODU!I180&lt;=ODU!H180," UnitMax",""))</f>
        <v/>
      </c>
      <c r="AG180" s="344" t="str">
        <f>IF(ODU!$A180="","",IF(COUNTIF(IDU!$E$3:$N$3,"="&amp;UPPER(ODU!BL180))=1,""," Invalid_IDU_List"))</f>
        <v/>
      </c>
      <c r="AH180" s="344" t="str">
        <f t="shared" ca="1" si="24"/>
        <v/>
      </c>
      <c r="AI180" s="344" t="str">
        <f t="shared" si="25"/>
        <v/>
      </c>
    </row>
    <row r="181" spans="1:35" x14ac:dyDescent="0.2">
      <c r="A181">
        <v>181</v>
      </c>
      <c r="B181" s="304" t="str">
        <f t="shared" ca="1" si="22"/>
        <v/>
      </c>
      <c r="C181" s="304">
        <f t="shared" ca="1" si="23"/>
        <v>0</v>
      </c>
      <c r="D181" s="304">
        <f t="shared" ca="1" si="27"/>
        <v>0</v>
      </c>
      <c r="E181" s="304" t="str">
        <f t="shared" ca="1" si="28"/>
        <v/>
      </c>
      <c r="F181">
        <v>175</v>
      </c>
      <c r="G181" s="304">
        <f t="shared" ca="1" si="29"/>
        <v>0</v>
      </c>
      <c r="H181" s="304" t="str">
        <f t="shared" ca="1" si="26"/>
        <v/>
      </c>
      <c r="I181" s="311"/>
      <c r="J181" s="311"/>
      <c r="K181" s="311"/>
      <c r="P181" s="344" t="str">
        <f>IF(ODU!$A181="","",IF(COUNTIF(ODU!$A$4:$A$504,"="&amp;ODU!$A181)&gt;1,"ODU_Duplicate",""))</f>
        <v/>
      </c>
      <c r="Q181" s="344" t="str">
        <f>IF(IDU!$A182="","",IF(COUNTIF(IDU!$A$4:$A$354,"="&amp;IDU!$A182)&gt;1,"IDU_Duplicate",""))</f>
        <v/>
      </c>
      <c r="R181" s="351" t="str">
        <f>IF(ODU!$A181="","",9 + FIND("1",IF(ODU!$J181&gt;0,"1","0") &amp; IF(ODU!$K181&gt;0,"1","0") &amp; IF(ODU!$L181&gt;0,"1","0") &amp; IF(ODU!$M181&gt;0,"1","0")&amp; IF(ODU!$N181&gt;0,"1","0")&amp; IF(ODU!$O181&gt;0,"1","0")&amp; IF(ODU!$P181&gt;0,"1","0")&amp; IF(ODU!$Q181&gt;0,"1","0")&amp; IF(ODU!$R181&gt;0,"1","0")&amp; IF(ODU!$S181&gt;0,"1","0")&amp; IF(ODU!$T181&gt;0,"1","0")&amp; IF(ODU!$U181&gt;0,"1","0")&amp; IF(ODU!$V181&gt;0,"1","0")&amp; IF(ODU!$W181&gt;0,"1","0")&amp; IF(ODU!$X181&gt;0,"1","0")&amp; IF(ODU!$Y181&gt;0,"1","0")))</f>
        <v/>
      </c>
      <c r="S181" s="351" t="str">
        <f>IF(ODU!$A181="","",26 - FIND("1",IF(ODU!$Y181&gt;0,"1","0") &amp; IF(ODU!$X181&gt;0,"1","0") &amp; IF(ODU!$W181&gt;0,"1","0") &amp; IF(ODU!$V181&gt;0,"1","0")&amp; IF(ODU!$U181&gt;0,"1","0")&amp; IF(ODU!$T181&gt;0,"1","0")&amp; IF(ODU!$S181&gt;0,"1","0")&amp; IF(ODU!$R181&gt;0,"1","0")&amp; IF(ODU!$Q181&gt;0,"1","0")&amp; IF(ODU!$P181&gt;0,"1","0")&amp; IF(ODU!$O181&gt;0,"1","0")&amp; IF(ODU!$N181&gt;0,"1","0")&amp; IF(ODU!$M181&gt;0,"1","0")&amp; IF(ODU!$L181&gt;0,"1","0")&amp; IF(ODU!$K181&gt;0,"1","0")&amp; IF(ODU!$J181&gt;0,"1","0")))</f>
        <v/>
      </c>
      <c r="T181" s="351" t="str">
        <f>IF(ODU!$A181="","",26 + FIND("1",IF(ODU!$AA181&gt;0,"1","0") &amp; IF(ODU!$AB181&gt;0,"1","0") &amp; IF(ODU!$AC181&gt;0,"1","0") &amp; IF(ODU!$AD181&gt;0,"1","0")&amp; IF(ODU!$AE181&gt;0,"1","0")&amp; IF(ODU!$AF181&gt;0,"1","0")&amp; IF(ODU!$AG181&gt;0,"1","0")&amp; IF(ODU!$AH181&gt;0,"1","0")&amp; IF(ODU!$AI181&gt;0,"1","0")&amp; IF(ODU!$AJ181&gt;0,"1","0")&amp; IF(ODU!$AK181&gt;0,"1","0")&amp; IF(ODU!$AL181&gt;0,"1","0")&amp; IF(ODU!$AM181&gt;0,"1","0")&amp; IF(ODU!$AN181&gt;0,"1","0")&amp; IF(ODU!$AO181&gt;0,"1","0")&amp; IF(ODU!$AP181&gt;0,"1","0")))</f>
        <v/>
      </c>
      <c r="U181" s="351" t="str">
        <f>IF(ODU!$A181="","",43 - FIND("1",IF(ODU!$AP181&gt;0,"1","0") &amp; IF(ODU!$AO181&gt;0,"1","0") &amp; IF(ODU!$AN181&gt;0,"1","0") &amp; IF(ODU!$AM181&gt;0,"1","0")&amp; IF(ODU!$AL181&gt;0,"1","0")&amp; IF(ODU!$AK181&gt;0,"1","0")&amp; IF(ODU!$AJ181&gt;0,"1","0")&amp; IF(ODU!$AI181&gt;0,"1","0")&amp; IF(ODU!$AH181&gt;0,"1","0")&amp; IF(ODU!$AG181&gt;0,"1","0")&amp; IF(ODU!$AF181&gt;0,"1","0")&amp; IF(ODU!$AE181&gt;0,"1","0")&amp; IF(ODU!$AD181&gt;0,"1","0")&amp; IF(ODU!$AC181&gt;0,"1","0")&amp; IF(ODU!$AB181&gt;0,"1","0")&amp; IF(ODU!$AA181&gt;0,"1","0")))</f>
        <v/>
      </c>
      <c r="V181" s="351" t="str">
        <f>IF(ODU!$A181="","",IF(OR(T181&lt;&gt;R181+17,U181&lt;&gt;S181+17)," RangeMismatch",""))</f>
        <v/>
      </c>
      <c r="W181" s="344" t="str">
        <f ca="1">IF(ODU!$A181="","",IF(COUNTA(INDIRECT("odu!R"&amp;ROW()&amp;"C"&amp;R181&amp;":R"&amp;ROW()&amp;"C"&amp;S181,"false"))&lt;&gt;1+S181-R181," GapInRangeCooling",""))</f>
        <v/>
      </c>
      <c r="X181" s="344" t="str">
        <f ca="1">IF(ODU!$A181="","",IF(COUNTA(INDIRECT("odu!R"&amp;ROW()&amp;"C"&amp;T181&amp;":R"&amp;ROW()&amp;"C"&amp;U181,"false"))&lt;&gt;1+U181-T181," GapInRangeHeating",""))</f>
        <v/>
      </c>
      <c r="Y181" s="345" t="str">
        <f>IF(ODU!$A181="","",IF(OR(ODU!$F181=0,ODU!$B181=0),0,ODU!$F181/ODU!$B181))</f>
        <v/>
      </c>
      <c r="Z181" s="345" t="str">
        <f>IF(ODU!$A181="","",IF(OR(ODU!$G181=0,ODU!$B181=0),0, ODU!$G181/ODU!$B181))</f>
        <v/>
      </c>
      <c r="AA181" s="303" t="str">
        <f>IF(ODU!$A181="","",IF(Y181=0,0,IF(Y181&gt;=0.8,13,IF(Y181&gt;=0.7,12,IF(Y181&gt;=0.6,11,IF(Y181&gt;=0.5,10,0))))))</f>
        <v/>
      </c>
      <c r="AB181" s="351" t="str">
        <f>IF(ODU!$A181="","",IF(Z181&gt;2, 25,6+INT(10*(Z181-0.0001))))</f>
        <v/>
      </c>
      <c r="AC181" s="304" t="str">
        <f>IF(ODU!$A181="","",IF(AA181&lt;R181," CapacityMin",""))</f>
        <v/>
      </c>
      <c r="AD181" s="304" t="str">
        <f>IF(ODU!$A181="","",IF(AB181&gt;S181," CapacityMax",""))</f>
        <v/>
      </c>
      <c r="AE181" s="344" t="str">
        <f>IF(ODU!$A181="","",IF(ODU!H181&lt;Min_Units," UnitMin",""))</f>
        <v/>
      </c>
      <c r="AF181" s="344" t="str">
        <f>IF(ODU!$A181="","",IF(ODU!I181&lt;=ODU!H181," UnitMax",""))</f>
        <v/>
      </c>
      <c r="AG181" s="344" t="str">
        <f>IF(ODU!$A181="","",IF(COUNTIF(IDU!$E$3:$N$3,"="&amp;UPPER(ODU!BL181))=1,""," Invalid_IDU_List"))</f>
        <v/>
      </c>
      <c r="AH181" s="344" t="str">
        <f t="shared" ca="1" si="24"/>
        <v/>
      </c>
      <c r="AI181" s="344" t="str">
        <f t="shared" si="25"/>
        <v/>
      </c>
    </row>
    <row r="182" spans="1:35" x14ac:dyDescent="0.2">
      <c r="A182">
        <v>182</v>
      </c>
      <c r="B182" s="304" t="str">
        <f t="shared" ca="1" si="22"/>
        <v/>
      </c>
      <c r="C182" s="304">
        <f t="shared" ca="1" si="23"/>
        <v>0</v>
      </c>
      <c r="D182" s="304">
        <f t="shared" ca="1" si="27"/>
        <v>0</v>
      </c>
      <c r="E182" s="304" t="str">
        <f t="shared" ca="1" si="28"/>
        <v/>
      </c>
      <c r="F182">
        <v>176</v>
      </c>
      <c r="G182" s="304">
        <f t="shared" ca="1" si="29"/>
        <v>0</v>
      </c>
      <c r="H182" s="304" t="str">
        <f t="shared" ca="1" si="26"/>
        <v/>
      </c>
      <c r="I182" s="311"/>
      <c r="J182" s="311"/>
      <c r="K182" s="311"/>
      <c r="P182" s="344" t="str">
        <f>IF(ODU!$A182="","",IF(COUNTIF(ODU!$A$4:$A$504,"="&amp;ODU!$A182)&gt;1,"ODU_Duplicate",""))</f>
        <v/>
      </c>
      <c r="Q182" s="344" t="str">
        <f>IF(IDU!$A183="","",IF(COUNTIF(IDU!$A$4:$A$354,"="&amp;IDU!$A183)&gt;1,"IDU_Duplicate",""))</f>
        <v/>
      </c>
      <c r="R182" s="351" t="str">
        <f>IF(ODU!$A182="","",9 + FIND("1",IF(ODU!$J182&gt;0,"1","0") &amp; IF(ODU!$K182&gt;0,"1","0") &amp; IF(ODU!$L182&gt;0,"1","0") &amp; IF(ODU!$M182&gt;0,"1","0")&amp; IF(ODU!$N182&gt;0,"1","0")&amp; IF(ODU!$O182&gt;0,"1","0")&amp; IF(ODU!$P182&gt;0,"1","0")&amp; IF(ODU!$Q182&gt;0,"1","0")&amp; IF(ODU!$R182&gt;0,"1","0")&amp; IF(ODU!$S182&gt;0,"1","0")&amp; IF(ODU!$T182&gt;0,"1","0")&amp; IF(ODU!$U182&gt;0,"1","0")&amp; IF(ODU!$V182&gt;0,"1","0")&amp; IF(ODU!$W182&gt;0,"1","0")&amp; IF(ODU!$X182&gt;0,"1","0")&amp; IF(ODU!$Y182&gt;0,"1","0")))</f>
        <v/>
      </c>
      <c r="S182" s="351" t="str">
        <f>IF(ODU!$A182="","",26 - FIND("1",IF(ODU!$Y182&gt;0,"1","0") &amp; IF(ODU!$X182&gt;0,"1","0") &amp; IF(ODU!$W182&gt;0,"1","0") &amp; IF(ODU!$V182&gt;0,"1","0")&amp; IF(ODU!$U182&gt;0,"1","0")&amp; IF(ODU!$T182&gt;0,"1","0")&amp; IF(ODU!$S182&gt;0,"1","0")&amp; IF(ODU!$R182&gt;0,"1","0")&amp; IF(ODU!$Q182&gt;0,"1","0")&amp; IF(ODU!$P182&gt;0,"1","0")&amp; IF(ODU!$O182&gt;0,"1","0")&amp; IF(ODU!$N182&gt;0,"1","0")&amp; IF(ODU!$M182&gt;0,"1","0")&amp; IF(ODU!$L182&gt;0,"1","0")&amp; IF(ODU!$K182&gt;0,"1","0")&amp; IF(ODU!$J182&gt;0,"1","0")))</f>
        <v/>
      </c>
      <c r="T182" s="351" t="str">
        <f>IF(ODU!$A182="","",26 + FIND("1",IF(ODU!$AA182&gt;0,"1","0") &amp; IF(ODU!$AB182&gt;0,"1","0") &amp; IF(ODU!$AC182&gt;0,"1","0") &amp; IF(ODU!$AD182&gt;0,"1","0")&amp; IF(ODU!$AE182&gt;0,"1","0")&amp; IF(ODU!$AF182&gt;0,"1","0")&amp; IF(ODU!$AG182&gt;0,"1","0")&amp; IF(ODU!$AH182&gt;0,"1","0")&amp; IF(ODU!$AI182&gt;0,"1","0")&amp; IF(ODU!$AJ182&gt;0,"1","0")&amp; IF(ODU!$AK182&gt;0,"1","0")&amp; IF(ODU!$AL182&gt;0,"1","0")&amp; IF(ODU!$AM182&gt;0,"1","0")&amp; IF(ODU!$AN182&gt;0,"1","0")&amp; IF(ODU!$AO182&gt;0,"1","0")&amp; IF(ODU!$AP182&gt;0,"1","0")))</f>
        <v/>
      </c>
      <c r="U182" s="351" t="str">
        <f>IF(ODU!$A182="","",43 - FIND("1",IF(ODU!$AP182&gt;0,"1","0") &amp; IF(ODU!$AO182&gt;0,"1","0") &amp; IF(ODU!$AN182&gt;0,"1","0") &amp; IF(ODU!$AM182&gt;0,"1","0")&amp; IF(ODU!$AL182&gt;0,"1","0")&amp; IF(ODU!$AK182&gt;0,"1","0")&amp; IF(ODU!$AJ182&gt;0,"1","0")&amp; IF(ODU!$AI182&gt;0,"1","0")&amp; IF(ODU!$AH182&gt;0,"1","0")&amp; IF(ODU!$AG182&gt;0,"1","0")&amp; IF(ODU!$AF182&gt;0,"1","0")&amp; IF(ODU!$AE182&gt;0,"1","0")&amp; IF(ODU!$AD182&gt;0,"1","0")&amp; IF(ODU!$AC182&gt;0,"1","0")&amp; IF(ODU!$AB182&gt;0,"1","0")&amp; IF(ODU!$AA182&gt;0,"1","0")))</f>
        <v/>
      </c>
      <c r="V182" s="351" t="str">
        <f>IF(ODU!$A182="","",IF(OR(T182&lt;&gt;R182+17,U182&lt;&gt;S182+17)," RangeMismatch",""))</f>
        <v/>
      </c>
      <c r="W182" s="344" t="str">
        <f ca="1">IF(ODU!$A182="","",IF(COUNTA(INDIRECT("odu!R"&amp;ROW()&amp;"C"&amp;R182&amp;":R"&amp;ROW()&amp;"C"&amp;S182,"false"))&lt;&gt;1+S182-R182," GapInRangeCooling",""))</f>
        <v/>
      </c>
      <c r="X182" s="344" t="str">
        <f ca="1">IF(ODU!$A182="","",IF(COUNTA(INDIRECT("odu!R"&amp;ROW()&amp;"C"&amp;T182&amp;":R"&amp;ROW()&amp;"C"&amp;U182,"false"))&lt;&gt;1+U182-T182," GapInRangeHeating",""))</f>
        <v/>
      </c>
      <c r="Y182" s="345" t="str">
        <f>IF(ODU!$A182="","",IF(OR(ODU!$F182=0,ODU!$B182=0),0,ODU!$F182/ODU!$B182))</f>
        <v/>
      </c>
      <c r="Z182" s="345" t="str">
        <f>IF(ODU!$A182="","",IF(OR(ODU!$G182=0,ODU!$B182=0),0, ODU!$G182/ODU!$B182))</f>
        <v/>
      </c>
      <c r="AA182" s="303" t="str">
        <f>IF(ODU!$A182="","",IF(Y182=0,0,IF(Y182&gt;=0.8,13,IF(Y182&gt;=0.7,12,IF(Y182&gt;=0.6,11,IF(Y182&gt;=0.5,10,0))))))</f>
        <v/>
      </c>
      <c r="AB182" s="351" t="str">
        <f>IF(ODU!$A182="","",IF(Z182&gt;2, 25,6+INT(10*(Z182-0.0001))))</f>
        <v/>
      </c>
      <c r="AC182" s="304" t="str">
        <f>IF(ODU!$A182="","",IF(AA182&lt;R182," CapacityMin",""))</f>
        <v/>
      </c>
      <c r="AD182" s="304" t="str">
        <f>IF(ODU!$A182="","",IF(AB182&gt;S182," CapacityMax",""))</f>
        <v/>
      </c>
      <c r="AE182" s="344" t="str">
        <f>IF(ODU!$A182="","",IF(ODU!H182&lt;Min_Units," UnitMin",""))</f>
        <v/>
      </c>
      <c r="AF182" s="344" t="str">
        <f>IF(ODU!$A182="","",IF(ODU!I182&lt;=ODU!H182," UnitMax",""))</f>
        <v/>
      </c>
      <c r="AG182" s="344" t="str">
        <f>IF(ODU!$A182="","",IF(COUNTIF(IDU!$E$3:$N$3,"="&amp;UPPER(ODU!BL182))=1,""," Invalid_IDU_List"))</f>
        <v/>
      </c>
      <c r="AH182" s="344" t="str">
        <f t="shared" ca="1" si="24"/>
        <v/>
      </c>
      <c r="AI182" s="344" t="str">
        <f t="shared" si="25"/>
        <v/>
      </c>
    </row>
    <row r="183" spans="1:35" x14ac:dyDescent="0.2">
      <c r="A183">
        <v>183</v>
      </c>
      <c r="B183" s="304" t="str">
        <f t="shared" ca="1" si="22"/>
        <v/>
      </c>
      <c r="C183" s="304">
        <f t="shared" ca="1" si="23"/>
        <v>0</v>
      </c>
      <c r="D183" s="304">
        <f t="shared" ca="1" si="27"/>
        <v>0</v>
      </c>
      <c r="E183" s="304" t="str">
        <f t="shared" ca="1" si="28"/>
        <v/>
      </c>
      <c r="F183">
        <v>177</v>
      </c>
      <c r="G183" s="304">
        <f t="shared" ca="1" si="29"/>
        <v>0</v>
      </c>
      <c r="H183" s="304" t="str">
        <f t="shared" ca="1" si="26"/>
        <v/>
      </c>
      <c r="I183" s="311"/>
      <c r="J183" s="311"/>
      <c r="K183" s="311"/>
      <c r="P183" s="344" t="str">
        <f>IF(ODU!$A183="","",IF(COUNTIF(ODU!$A$4:$A$504,"="&amp;ODU!$A183)&gt;1,"ODU_Duplicate",""))</f>
        <v/>
      </c>
      <c r="Q183" s="344" t="str">
        <f>IF(IDU!$A184="","",IF(COUNTIF(IDU!$A$4:$A$354,"="&amp;IDU!$A184)&gt;1,"IDU_Duplicate",""))</f>
        <v/>
      </c>
      <c r="R183" s="351" t="str">
        <f>IF(ODU!$A183="","",9 + FIND("1",IF(ODU!$J183&gt;0,"1","0") &amp; IF(ODU!$K183&gt;0,"1","0") &amp; IF(ODU!$L183&gt;0,"1","0") &amp; IF(ODU!$M183&gt;0,"1","0")&amp; IF(ODU!$N183&gt;0,"1","0")&amp; IF(ODU!$O183&gt;0,"1","0")&amp; IF(ODU!$P183&gt;0,"1","0")&amp; IF(ODU!$Q183&gt;0,"1","0")&amp; IF(ODU!$R183&gt;0,"1","0")&amp; IF(ODU!$S183&gt;0,"1","0")&amp; IF(ODU!$T183&gt;0,"1","0")&amp; IF(ODU!$U183&gt;0,"1","0")&amp; IF(ODU!$V183&gt;0,"1","0")&amp; IF(ODU!$W183&gt;0,"1","0")&amp; IF(ODU!$X183&gt;0,"1","0")&amp; IF(ODU!$Y183&gt;0,"1","0")))</f>
        <v/>
      </c>
      <c r="S183" s="351" t="str">
        <f>IF(ODU!$A183="","",26 - FIND("1",IF(ODU!$Y183&gt;0,"1","0") &amp; IF(ODU!$X183&gt;0,"1","0") &amp; IF(ODU!$W183&gt;0,"1","0") &amp; IF(ODU!$V183&gt;0,"1","0")&amp; IF(ODU!$U183&gt;0,"1","0")&amp; IF(ODU!$T183&gt;0,"1","0")&amp; IF(ODU!$S183&gt;0,"1","0")&amp; IF(ODU!$R183&gt;0,"1","0")&amp; IF(ODU!$Q183&gt;0,"1","0")&amp; IF(ODU!$P183&gt;0,"1","0")&amp; IF(ODU!$O183&gt;0,"1","0")&amp; IF(ODU!$N183&gt;0,"1","0")&amp; IF(ODU!$M183&gt;0,"1","0")&amp; IF(ODU!$L183&gt;0,"1","0")&amp; IF(ODU!$K183&gt;0,"1","0")&amp; IF(ODU!$J183&gt;0,"1","0")))</f>
        <v/>
      </c>
      <c r="T183" s="351" t="str">
        <f>IF(ODU!$A183="","",26 + FIND("1",IF(ODU!$AA183&gt;0,"1","0") &amp; IF(ODU!$AB183&gt;0,"1","0") &amp; IF(ODU!$AC183&gt;0,"1","0") &amp; IF(ODU!$AD183&gt;0,"1","0")&amp; IF(ODU!$AE183&gt;0,"1","0")&amp; IF(ODU!$AF183&gt;0,"1","0")&amp; IF(ODU!$AG183&gt;0,"1","0")&amp; IF(ODU!$AH183&gt;0,"1","0")&amp; IF(ODU!$AI183&gt;0,"1","0")&amp; IF(ODU!$AJ183&gt;0,"1","0")&amp; IF(ODU!$AK183&gt;0,"1","0")&amp; IF(ODU!$AL183&gt;0,"1","0")&amp; IF(ODU!$AM183&gt;0,"1","0")&amp; IF(ODU!$AN183&gt;0,"1","0")&amp; IF(ODU!$AO183&gt;0,"1","0")&amp; IF(ODU!$AP183&gt;0,"1","0")))</f>
        <v/>
      </c>
      <c r="U183" s="351" t="str">
        <f>IF(ODU!$A183="","",43 - FIND("1",IF(ODU!$AP183&gt;0,"1","0") &amp; IF(ODU!$AO183&gt;0,"1","0") &amp; IF(ODU!$AN183&gt;0,"1","0") &amp; IF(ODU!$AM183&gt;0,"1","0")&amp; IF(ODU!$AL183&gt;0,"1","0")&amp; IF(ODU!$AK183&gt;0,"1","0")&amp; IF(ODU!$AJ183&gt;0,"1","0")&amp; IF(ODU!$AI183&gt;0,"1","0")&amp; IF(ODU!$AH183&gt;0,"1","0")&amp; IF(ODU!$AG183&gt;0,"1","0")&amp; IF(ODU!$AF183&gt;0,"1","0")&amp; IF(ODU!$AE183&gt;0,"1","0")&amp; IF(ODU!$AD183&gt;0,"1","0")&amp; IF(ODU!$AC183&gt;0,"1","0")&amp; IF(ODU!$AB183&gt;0,"1","0")&amp; IF(ODU!$AA183&gt;0,"1","0")))</f>
        <v/>
      </c>
      <c r="V183" s="351" t="str">
        <f>IF(ODU!$A183="","",IF(OR(T183&lt;&gt;R183+17,U183&lt;&gt;S183+17)," RangeMismatch",""))</f>
        <v/>
      </c>
      <c r="W183" s="344" t="str">
        <f ca="1">IF(ODU!$A183="","",IF(COUNTA(INDIRECT("odu!R"&amp;ROW()&amp;"C"&amp;R183&amp;":R"&amp;ROW()&amp;"C"&amp;S183,"false"))&lt;&gt;1+S183-R183," GapInRangeCooling",""))</f>
        <v/>
      </c>
      <c r="X183" s="344" t="str">
        <f ca="1">IF(ODU!$A183="","",IF(COUNTA(INDIRECT("odu!R"&amp;ROW()&amp;"C"&amp;T183&amp;":R"&amp;ROW()&amp;"C"&amp;U183,"false"))&lt;&gt;1+U183-T183," GapInRangeHeating",""))</f>
        <v/>
      </c>
      <c r="Y183" s="345" t="str">
        <f>IF(ODU!$A183="","",IF(OR(ODU!$F183=0,ODU!$B183=0),0,ODU!$F183/ODU!$B183))</f>
        <v/>
      </c>
      <c r="Z183" s="345" t="str">
        <f>IF(ODU!$A183="","",IF(OR(ODU!$G183=0,ODU!$B183=0),0, ODU!$G183/ODU!$B183))</f>
        <v/>
      </c>
      <c r="AA183" s="303" t="str">
        <f>IF(ODU!$A183="","",IF(Y183=0,0,IF(Y183&gt;=0.8,13,IF(Y183&gt;=0.7,12,IF(Y183&gt;=0.6,11,IF(Y183&gt;=0.5,10,0))))))</f>
        <v/>
      </c>
      <c r="AB183" s="351" t="str">
        <f>IF(ODU!$A183="","",IF(Z183&gt;2, 25,6+INT(10*(Z183-0.0001))))</f>
        <v/>
      </c>
      <c r="AC183" s="304" t="str">
        <f>IF(ODU!$A183="","",IF(AA183&lt;R183," CapacityMin",""))</f>
        <v/>
      </c>
      <c r="AD183" s="304" t="str">
        <f>IF(ODU!$A183="","",IF(AB183&gt;S183," CapacityMax",""))</f>
        <v/>
      </c>
      <c r="AE183" s="344" t="str">
        <f>IF(ODU!$A183="","",IF(ODU!H183&lt;Min_Units," UnitMin",""))</f>
        <v/>
      </c>
      <c r="AF183" s="344" t="str">
        <f>IF(ODU!$A183="","",IF(ODU!I183&lt;=ODU!H183," UnitMax",""))</f>
        <v/>
      </c>
      <c r="AG183" s="344" t="str">
        <f>IF(ODU!$A183="","",IF(COUNTIF(IDU!$E$3:$N$3,"="&amp;UPPER(ODU!BL183))=1,""," Invalid_IDU_List"))</f>
        <v/>
      </c>
      <c r="AH183" s="344" t="str">
        <f t="shared" ca="1" si="24"/>
        <v/>
      </c>
      <c r="AI183" s="344" t="str">
        <f t="shared" si="25"/>
        <v/>
      </c>
    </row>
    <row r="184" spans="1:35" x14ac:dyDescent="0.2">
      <c r="A184">
        <v>184</v>
      </c>
      <c r="B184" s="304" t="str">
        <f t="shared" ca="1" si="22"/>
        <v/>
      </c>
      <c r="C184" s="304">
        <f t="shared" ca="1" si="23"/>
        <v>0</v>
      </c>
      <c r="D184" s="304">
        <f t="shared" ca="1" si="27"/>
        <v>0</v>
      </c>
      <c r="E184" s="304" t="str">
        <f t="shared" ca="1" si="28"/>
        <v/>
      </c>
      <c r="F184">
        <v>178</v>
      </c>
      <c r="G184" s="304">
        <f t="shared" ca="1" si="29"/>
        <v>0</v>
      </c>
      <c r="H184" s="304" t="str">
        <f t="shared" ca="1" si="26"/>
        <v/>
      </c>
      <c r="I184" s="311"/>
      <c r="J184" s="311"/>
      <c r="K184" s="311"/>
      <c r="P184" s="344" t="str">
        <f>IF(ODU!$A184="","",IF(COUNTIF(ODU!$A$4:$A$504,"="&amp;ODU!$A184)&gt;1,"ODU_Duplicate",""))</f>
        <v/>
      </c>
      <c r="Q184" s="344" t="str">
        <f>IF(IDU!$A185="","",IF(COUNTIF(IDU!$A$4:$A$354,"="&amp;IDU!$A185)&gt;1,"IDU_Duplicate",""))</f>
        <v/>
      </c>
      <c r="R184" s="351" t="str">
        <f>IF(ODU!$A184="","",9 + FIND("1",IF(ODU!$J184&gt;0,"1","0") &amp; IF(ODU!$K184&gt;0,"1","0") &amp; IF(ODU!$L184&gt;0,"1","0") &amp; IF(ODU!$M184&gt;0,"1","0")&amp; IF(ODU!$N184&gt;0,"1","0")&amp; IF(ODU!$O184&gt;0,"1","0")&amp; IF(ODU!$P184&gt;0,"1","0")&amp; IF(ODU!$Q184&gt;0,"1","0")&amp; IF(ODU!$R184&gt;0,"1","0")&amp; IF(ODU!$S184&gt;0,"1","0")&amp; IF(ODU!$T184&gt;0,"1","0")&amp; IF(ODU!$U184&gt;0,"1","0")&amp; IF(ODU!$V184&gt;0,"1","0")&amp; IF(ODU!$W184&gt;0,"1","0")&amp; IF(ODU!$X184&gt;0,"1","0")&amp; IF(ODU!$Y184&gt;0,"1","0")))</f>
        <v/>
      </c>
      <c r="S184" s="351" t="str">
        <f>IF(ODU!$A184="","",26 - FIND("1",IF(ODU!$Y184&gt;0,"1","0") &amp; IF(ODU!$X184&gt;0,"1","0") &amp; IF(ODU!$W184&gt;0,"1","0") &amp; IF(ODU!$V184&gt;0,"1","0")&amp; IF(ODU!$U184&gt;0,"1","0")&amp; IF(ODU!$T184&gt;0,"1","0")&amp; IF(ODU!$S184&gt;0,"1","0")&amp; IF(ODU!$R184&gt;0,"1","0")&amp; IF(ODU!$Q184&gt;0,"1","0")&amp; IF(ODU!$P184&gt;0,"1","0")&amp; IF(ODU!$O184&gt;0,"1","0")&amp; IF(ODU!$N184&gt;0,"1","0")&amp; IF(ODU!$M184&gt;0,"1","0")&amp; IF(ODU!$L184&gt;0,"1","0")&amp; IF(ODU!$K184&gt;0,"1","0")&amp; IF(ODU!$J184&gt;0,"1","0")))</f>
        <v/>
      </c>
      <c r="T184" s="351" t="str">
        <f>IF(ODU!$A184="","",26 + FIND("1",IF(ODU!$AA184&gt;0,"1","0") &amp; IF(ODU!$AB184&gt;0,"1","0") &amp; IF(ODU!$AC184&gt;0,"1","0") &amp; IF(ODU!$AD184&gt;0,"1","0")&amp; IF(ODU!$AE184&gt;0,"1","0")&amp; IF(ODU!$AF184&gt;0,"1","0")&amp; IF(ODU!$AG184&gt;0,"1","0")&amp; IF(ODU!$AH184&gt;0,"1","0")&amp; IF(ODU!$AI184&gt;0,"1","0")&amp; IF(ODU!$AJ184&gt;0,"1","0")&amp; IF(ODU!$AK184&gt;0,"1","0")&amp; IF(ODU!$AL184&gt;0,"1","0")&amp; IF(ODU!$AM184&gt;0,"1","0")&amp; IF(ODU!$AN184&gt;0,"1","0")&amp; IF(ODU!$AO184&gt;0,"1","0")&amp; IF(ODU!$AP184&gt;0,"1","0")))</f>
        <v/>
      </c>
      <c r="U184" s="351" t="str">
        <f>IF(ODU!$A184="","",43 - FIND("1",IF(ODU!$AP184&gt;0,"1","0") &amp; IF(ODU!$AO184&gt;0,"1","0") &amp; IF(ODU!$AN184&gt;0,"1","0") &amp; IF(ODU!$AM184&gt;0,"1","0")&amp; IF(ODU!$AL184&gt;0,"1","0")&amp; IF(ODU!$AK184&gt;0,"1","0")&amp; IF(ODU!$AJ184&gt;0,"1","0")&amp; IF(ODU!$AI184&gt;0,"1","0")&amp; IF(ODU!$AH184&gt;0,"1","0")&amp; IF(ODU!$AG184&gt;0,"1","0")&amp; IF(ODU!$AF184&gt;0,"1","0")&amp; IF(ODU!$AE184&gt;0,"1","0")&amp; IF(ODU!$AD184&gt;0,"1","0")&amp; IF(ODU!$AC184&gt;0,"1","0")&amp; IF(ODU!$AB184&gt;0,"1","0")&amp; IF(ODU!$AA184&gt;0,"1","0")))</f>
        <v/>
      </c>
      <c r="V184" s="351" t="str">
        <f>IF(ODU!$A184="","",IF(OR(T184&lt;&gt;R184+17,U184&lt;&gt;S184+17)," RangeMismatch",""))</f>
        <v/>
      </c>
      <c r="W184" s="344" t="str">
        <f ca="1">IF(ODU!$A184="","",IF(COUNTA(INDIRECT("odu!R"&amp;ROW()&amp;"C"&amp;R184&amp;":R"&amp;ROW()&amp;"C"&amp;S184,"false"))&lt;&gt;1+S184-R184," GapInRangeCooling",""))</f>
        <v/>
      </c>
      <c r="X184" s="344" t="str">
        <f ca="1">IF(ODU!$A184="","",IF(COUNTA(INDIRECT("odu!R"&amp;ROW()&amp;"C"&amp;T184&amp;":R"&amp;ROW()&amp;"C"&amp;U184,"false"))&lt;&gt;1+U184-T184," GapInRangeHeating",""))</f>
        <v/>
      </c>
      <c r="Y184" s="345" t="str">
        <f>IF(ODU!$A184="","",IF(OR(ODU!$F184=0,ODU!$B184=0),0,ODU!$F184/ODU!$B184))</f>
        <v/>
      </c>
      <c r="Z184" s="345" t="str">
        <f>IF(ODU!$A184="","",IF(OR(ODU!$G184=0,ODU!$B184=0),0, ODU!$G184/ODU!$B184))</f>
        <v/>
      </c>
      <c r="AA184" s="303" t="str">
        <f>IF(ODU!$A184="","",IF(Y184=0,0,IF(Y184&gt;=0.8,13,IF(Y184&gt;=0.7,12,IF(Y184&gt;=0.6,11,IF(Y184&gt;=0.5,10,0))))))</f>
        <v/>
      </c>
      <c r="AB184" s="351" t="str">
        <f>IF(ODU!$A184="","",IF(Z184&gt;2, 25,6+INT(10*(Z184-0.0001))))</f>
        <v/>
      </c>
      <c r="AC184" s="304" t="str">
        <f>IF(ODU!$A184="","",IF(AA184&lt;R184," CapacityMin",""))</f>
        <v/>
      </c>
      <c r="AD184" s="304" t="str">
        <f>IF(ODU!$A184="","",IF(AB184&gt;S184," CapacityMax",""))</f>
        <v/>
      </c>
      <c r="AE184" s="344" t="str">
        <f>IF(ODU!$A184="","",IF(ODU!H184&lt;Min_Units," UnitMin",""))</f>
        <v/>
      </c>
      <c r="AF184" s="344" t="str">
        <f>IF(ODU!$A184="","",IF(ODU!I184&lt;=ODU!H184," UnitMax",""))</f>
        <v/>
      </c>
      <c r="AG184" s="344" t="str">
        <f>IF(ODU!$A184="","",IF(COUNTIF(IDU!$E$3:$N$3,"="&amp;UPPER(ODU!BL184))=1,""," Invalid_IDU_List"))</f>
        <v/>
      </c>
      <c r="AH184" s="344" t="str">
        <f t="shared" ca="1" si="24"/>
        <v/>
      </c>
      <c r="AI184" s="344" t="str">
        <f t="shared" si="25"/>
        <v/>
      </c>
    </row>
    <row r="185" spans="1:35" x14ac:dyDescent="0.2">
      <c r="A185">
        <v>185</v>
      </c>
      <c r="B185" s="304" t="str">
        <f t="shared" ca="1" si="22"/>
        <v/>
      </c>
      <c r="C185" s="304">
        <f t="shared" ca="1" si="23"/>
        <v>0</v>
      </c>
      <c r="D185" s="304">
        <f t="shared" ca="1" si="27"/>
        <v>0</v>
      </c>
      <c r="E185" s="304" t="str">
        <f t="shared" ca="1" si="28"/>
        <v/>
      </c>
      <c r="F185">
        <v>179</v>
      </c>
      <c r="G185" s="304">
        <f t="shared" ca="1" si="29"/>
        <v>0</v>
      </c>
      <c r="H185" s="304" t="str">
        <f t="shared" ca="1" si="26"/>
        <v/>
      </c>
      <c r="I185" s="311"/>
      <c r="J185" s="311"/>
      <c r="K185" s="311"/>
      <c r="P185" s="344" t="str">
        <f>IF(ODU!$A185="","",IF(COUNTIF(ODU!$A$4:$A$504,"="&amp;ODU!$A185)&gt;1,"ODU_Duplicate",""))</f>
        <v/>
      </c>
      <c r="Q185" s="344" t="str">
        <f>IF(IDU!$A186="","",IF(COUNTIF(IDU!$A$4:$A$354,"="&amp;IDU!$A186)&gt;1,"IDU_Duplicate",""))</f>
        <v/>
      </c>
      <c r="R185" s="351" t="str">
        <f>IF(ODU!$A185="","",9 + FIND("1",IF(ODU!$J185&gt;0,"1","0") &amp; IF(ODU!$K185&gt;0,"1","0") &amp; IF(ODU!$L185&gt;0,"1","0") &amp; IF(ODU!$M185&gt;0,"1","0")&amp; IF(ODU!$N185&gt;0,"1","0")&amp; IF(ODU!$O185&gt;0,"1","0")&amp; IF(ODU!$P185&gt;0,"1","0")&amp; IF(ODU!$Q185&gt;0,"1","0")&amp; IF(ODU!$R185&gt;0,"1","0")&amp; IF(ODU!$S185&gt;0,"1","0")&amp; IF(ODU!$T185&gt;0,"1","0")&amp; IF(ODU!$U185&gt;0,"1","0")&amp; IF(ODU!$V185&gt;0,"1","0")&amp; IF(ODU!$W185&gt;0,"1","0")&amp; IF(ODU!$X185&gt;0,"1","0")&amp; IF(ODU!$Y185&gt;0,"1","0")))</f>
        <v/>
      </c>
      <c r="S185" s="351" t="str">
        <f>IF(ODU!$A185="","",26 - FIND("1",IF(ODU!$Y185&gt;0,"1","0") &amp; IF(ODU!$X185&gt;0,"1","0") &amp; IF(ODU!$W185&gt;0,"1","0") &amp; IF(ODU!$V185&gt;0,"1","0")&amp; IF(ODU!$U185&gt;0,"1","0")&amp; IF(ODU!$T185&gt;0,"1","0")&amp; IF(ODU!$S185&gt;0,"1","0")&amp; IF(ODU!$R185&gt;0,"1","0")&amp; IF(ODU!$Q185&gt;0,"1","0")&amp; IF(ODU!$P185&gt;0,"1","0")&amp; IF(ODU!$O185&gt;0,"1","0")&amp; IF(ODU!$N185&gt;0,"1","0")&amp; IF(ODU!$M185&gt;0,"1","0")&amp; IF(ODU!$L185&gt;0,"1","0")&amp; IF(ODU!$K185&gt;0,"1","0")&amp; IF(ODU!$J185&gt;0,"1","0")))</f>
        <v/>
      </c>
      <c r="T185" s="351" t="str">
        <f>IF(ODU!$A185="","",26 + FIND("1",IF(ODU!$AA185&gt;0,"1","0") &amp; IF(ODU!$AB185&gt;0,"1","0") &amp; IF(ODU!$AC185&gt;0,"1","0") &amp; IF(ODU!$AD185&gt;0,"1","0")&amp; IF(ODU!$AE185&gt;0,"1","0")&amp; IF(ODU!$AF185&gt;0,"1","0")&amp; IF(ODU!$AG185&gt;0,"1","0")&amp; IF(ODU!$AH185&gt;0,"1","0")&amp; IF(ODU!$AI185&gt;0,"1","0")&amp; IF(ODU!$AJ185&gt;0,"1","0")&amp; IF(ODU!$AK185&gt;0,"1","0")&amp; IF(ODU!$AL185&gt;0,"1","0")&amp; IF(ODU!$AM185&gt;0,"1","0")&amp; IF(ODU!$AN185&gt;0,"1","0")&amp; IF(ODU!$AO185&gt;0,"1","0")&amp; IF(ODU!$AP185&gt;0,"1","0")))</f>
        <v/>
      </c>
      <c r="U185" s="351" t="str">
        <f>IF(ODU!$A185="","",43 - FIND("1",IF(ODU!$AP185&gt;0,"1","0") &amp; IF(ODU!$AO185&gt;0,"1","0") &amp; IF(ODU!$AN185&gt;0,"1","0") &amp; IF(ODU!$AM185&gt;0,"1","0")&amp; IF(ODU!$AL185&gt;0,"1","0")&amp; IF(ODU!$AK185&gt;0,"1","0")&amp; IF(ODU!$AJ185&gt;0,"1","0")&amp; IF(ODU!$AI185&gt;0,"1","0")&amp; IF(ODU!$AH185&gt;0,"1","0")&amp; IF(ODU!$AG185&gt;0,"1","0")&amp; IF(ODU!$AF185&gt;0,"1","0")&amp; IF(ODU!$AE185&gt;0,"1","0")&amp; IF(ODU!$AD185&gt;0,"1","0")&amp; IF(ODU!$AC185&gt;0,"1","0")&amp; IF(ODU!$AB185&gt;0,"1","0")&amp; IF(ODU!$AA185&gt;0,"1","0")))</f>
        <v/>
      </c>
      <c r="V185" s="351" t="str">
        <f>IF(ODU!$A185="","",IF(OR(T185&lt;&gt;R185+17,U185&lt;&gt;S185+17)," RangeMismatch",""))</f>
        <v/>
      </c>
      <c r="W185" s="344" t="str">
        <f ca="1">IF(ODU!$A185="","",IF(COUNTA(INDIRECT("odu!R"&amp;ROW()&amp;"C"&amp;R185&amp;":R"&amp;ROW()&amp;"C"&amp;S185,"false"))&lt;&gt;1+S185-R185," GapInRangeCooling",""))</f>
        <v/>
      </c>
      <c r="X185" s="344" t="str">
        <f ca="1">IF(ODU!$A185="","",IF(COUNTA(INDIRECT("odu!R"&amp;ROW()&amp;"C"&amp;T185&amp;":R"&amp;ROW()&amp;"C"&amp;U185,"false"))&lt;&gt;1+U185-T185," GapInRangeHeating",""))</f>
        <v/>
      </c>
      <c r="Y185" s="345" t="str">
        <f>IF(ODU!$A185="","",IF(OR(ODU!$F185=0,ODU!$B185=0),0,ODU!$F185/ODU!$B185))</f>
        <v/>
      </c>
      <c r="Z185" s="345" t="str">
        <f>IF(ODU!$A185="","",IF(OR(ODU!$G185=0,ODU!$B185=0),0, ODU!$G185/ODU!$B185))</f>
        <v/>
      </c>
      <c r="AA185" s="303" t="str">
        <f>IF(ODU!$A185="","",IF(Y185=0,0,IF(Y185&gt;=0.8,13,IF(Y185&gt;=0.7,12,IF(Y185&gt;=0.6,11,IF(Y185&gt;=0.5,10,0))))))</f>
        <v/>
      </c>
      <c r="AB185" s="351" t="str">
        <f>IF(ODU!$A185="","",IF(Z185&gt;2, 25,6+INT(10*(Z185-0.0001))))</f>
        <v/>
      </c>
      <c r="AC185" s="304" t="str">
        <f>IF(ODU!$A185="","",IF(AA185&lt;R185," CapacityMin",""))</f>
        <v/>
      </c>
      <c r="AD185" s="304" t="str">
        <f>IF(ODU!$A185="","",IF(AB185&gt;S185," CapacityMax",""))</f>
        <v/>
      </c>
      <c r="AE185" s="344" t="str">
        <f>IF(ODU!$A185="","",IF(ODU!H185&lt;Min_Units," UnitMin",""))</f>
        <v/>
      </c>
      <c r="AF185" s="344" t="str">
        <f>IF(ODU!$A185="","",IF(ODU!I185&lt;=ODU!H185," UnitMax",""))</f>
        <v/>
      </c>
      <c r="AG185" s="344" t="str">
        <f>IF(ODU!$A185="","",IF(COUNTIF(IDU!$E$3:$N$3,"="&amp;UPPER(ODU!BL185))=1,""," Invalid_IDU_List"))</f>
        <v/>
      </c>
      <c r="AH185" s="344" t="str">
        <f t="shared" ca="1" si="24"/>
        <v/>
      </c>
      <c r="AI185" s="344" t="str">
        <f t="shared" si="25"/>
        <v/>
      </c>
    </row>
    <row r="186" spans="1:35" x14ac:dyDescent="0.2">
      <c r="A186">
        <v>186</v>
      </c>
      <c r="B186" s="304" t="str">
        <f t="shared" ca="1" si="22"/>
        <v/>
      </c>
      <c r="C186" s="304">
        <f t="shared" ca="1" si="23"/>
        <v>0</v>
      </c>
      <c r="D186" s="304">
        <f t="shared" ca="1" si="27"/>
        <v>0</v>
      </c>
      <c r="E186" s="304" t="str">
        <f t="shared" ca="1" si="28"/>
        <v/>
      </c>
      <c r="F186">
        <v>180</v>
      </c>
      <c r="G186" s="304">
        <f t="shared" ca="1" si="29"/>
        <v>0</v>
      </c>
      <c r="H186" s="304" t="str">
        <f t="shared" ca="1" si="26"/>
        <v/>
      </c>
      <c r="I186" s="311"/>
      <c r="J186" s="311"/>
      <c r="K186" s="311"/>
      <c r="P186" s="344" t="str">
        <f>IF(ODU!$A186="","",IF(COUNTIF(ODU!$A$4:$A$504,"="&amp;ODU!$A186)&gt;1,"ODU_Duplicate",""))</f>
        <v/>
      </c>
      <c r="Q186" s="344" t="str">
        <f>IF(IDU!$A187="","",IF(COUNTIF(IDU!$A$4:$A$354,"="&amp;IDU!$A187)&gt;1,"IDU_Duplicate",""))</f>
        <v/>
      </c>
      <c r="R186" s="351" t="str">
        <f>IF(ODU!$A186="","",9 + FIND("1",IF(ODU!$J186&gt;0,"1","0") &amp; IF(ODU!$K186&gt;0,"1","0") &amp; IF(ODU!$L186&gt;0,"1","0") &amp; IF(ODU!$M186&gt;0,"1","0")&amp; IF(ODU!$N186&gt;0,"1","0")&amp; IF(ODU!$O186&gt;0,"1","0")&amp; IF(ODU!$P186&gt;0,"1","0")&amp; IF(ODU!$Q186&gt;0,"1","0")&amp; IF(ODU!$R186&gt;0,"1","0")&amp; IF(ODU!$S186&gt;0,"1","0")&amp; IF(ODU!$T186&gt;0,"1","0")&amp; IF(ODU!$U186&gt;0,"1","0")&amp; IF(ODU!$V186&gt;0,"1","0")&amp; IF(ODU!$W186&gt;0,"1","0")&amp; IF(ODU!$X186&gt;0,"1","0")&amp; IF(ODU!$Y186&gt;0,"1","0")))</f>
        <v/>
      </c>
      <c r="S186" s="351" t="str">
        <f>IF(ODU!$A186="","",26 - FIND("1",IF(ODU!$Y186&gt;0,"1","0") &amp; IF(ODU!$X186&gt;0,"1","0") &amp; IF(ODU!$W186&gt;0,"1","0") &amp; IF(ODU!$V186&gt;0,"1","0")&amp; IF(ODU!$U186&gt;0,"1","0")&amp; IF(ODU!$T186&gt;0,"1","0")&amp; IF(ODU!$S186&gt;0,"1","0")&amp; IF(ODU!$R186&gt;0,"1","0")&amp; IF(ODU!$Q186&gt;0,"1","0")&amp; IF(ODU!$P186&gt;0,"1","0")&amp; IF(ODU!$O186&gt;0,"1","0")&amp; IF(ODU!$N186&gt;0,"1","0")&amp; IF(ODU!$M186&gt;0,"1","0")&amp; IF(ODU!$L186&gt;0,"1","0")&amp; IF(ODU!$K186&gt;0,"1","0")&amp; IF(ODU!$J186&gt;0,"1","0")))</f>
        <v/>
      </c>
      <c r="T186" s="351" t="str">
        <f>IF(ODU!$A186="","",26 + FIND("1",IF(ODU!$AA186&gt;0,"1","0") &amp; IF(ODU!$AB186&gt;0,"1","0") &amp; IF(ODU!$AC186&gt;0,"1","0") &amp; IF(ODU!$AD186&gt;0,"1","0")&amp; IF(ODU!$AE186&gt;0,"1","0")&amp; IF(ODU!$AF186&gt;0,"1","0")&amp; IF(ODU!$AG186&gt;0,"1","0")&amp; IF(ODU!$AH186&gt;0,"1","0")&amp; IF(ODU!$AI186&gt;0,"1","0")&amp; IF(ODU!$AJ186&gt;0,"1","0")&amp; IF(ODU!$AK186&gt;0,"1","0")&amp; IF(ODU!$AL186&gt;0,"1","0")&amp; IF(ODU!$AM186&gt;0,"1","0")&amp; IF(ODU!$AN186&gt;0,"1","0")&amp; IF(ODU!$AO186&gt;0,"1","0")&amp; IF(ODU!$AP186&gt;0,"1","0")))</f>
        <v/>
      </c>
      <c r="U186" s="351" t="str">
        <f>IF(ODU!$A186="","",43 - FIND("1",IF(ODU!$AP186&gt;0,"1","0") &amp; IF(ODU!$AO186&gt;0,"1","0") &amp; IF(ODU!$AN186&gt;0,"1","0") &amp; IF(ODU!$AM186&gt;0,"1","0")&amp; IF(ODU!$AL186&gt;0,"1","0")&amp; IF(ODU!$AK186&gt;0,"1","0")&amp; IF(ODU!$AJ186&gt;0,"1","0")&amp; IF(ODU!$AI186&gt;0,"1","0")&amp; IF(ODU!$AH186&gt;0,"1","0")&amp; IF(ODU!$AG186&gt;0,"1","0")&amp; IF(ODU!$AF186&gt;0,"1","0")&amp; IF(ODU!$AE186&gt;0,"1","0")&amp; IF(ODU!$AD186&gt;0,"1","0")&amp; IF(ODU!$AC186&gt;0,"1","0")&amp; IF(ODU!$AB186&gt;0,"1","0")&amp; IF(ODU!$AA186&gt;0,"1","0")))</f>
        <v/>
      </c>
      <c r="V186" s="351" t="str">
        <f>IF(ODU!$A186="","",IF(OR(T186&lt;&gt;R186+17,U186&lt;&gt;S186+17)," RangeMismatch",""))</f>
        <v/>
      </c>
      <c r="W186" s="344" t="str">
        <f ca="1">IF(ODU!$A186="","",IF(COUNTA(INDIRECT("odu!R"&amp;ROW()&amp;"C"&amp;R186&amp;":R"&amp;ROW()&amp;"C"&amp;S186,"false"))&lt;&gt;1+S186-R186," GapInRangeCooling",""))</f>
        <v/>
      </c>
      <c r="X186" s="344" t="str">
        <f ca="1">IF(ODU!$A186="","",IF(COUNTA(INDIRECT("odu!R"&amp;ROW()&amp;"C"&amp;T186&amp;":R"&amp;ROW()&amp;"C"&amp;U186,"false"))&lt;&gt;1+U186-T186," GapInRangeHeating",""))</f>
        <v/>
      </c>
      <c r="Y186" s="345" t="str">
        <f>IF(ODU!$A186="","",IF(OR(ODU!$F186=0,ODU!$B186=0),0,ODU!$F186/ODU!$B186))</f>
        <v/>
      </c>
      <c r="Z186" s="345" t="str">
        <f>IF(ODU!$A186="","",IF(OR(ODU!$G186=0,ODU!$B186=0),0, ODU!$G186/ODU!$B186))</f>
        <v/>
      </c>
      <c r="AA186" s="303" t="str">
        <f>IF(ODU!$A186="","",IF(Y186=0,0,IF(Y186&gt;=0.8,13,IF(Y186&gt;=0.7,12,IF(Y186&gt;=0.6,11,IF(Y186&gt;=0.5,10,0))))))</f>
        <v/>
      </c>
      <c r="AB186" s="351" t="str">
        <f>IF(ODU!$A186="","",IF(Z186&gt;2, 25,6+INT(10*(Z186-0.0001))))</f>
        <v/>
      </c>
      <c r="AC186" s="304" t="str">
        <f>IF(ODU!$A186="","",IF(AA186&lt;R186," CapacityMin",""))</f>
        <v/>
      </c>
      <c r="AD186" s="304" t="str">
        <f>IF(ODU!$A186="","",IF(AB186&gt;S186," CapacityMax",""))</f>
        <v/>
      </c>
      <c r="AE186" s="344" t="str">
        <f>IF(ODU!$A186="","",IF(ODU!H186&lt;Min_Units," UnitMin",""))</f>
        <v/>
      </c>
      <c r="AF186" s="344" t="str">
        <f>IF(ODU!$A186="","",IF(ODU!I186&lt;=ODU!H186," UnitMax",""))</f>
        <v/>
      </c>
      <c r="AG186" s="344" t="str">
        <f>IF(ODU!$A186="","",IF(COUNTIF(IDU!$E$3:$N$3,"="&amp;UPPER(ODU!BL186))=1,""," Invalid_IDU_List"))</f>
        <v/>
      </c>
      <c r="AH186" s="344" t="str">
        <f t="shared" ca="1" si="24"/>
        <v/>
      </c>
      <c r="AI186" s="344" t="str">
        <f t="shared" si="25"/>
        <v/>
      </c>
    </row>
    <row r="187" spans="1:35" x14ac:dyDescent="0.2">
      <c r="A187">
        <v>187</v>
      </c>
      <c r="B187" s="304" t="str">
        <f t="shared" ca="1" si="22"/>
        <v/>
      </c>
      <c r="C187" s="304">
        <f t="shared" ca="1" si="23"/>
        <v>0</v>
      </c>
      <c r="D187" s="304">
        <f t="shared" ca="1" si="27"/>
        <v>0</v>
      </c>
      <c r="E187" s="304" t="str">
        <f t="shared" ca="1" si="28"/>
        <v/>
      </c>
      <c r="F187">
        <v>181</v>
      </c>
      <c r="G187" s="304">
        <f t="shared" ca="1" si="29"/>
        <v>0</v>
      </c>
      <c r="H187" s="304" t="str">
        <f t="shared" ca="1" si="26"/>
        <v/>
      </c>
      <c r="I187" s="311"/>
      <c r="J187" s="311"/>
      <c r="K187" s="311"/>
      <c r="P187" s="344" t="str">
        <f>IF(ODU!$A187="","",IF(COUNTIF(ODU!$A$4:$A$504,"="&amp;ODU!$A187)&gt;1,"ODU_Duplicate",""))</f>
        <v/>
      </c>
      <c r="Q187" s="344" t="str">
        <f>IF(IDU!$A188="","",IF(COUNTIF(IDU!$A$4:$A$354,"="&amp;IDU!$A188)&gt;1,"IDU_Duplicate",""))</f>
        <v/>
      </c>
      <c r="R187" s="351" t="str">
        <f>IF(ODU!$A187="","",9 + FIND("1",IF(ODU!$J187&gt;0,"1","0") &amp; IF(ODU!$K187&gt;0,"1","0") &amp; IF(ODU!$L187&gt;0,"1","0") &amp; IF(ODU!$M187&gt;0,"1","0")&amp; IF(ODU!$N187&gt;0,"1","0")&amp; IF(ODU!$O187&gt;0,"1","0")&amp; IF(ODU!$P187&gt;0,"1","0")&amp; IF(ODU!$Q187&gt;0,"1","0")&amp; IF(ODU!$R187&gt;0,"1","0")&amp; IF(ODU!$S187&gt;0,"1","0")&amp; IF(ODU!$T187&gt;0,"1","0")&amp; IF(ODU!$U187&gt;0,"1","0")&amp; IF(ODU!$V187&gt;0,"1","0")&amp; IF(ODU!$W187&gt;0,"1","0")&amp; IF(ODU!$X187&gt;0,"1","0")&amp; IF(ODU!$Y187&gt;0,"1","0")))</f>
        <v/>
      </c>
      <c r="S187" s="351" t="str">
        <f>IF(ODU!$A187="","",26 - FIND("1",IF(ODU!$Y187&gt;0,"1","0") &amp; IF(ODU!$X187&gt;0,"1","0") &amp; IF(ODU!$W187&gt;0,"1","0") &amp; IF(ODU!$V187&gt;0,"1","0")&amp; IF(ODU!$U187&gt;0,"1","0")&amp; IF(ODU!$T187&gt;0,"1","0")&amp; IF(ODU!$S187&gt;0,"1","0")&amp; IF(ODU!$R187&gt;0,"1","0")&amp; IF(ODU!$Q187&gt;0,"1","0")&amp; IF(ODU!$P187&gt;0,"1","0")&amp; IF(ODU!$O187&gt;0,"1","0")&amp; IF(ODU!$N187&gt;0,"1","0")&amp; IF(ODU!$M187&gt;0,"1","0")&amp; IF(ODU!$L187&gt;0,"1","0")&amp; IF(ODU!$K187&gt;0,"1","0")&amp; IF(ODU!$J187&gt;0,"1","0")))</f>
        <v/>
      </c>
      <c r="T187" s="351" t="str">
        <f>IF(ODU!$A187="","",26 + FIND("1",IF(ODU!$AA187&gt;0,"1","0") &amp; IF(ODU!$AB187&gt;0,"1","0") &amp; IF(ODU!$AC187&gt;0,"1","0") &amp; IF(ODU!$AD187&gt;0,"1","0")&amp; IF(ODU!$AE187&gt;0,"1","0")&amp; IF(ODU!$AF187&gt;0,"1","0")&amp; IF(ODU!$AG187&gt;0,"1","0")&amp; IF(ODU!$AH187&gt;0,"1","0")&amp; IF(ODU!$AI187&gt;0,"1","0")&amp; IF(ODU!$AJ187&gt;0,"1","0")&amp; IF(ODU!$AK187&gt;0,"1","0")&amp; IF(ODU!$AL187&gt;0,"1","0")&amp; IF(ODU!$AM187&gt;0,"1","0")&amp; IF(ODU!$AN187&gt;0,"1","0")&amp; IF(ODU!$AO187&gt;0,"1","0")&amp; IF(ODU!$AP187&gt;0,"1","0")))</f>
        <v/>
      </c>
      <c r="U187" s="351" t="str">
        <f>IF(ODU!$A187="","",43 - FIND("1",IF(ODU!$AP187&gt;0,"1","0") &amp; IF(ODU!$AO187&gt;0,"1","0") &amp; IF(ODU!$AN187&gt;0,"1","0") &amp; IF(ODU!$AM187&gt;0,"1","0")&amp; IF(ODU!$AL187&gt;0,"1","0")&amp; IF(ODU!$AK187&gt;0,"1","0")&amp; IF(ODU!$AJ187&gt;0,"1","0")&amp; IF(ODU!$AI187&gt;0,"1","0")&amp; IF(ODU!$AH187&gt;0,"1","0")&amp; IF(ODU!$AG187&gt;0,"1","0")&amp; IF(ODU!$AF187&gt;0,"1","0")&amp; IF(ODU!$AE187&gt;0,"1","0")&amp; IF(ODU!$AD187&gt;0,"1","0")&amp; IF(ODU!$AC187&gt;0,"1","0")&amp; IF(ODU!$AB187&gt;0,"1","0")&amp; IF(ODU!$AA187&gt;0,"1","0")))</f>
        <v/>
      </c>
      <c r="V187" s="351" t="str">
        <f>IF(ODU!$A187="","",IF(OR(T187&lt;&gt;R187+17,U187&lt;&gt;S187+17)," RangeMismatch",""))</f>
        <v/>
      </c>
      <c r="W187" s="344" t="str">
        <f ca="1">IF(ODU!$A187="","",IF(COUNTA(INDIRECT("odu!R"&amp;ROW()&amp;"C"&amp;R187&amp;":R"&amp;ROW()&amp;"C"&amp;S187,"false"))&lt;&gt;1+S187-R187," GapInRangeCooling",""))</f>
        <v/>
      </c>
      <c r="X187" s="344" t="str">
        <f ca="1">IF(ODU!$A187="","",IF(COUNTA(INDIRECT("odu!R"&amp;ROW()&amp;"C"&amp;T187&amp;":R"&amp;ROW()&amp;"C"&amp;U187,"false"))&lt;&gt;1+U187-T187," GapInRangeHeating",""))</f>
        <v/>
      </c>
      <c r="Y187" s="345" t="str">
        <f>IF(ODU!$A187="","",IF(OR(ODU!$F187=0,ODU!$B187=0),0,ODU!$F187/ODU!$B187))</f>
        <v/>
      </c>
      <c r="Z187" s="345" t="str">
        <f>IF(ODU!$A187="","",IF(OR(ODU!$G187=0,ODU!$B187=0),0, ODU!$G187/ODU!$B187))</f>
        <v/>
      </c>
      <c r="AA187" s="303" t="str">
        <f>IF(ODU!$A187="","",IF(Y187=0,0,IF(Y187&gt;=0.8,13,IF(Y187&gt;=0.7,12,IF(Y187&gt;=0.6,11,IF(Y187&gt;=0.5,10,0))))))</f>
        <v/>
      </c>
      <c r="AB187" s="351" t="str">
        <f>IF(ODU!$A187="","",IF(Z187&gt;2, 25,6+INT(10*(Z187-0.0001))))</f>
        <v/>
      </c>
      <c r="AC187" s="304" t="str">
        <f>IF(ODU!$A187="","",IF(AA187&lt;R187," CapacityMin",""))</f>
        <v/>
      </c>
      <c r="AD187" s="304" t="str">
        <f>IF(ODU!$A187="","",IF(AB187&gt;S187," CapacityMax",""))</f>
        <v/>
      </c>
      <c r="AE187" s="344" t="str">
        <f>IF(ODU!$A187="","",IF(ODU!H187&lt;Min_Units," UnitMin",""))</f>
        <v/>
      </c>
      <c r="AF187" s="344" t="str">
        <f>IF(ODU!$A187="","",IF(ODU!I187&lt;=ODU!H187," UnitMax",""))</f>
        <v/>
      </c>
      <c r="AG187" s="344" t="str">
        <f>IF(ODU!$A187="","",IF(COUNTIF(IDU!$E$3:$N$3,"="&amp;UPPER(ODU!BL187))=1,""," Invalid_IDU_List"))</f>
        <v/>
      </c>
      <c r="AH187" s="344" t="str">
        <f t="shared" ca="1" si="24"/>
        <v/>
      </c>
      <c r="AI187" s="344" t="str">
        <f t="shared" si="25"/>
        <v/>
      </c>
    </row>
    <row r="188" spans="1:35" x14ac:dyDescent="0.2">
      <c r="A188">
        <v>188</v>
      </c>
      <c r="B188" s="304" t="str">
        <f t="shared" ca="1" si="22"/>
        <v/>
      </c>
      <c r="C188" s="304">
        <f t="shared" ca="1" si="23"/>
        <v>0</v>
      </c>
      <c r="D188" s="304">
        <f t="shared" ca="1" si="27"/>
        <v>0</v>
      </c>
      <c r="E188" s="304" t="str">
        <f t="shared" ca="1" si="28"/>
        <v/>
      </c>
      <c r="F188">
        <v>182</v>
      </c>
      <c r="G188" s="304">
        <f t="shared" ca="1" si="29"/>
        <v>0</v>
      </c>
      <c r="H188" s="304" t="str">
        <f t="shared" ca="1" si="26"/>
        <v/>
      </c>
      <c r="I188" s="311"/>
      <c r="J188" s="311"/>
      <c r="K188" s="311"/>
      <c r="P188" s="344" t="str">
        <f>IF(ODU!$A188="","",IF(COUNTIF(ODU!$A$4:$A$504,"="&amp;ODU!$A188)&gt;1,"ODU_Duplicate",""))</f>
        <v/>
      </c>
      <c r="Q188" s="344" t="str">
        <f>IF(IDU!$A189="","",IF(COUNTIF(IDU!$A$4:$A$354,"="&amp;IDU!$A189)&gt;1,"IDU_Duplicate",""))</f>
        <v/>
      </c>
      <c r="R188" s="351" t="str">
        <f>IF(ODU!$A188="","",9 + FIND("1",IF(ODU!$J188&gt;0,"1","0") &amp; IF(ODU!$K188&gt;0,"1","0") &amp; IF(ODU!$L188&gt;0,"1","0") &amp; IF(ODU!$M188&gt;0,"1","0")&amp; IF(ODU!$N188&gt;0,"1","0")&amp; IF(ODU!$O188&gt;0,"1","0")&amp; IF(ODU!$P188&gt;0,"1","0")&amp; IF(ODU!$Q188&gt;0,"1","0")&amp; IF(ODU!$R188&gt;0,"1","0")&amp; IF(ODU!$S188&gt;0,"1","0")&amp; IF(ODU!$T188&gt;0,"1","0")&amp; IF(ODU!$U188&gt;0,"1","0")&amp; IF(ODU!$V188&gt;0,"1","0")&amp; IF(ODU!$W188&gt;0,"1","0")&amp; IF(ODU!$X188&gt;0,"1","0")&amp; IF(ODU!$Y188&gt;0,"1","0")))</f>
        <v/>
      </c>
      <c r="S188" s="351" t="str">
        <f>IF(ODU!$A188="","",26 - FIND("1",IF(ODU!$Y188&gt;0,"1","0") &amp; IF(ODU!$X188&gt;0,"1","0") &amp; IF(ODU!$W188&gt;0,"1","0") &amp; IF(ODU!$V188&gt;0,"1","0")&amp; IF(ODU!$U188&gt;0,"1","0")&amp; IF(ODU!$T188&gt;0,"1","0")&amp; IF(ODU!$S188&gt;0,"1","0")&amp; IF(ODU!$R188&gt;0,"1","0")&amp; IF(ODU!$Q188&gt;0,"1","0")&amp; IF(ODU!$P188&gt;0,"1","0")&amp; IF(ODU!$O188&gt;0,"1","0")&amp; IF(ODU!$N188&gt;0,"1","0")&amp; IF(ODU!$M188&gt;0,"1","0")&amp; IF(ODU!$L188&gt;0,"1","0")&amp; IF(ODU!$K188&gt;0,"1","0")&amp; IF(ODU!$J188&gt;0,"1","0")))</f>
        <v/>
      </c>
      <c r="T188" s="351" t="str">
        <f>IF(ODU!$A188="","",26 + FIND("1",IF(ODU!$AA188&gt;0,"1","0") &amp; IF(ODU!$AB188&gt;0,"1","0") &amp; IF(ODU!$AC188&gt;0,"1","0") &amp; IF(ODU!$AD188&gt;0,"1","0")&amp; IF(ODU!$AE188&gt;0,"1","0")&amp; IF(ODU!$AF188&gt;0,"1","0")&amp; IF(ODU!$AG188&gt;0,"1","0")&amp; IF(ODU!$AH188&gt;0,"1","0")&amp; IF(ODU!$AI188&gt;0,"1","0")&amp; IF(ODU!$AJ188&gt;0,"1","0")&amp; IF(ODU!$AK188&gt;0,"1","0")&amp; IF(ODU!$AL188&gt;0,"1","0")&amp; IF(ODU!$AM188&gt;0,"1","0")&amp; IF(ODU!$AN188&gt;0,"1","0")&amp; IF(ODU!$AO188&gt;0,"1","0")&amp; IF(ODU!$AP188&gt;0,"1","0")))</f>
        <v/>
      </c>
      <c r="U188" s="351" t="str">
        <f>IF(ODU!$A188="","",43 - FIND("1",IF(ODU!$AP188&gt;0,"1","0") &amp; IF(ODU!$AO188&gt;0,"1","0") &amp; IF(ODU!$AN188&gt;0,"1","0") &amp; IF(ODU!$AM188&gt;0,"1","0")&amp; IF(ODU!$AL188&gt;0,"1","0")&amp; IF(ODU!$AK188&gt;0,"1","0")&amp; IF(ODU!$AJ188&gt;0,"1","0")&amp; IF(ODU!$AI188&gt;0,"1","0")&amp; IF(ODU!$AH188&gt;0,"1","0")&amp; IF(ODU!$AG188&gt;0,"1","0")&amp; IF(ODU!$AF188&gt;0,"1","0")&amp; IF(ODU!$AE188&gt;0,"1","0")&amp; IF(ODU!$AD188&gt;0,"1","0")&amp; IF(ODU!$AC188&gt;0,"1","0")&amp; IF(ODU!$AB188&gt;0,"1","0")&amp; IF(ODU!$AA188&gt;0,"1","0")))</f>
        <v/>
      </c>
      <c r="V188" s="351" t="str">
        <f>IF(ODU!$A188="","",IF(OR(T188&lt;&gt;R188+17,U188&lt;&gt;S188+17)," RangeMismatch",""))</f>
        <v/>
      </c>
      <c r="W188" s="344" t="str">
        <f ca="1">IF(ODU!$A188="","",IF(COUNTA(INDIRECT("odu!R"&amp;ROW()&amp;"C"&amp;R188&amp;":R"&amp;ROW()&amp;"C"&amp;S188,"false"))&lt;&gt;1+S188-R188," GapInRangeCooling",""))</f>
        <v/>
      </c>
      <c r="X188" s="344" t="str">
        <f ca="1">IF(ODU!$A188="","",IF(COUNTA(INDIRECT("odu!R"&amp;ROW()&amp;"C"&amp;T188&amp;":R"&amp;ROW()&amp;"C"&amp;U188,"false"))&lt;&gt;1+U188-T188," GapInRangeHeating",""))</f>
        <v/>
      </c>
      <c r="Y188" s="345" t="str">
        <f>IF(ODU!$A188="","",IF(OR(ODU!$F188=0,ODU!$B188=0),0,ODU!$F188/ODU!$B188))</f>
        <v/>
      </c>
      <c r="Z188" s="345" t="str">
        <f>IF(ODU!$A188="","",IF(OR(ODU!$G188=0,ODU!$B188=0),0, ODU!$G188/ODU!$B188))</f>
        <v/>
      </c>
      <c r="AA188" s="303" t="str">
        <f>IF(ODU!$A188="","",IF(Y188=0,0,IF(Y188&gt;=0.8,13,IF(Y188&gt;=0.7,12,IF(Y188&gt;=0.6,11,IF(Y188&gt;=0.5,10,0))))))</f>
        <v/>
      </c>
      <c r="AB188" s="351" t="str">
        <f>IF(ODU!$A188="","",IF(Z188&gt;2, 25,6+INT(10*(Z188-0.0001))))</f>
        <v/>
      </c>
      <c r="AC188" s="304" t="str">
        <f>IF(ODU!$A188="","",IF(AA188&lt;R188," CapacityMin",""))</f>
        <v/>
      </c>
      <c r="AD188" s="304" t="str">
        <f>IF(ODU!$A188="","",IF(AB188&gt;S188," CapacityMax",""))</f>
        <v/>
      </c>
      <c r="AE188" s="344" t="str">
        <f>IF(ODU!$A188="","",IF(ODU!H188&lt;Min_Units," UnitMin",""))</f>
        <v/>
      </c>
      <c r="AF188" s="344" t="str">
        <f>IF(ODU!$A188="","",IF(ODU!I188&lt;=ODU!H188," UnitMax",""))</f>
        <v/>
      </c>
      <c r="AG188" s="344" t="str">
        <f>IF(ODU!$A188="","",IF(COUNTIF(IDU!$E$3:$N$3,"="&amp;UPPER(ODU!BL188))=1,""," Invalid_IDU_List"))</f>
        <v/>
      </c>
      <c r="AH188" s="344" t="str">
        <f t="shared" ca="1" si="24"/>
        <v/>
      </c>
      <c r="AI188" s="344" t="str">
        <f t="shared" si="25"/>
        <v/>
      </c>
    </row>
    <row r="189" spans="1:35" x14ac:dyDescent="0.2">
      <c r="A189">
        <v>189</v>
      </c>
      <c r="B189" s="304" t="str">
        <f t="shared" ca="1" si="22"/>
        <v/>
      </c>
      <c r="C189" s="304">
        <f t="shared" ca="1" si="23"/>
        <v>0</v>
      </c>
      <c r="D189" s="304">
        <f t="shared" ca="1" si="27"/>
        <v>0</v>
      </c>
      <c r="E189" s="304" t="str">
        <f t="shared" ca="1" si="28"/>
        <v/>
      </c>
      <c r="F189">
        <v>183</v>
      </c>
      <c r="G189" s="304">
        <f t="shared" ca="1" si="29"/>
        <v>0</v>
      </c>
      <c r="H189" s="304" t="str">
        <f t="shared" ca="1" si="26"/>
        <v/>
      </c>
      <c r="I189" s="311"/>
      <c r="J189" s="311"/>
      <c r="K189" s="311"/>
      <c r="P189" s="344" t="str">
        <f>IF(ODU!$A189="","",IF(COUNTIF(ODU!$A$4:$A$504,"="&amp;ODU!$A189)&gt;1,"ODU_Duplicate",""))</f>
        <v/>
      </c>
      <c r="Q189" s="344" t="str">
        <f>IF(IDU!$A190="","",IF(COUNTIF(IDU!$A$4:$A$354,"="&amp;IDU!$A190)&gt;1,"IDU_Duplicate",""))</f>
        <v/>
      </c>
      <c r="R189" s="351" t="str">
        <f>IF(ODU!$A189="","",9 + FIND("1",IF(ODU!$J189&gt;0,"1","0") &amp; IF(ODU!$K189&gt;0,"1","0") &amp; IF(ODU!$L189&gt;0,"1","0") &amp; IF(ODU!$M189&gt;0,"1","0")&amp; IF(ODU!$N189&gt;0,"1","0")&amp; IF(ODU!$O189&gt;0,"1","0")&amp; IF(ODU!$P189&gt;0,"1","0")&amp; IF(ODU!$Q189&gt;0,"1","0")&amp; IF(ODU!$R189&gt;0,"1","0")&amp; IF(ODU!$S189&gt;0,"1","0")&amp; IF(ODU!$T189&gt;0,"1","0")&amp; IF(ODU!$U189&gt;0,"1","0")&amp; IF(ODU!$V189&gt;0,"1","0")&amp; IF(ODU!$W189&gt;0,"1","0")&amp; IF(ODU!$X189&gt;0,"1","0")&amp; IF(ODU!$Y189&gt;0,"1","0")))</f>
        <v/>
      </c>
      <c r="S189" s="351" t="str">
        <f>IF(ODU!$A189="","",26 - FIND("1",IF(ODU!$Y189&gt;0,"1","0") &amp; IF(ODU!$X189&gt;0,"1","0") &amp; IF(ODU!$W189&gt;0,"1","0") &amp; IF(ODU!$V189&gt;0,"1","0")&amp; IF(ODU!$U189&gt;0,"1","0")&amp; IF(ODU!$T189&gt;0,"1","0")&amp; IF(ODU!$S189&gt;0,"1","0")&amp; IF(ODU!$R189&gt;0,"1","0")&amp; IF(ODU!$Q189&gt;0,"1","0")&amp; IF(ODU!$P189&gt;0,"1","0")&amp; IF(ODU!$O189&gt;0,"1","0")&amp; IF(ODU!$N189&gt;0,"1","0")&amp; IF(ODU!$M189&gt;0,"1","0")&amp; IF(ODU!$L189&gt;0,"1","0")&amp; IF(ODU!$K189&gt;0,"1","0")&amp; IF(ODU!$J189&gt;0,"1","0")))</f>
        <v/>
      </c>
      <c r="T189" s="351" t="str">
        <f>IF(ODU!$A189="","",26 + FIND("1",IF(ODU!$AA189&gt;0,"1","0") &amp; IF(ODU!$AB189&gt;0,"1","0") &amp; IF(ODU!$AC189&gt;0,"1","0") &amp; IF(ODU!$AD189&gt;0,"1","0")&amp; IF(ODU!$AE189&gt;0,"1","0")&amp; IF(ODU!$AF189&gt;0,"1","0")&amp; IF(ODU!$AG189&gt;0,"1","0")&amp; IF(ODU!$AH189&gt;0,"1","0")&amp; IF(ODU!$AI189&gt;0,"1","0")&amp; IF(ODU!$AJ189&gt;0,"1","0")&amp; IF(ODU!$AK189&gt;0,"1","0")&amp; IF(ODU!$AL189&gt;0,"1","0")&amp; IF(ODU!$AM189&gt;0,"1","0")&amp; IF(ODU!$AN189&gt;0,"1","0")&amp; IF(ODU!$AO189&gt;0,"1","0")&amp; IF(ODU!$AP189&gt;0,"1","0")))</f>
        <v/>
      </c>
      <c r="U189" s="351" t="str">
        <f>IF(ODU!$A189="","",43 - FIND("1",IF(ODU!$AP189&gt;0,"1","0") &amp; IF(ODU!$AO189&gt;0,"1","0") &amp; IF(ODU!$AN189&gt;0,"1","0") &amp; IF(ODU!$AM189&gt;0,"1","0")&amp; IF(ODU!$AL189&gt;0,"1","0")&amp; IF(ODU!$AK189&gt;0,"1","0")&amp; IF(ODU!$AJ189&gt;0,"1","0")&amp; IF(ODU!$AI189&gt;0,"1","0")&amp; IF(ODU!$AH189&gt;0,"1","0")&amp; IF(ODU!$AG189&gt;0,"1","0")&amp; IF(ODU!$AF189&gt;0,"1","0")&amp; IF(ODU!$AE189&gt;0,"1","0")&amp; IF(ODU!$AD189&gt;0,"1","0")&amp; IF(ODU!$AC189&gt;0,"1","0")&amp; IF(ODU!$AB189&gt;0,"1","0")&amp; IF(ODU!$AA189&gt;0,"1","0")))</f>
        <v/>
      </c>
      <c r="V189" s="351" t="str">
        <f>IF(ODU!$A189="","",IF(OR(T189&lt;&gt;R189+17,U189&lt;&gt;S189+17)," RangeMismatch",""))</f>
        <v/>
      </c>
      <c r="W189" s="344" t="str">
        <f ca="1">IF(ODU!$A189="","",IF(COUNTA(INDIRECT("odu!R"&amp;ROW()&amp;"C"&amp;R189&amp;":R"&amp;ROW()&amp;"C"&amp;S189,"false"))&lt;&gt;1+S189-R189," GapInRangeCooling",""))</f>
        <v/>
      </c>
      <c r="X189" s="344" t="str">
        <f ca="1">IF(ODU!$A189="","",IF(COUNTA(INDIRECT("odu!R"&amp;ROW()&amp;"C"&amp;T189&amp;":R"&amp;ROW()&amp;"C"&amp;U189,"false"))&lt;&gt;1+U189-T189," GapInRangeHeating",""))</f>
        <v/>
      </c>
      <c r="Y189" s="345" t="str">
        <f>IF(ODU!$A189="","",IF(OR(ODU!$F189=0,ODU!$B189=0),0,ODU!$F189/ODU!$B189))</f>
        <v/>
      </c>
      <c r="Z189" s="345" t="str">
        <f>IF(ODU!$A189="","",IF(OR(ODU!$G189=0,ODU!$B189=0),0, ODU!$G189/ODU!$B189))</f>
        <v/>
      </c>
      <c r="AA189" s="303" t="str">
        <f>IF(ODU!$A189="","",IF(Y189=0,0,IF(Y189&gt;=0.8,13,IF(Y189&gt;=0.7,12,IF(Y189&gt;=0.6,11,IF(Y189&gt;=0.5,10,0))))))</f>
        <v/>
      </c>
      <c r="AB189" s="351" t="str">
        <f>IF(ODU!$A189="","",IF(Z189&gt;2, 25,6+INT(10*(Z189-0.0001))))</f>
        <v/>
      </c>
      <c r="AC189" s="304" t="str">
        <f>IF(ODU!$A189="","",IF(AA189&lt;R189," CapacityMin",""))</f>
        <v/>
      </c>
      <c r="AD189" s="304" t="str">
        <f>IF(ODU!$A189="","",IF(AB189&gt;S189," CapacityMax",""))</f>
        <v/>
      </c>
      <c r="AE189" s="344" t="str">
        <f>IF(ODU!$A189="","",IF(ODU!H189&lt;Min_Units," UnitMin",""))</f>
        <v/>
      </c>
      <c r="AF189" s="344" t="str">
        <f>IF(ODU!$A189="","",IF(ODU!I189&lt;=ODU!H189," UnitMax",""))</f>
        <v/>
      </c>
      <c r="AG189" s="344" t="str">
        <f>IF(ODU!$A189="","",IF(COUNTIF(IDU!$E$3:$N$3,"="&amp;UPPER(ODU!BL189))=1,""," Invalid_IDU_List"))</f>
        <v/>
      </c>
      <c r="AH189" s="344" t="str">
        <f t="shared" ca="1" si="24"/>
        <v/>
      </c>
      <c r="AI189" s="344" t="str">
        <f t="shared" si="25"/>
        <v/>
      </c>
    </row>
    <row r="190" spans="1:35" x14ac:dyDescent="0.2">
      <c r="A190">
        <v>190</v>
      </c>
      <c r="B190" s="304" t="str">
        <f t="shared" ca="1" si="22"/>
        <v/>
      </c>
      <c r="C190" s="304">
        <f t="shared" ca="1" si="23"/>
        <v>0</v>
      </c>
      <c r="D190" s="304">
        <f t="shared" ca="1" si="27"/>
        <v>0</v>
      </c>
      <c r="E190" s="304" t="str">
        <f t="shared" ca="1" si="28"/>
        <v/>
      </c>
      <c r="F190">
        <v>184</v>
      </c>
      <c r="G190" s="304">
        <f t="shared" ca="1" si="29"/>
        <v>0</v>
      </c>
      <c r="H190" s="304" t="str">
        <f t="shared" ca="1" si="26"/>
        <v/>
      </c>
      <c r="I190" s="311"/>
      <c r="J190" s="311"/>
      <c r="K190" s="311"/>
      <c r="P190" s="344" t="str">
        <f>IF(ODU!$A190="","",IF(COUNTIF(ODU!$A$4:$A$504,"="&amp;ODU!$A190)&gt;1,"ODU_Duplicate",""))</f>
        <v/>
      </c>
      <c r="Q190" s="344" t="str">
        <f>IF(IDU!$A191="","",IF(COUNTIF(IDU!$A$4:$A$354,"="&amp;IDU!$A191)&gt;1,"IDU_Duplicate",""))</f>
        <v/>
      </c>
      <c r="R190" s="351" t="str">
        <f>IF(ODU!$A190="","",9 + FIND("1",IF(ODU!$J190&gt;0,"1","0") &amp; IF(ODU!$K190&gt;0,"1","0") &amp; IF(ODU!$L190&gt;0,"1","0") &amp; IF(ODU!$M190&gt;0,"1","0")&amp; IF(ODU!$N190&gt;0,"1","0")&amp; IF(ODU!$O190&gt;0,"1","0")&amp; IF(ODU!$P190&gt;0,"1","0")&amp; IF(ODU!$Q190&gt;0,"1","0")&amp; IF(ODU!$R190&gt;0,"1","0")&amp; IF(ODU!$S190&gt;0,"1","0")&amp; IF(ODU!$T190&gt;0,"1","0")&amp; IF(ODU!$U190&gt;0,"1","0")&amp; IF(ODU!$V190&gt;0,"1","0")&amp; IF(ODU!$W190&gt;0,"1","0")&amp; IF(ODU!$X190&gt;0,"1","0")&amp; IF(ODU!$Y190&gt;0,"1","0")))</f>
        <v/>
      </c>
      <c r="S190" s="351" t="str">
        <f>IF(ODU!$A190="","",26 - FIND("1",IF(ODU!$Y190&gt;0,"1","0") &amp; IF(ODU!$X190&gt;0,"1","0") &amp; IF(ODU!$W190&gt;0,"1","0") &amp; IF(ODU!$V190&gt;0,"1","0")&amp; IF(ODU!$U190&gt;0,"1","0")&amp; IF(ODU!$T190&gt;0,"1","0")&amp; IF(ODU!$S190&gt;0,"1","0")&amp; IF(ODU!$R190&gt;0,"1","0")&amp; IF(ODU!$Q190&gt;0,"1","0")&amp; IF(ODU!$P190&gt;0,"1","0")&amp; IF(ODU!$O190&gt;0,"1","0")&amp; IF(ODU!$N190&gt;0,"1","0")&amp; IF(ODU!$M190&gt;0,"1","0")&amp; IF(ODU!$L190&gt;0,"1","0")&amp; IF(ODU!$K190&gt;0,"1","0")&amp; IF(ODU!$J190&gt;0,"1","0")))</f>
        <v/>
      </c>
      <c r="T190" s="351" t="str">
        <f>IF(ODU!$A190="","",26 + FIND("1",IF(ODU!$AA190&gt;0,"1","0") &amp; IF(ODU!$AB190&gt;0,"1","0") &amp; IF(ODU!$AC190&gt;0,"1","0") &amp; IF(ODU!$AD190&gt;0,"1","0")&amp; IF(ODU!$AE190&gt;0,"1","0")&amp; IF(ODU!$AF190&gt;0,"1","0")&amp; IF(ODU!$AG190&gt;0,"1","0")&amp; IF(ODU!$AH190&gt;0,"1","0")&amp; IF(ODU!$AI190&gt;0,"1","0")&amp; IF(ODU!$AJ190&gt;0,"1","0")&amp; IF(ODU!$AK190&gt;0,"1","0")&amp; IF(ODU!$AL190&gt;0,"1","0")&amp; IF(ODU!$AM190&gt;0,"1","0")&amp; IF(ODU!$AN190&gt;0,"1","0")&amp; IF(ODU!$AO190&gt;0,"1","0")&amp; IF(ODU!$AP190&gt;0,"1","0")))</f>
        <v/>
      </c>
      <c r="U190" s="351" t="str">
        <f>IF(ODU!$A190="","",43 - FIND("1",IF(ODU!$AP190&gt;0,"1","0") &amp; IF(ODU!$AO190&gt;0,"1","0") &amp; IF(ODU!$AN190&gt;0,"1","0") &amp; IF(ODU!$AM190&gt;0,"1","0")&amp; IF(ODU!$AL190&gt;0,"1","0")&amp; IF(ODU!$AK190&gt;0,"1","0")&amp; IF(ODU!$AJ190&gt;0,"1","0")&amp; IF(ODU!$AI190&gt;0,"1","0")&amp; IF(ODU!$AH190&gt;0,"1","0")&amp; IF(ODU!$AG190&gt;0,"1","0")&amp; IF(ODU!$AF190&gt;0,"1","0")&amp; IF(ODU!$AE190&gt;0,"1","0")&amp; IF(ODU!$AD190&gt;0,"1","0")&amp; IF(ODU!$AC190&gt;0,"1","0")&amp; IF(ODU!$AB190&gt;0,"1","0")&amp; IF(ODU!$AA190&gt;0,"1","0")))</f>
        <v/>
      </c>
      <c r="V190" s="351" t="str">
        <f>IF(ODU!$A190="","",IF(OR(T190&lt;&gt;R190+17,U190&lt;&gt;S190+17)," RangeMismatch",""))</f>
        <v/>
      </c>
      <c r="W190" s="344" t="str">
        <f ca="1">IF(ODU!$A190="","",IF(COUNTA(INDIRECT("odu!R"&amp;ROW()&amp;"C"&amp;R190&amp;":R"&amp;ROW()&amp;"C"&amp;S190,"false"))&lt;&gt;1+S190-R190," GapInRangeCooling",""))</f>
        <v/>
      </c>
      <c r="X190" s="344" t="str">
        <f ca="1">IF(ODU!$A190="","",IF(COUNTA(INDIRECT("odu!R"&amp;ROW()&amp;"C"&amp;T190&amp;":R"&amp;ROW()&amp;"C"&amp;U190,"false"))&lt;&gt;1+U190-T190," GapInRangeHeating",""))</f>
        <v/>
      </c>
      <c r="Y190" s="345" t="str">
        <f>IF(ODU!$A190="","",IF(OR(ODU!$F190=0,ODU!$B190=0),0,ODU!$F190/ODU!$B190))</f>
        <v/>
      </c>
      <c r="Z190" s="345" t="str">
        <f>IF(ODU!$A190="","",IF(OR(ODU!$G190=0,ODU!$B190=0),0, ODU!$G190/ODU!$B190))</f>
        <v/>
      </c>
      <c r="AA190" s="303" t="str">
        <f>IF(ODU!$A190="","",IF(Y190=0,0,IF(Y190&gt;=0.8,13,IF(Y190&gt;=0.7,12,IF(Y190&gt;=0.6,11,IF(Y190&gt;=0.5,10,0))))))</f>
        <v/>
      </c>
      <c r="AB190" s="351" t="str">
        <f>IF(ODU!$A190="","",IF(Z190&gt;2, 25,6+INT(10*(Z190-0.0001))))</f>
        <v/>
      </c>
      <c r="AC190" s="304" t="str">
        <f>IF(ODU!$A190="","",IF(AA190&lt;R190," CapacityMin",""))</f>
        <v/>
      </c>
      <c r="AD190" s="304" t="str">
        <f>IF(ODU!$A190="","",IF(AB190&gt;S190," CapacityMax",""))</f>
        <v/>
      </c>
      <c r="AE190" s="344" t="str">
        <f>IF(ODU!$A190="","",IF(ODU!H190&lt;Min_Units," UnitMin",""))</f>
        <v/>
      </c>
      <c r="AF190" s="344" t="str">
        <f>IF(ODU!$A190="","",IF(ODU!I190&lt;=ODU!H190," UnitMax",""))</f>
        <v/>
      </c>
      <c r="AG190" s="344" t="str">
        <f>IF(ODU!$A190="","",IF(COUNTIF(IDU!$E$3:$N$3,"="&amp;UPPER(ODU!BL190))=1,""," Invalid_IDU_List"))</f>
        <v/>
      </c>
      <c r="AH190" s="344" t="str">
        <f t="shared" ca="1" si="24"/>
        <v/>
      </c>
      <c r="AI190" s="344" t="str">
        <f t="shared" si="25"/>
        <v/>
      </c>
    </row>
    <row r="191" spans="1:35" x14ac:dyDescent="0.2">
      <c r="A191">
        <v>191</v>
      </c>
      <c r="B191" s="304" t="str">
        <f t="shared" ca="1" si="22"/>
        <v/>
      </c>
      <c r="C191" s="304">
        <f t="shared" ca="1" si="23"/>
        <v>0</v>
      </c>
      <c r="D191" s="304">
        <f t="shared" ca="1" si="27"/>
        <v>0</v>
      </c>
      <c r="E191" s="304" t="str">
        <f t="shared" ca="1" si="28"/>
        <v/>
      </c>
      <c r="F191">
        <v>185</v>
      </c>
      <c r="G191" s="304">
        <f t="shared" ca="1" si="29"/>
        <v>0</v>
      </c>
      <c r="H191" s="304" t="str">
        <f t="shared" ca="1" si="26"/>
        <v/>
      </c>
      <c r="I191" s="311"/>
      <c r="J191" s="311"/>
      <c r="K191" s="311"/>
      <c r="P191" s="344" t="str">
        <f>IF(ODU!$A191="","",IF(COUNTIF(ODU!$A$4:$A$504,"="&amp;ODU!$A191)&gt;1,"ODU_Duplicate",""))</f>
        <v/>
      </c>
      <c r="Q191" s="344" t="str">
        <f>IF(IDU!$A192="","",IF(COUNTIF(IDU!$A$4:$A$354,"="&amp;IDU!$A192)&gt;1,"IDU_Duplicate",""))</f>
        <v/>
      </c>
      <c r="R191" s="351" t="str">
        <f>IF(ODU!$A191="","",9 + FIND("1",IF(ODU!$J191&gt;0,"1","0") &amp; IF(ODU!$K191&gt;0,"1","0") &amp; IF(ODU!$L191&gt;0,"1","0") &amp; IF(ODU!$M191&gt;0,"1","0")&amp; IF(ODU!$N191&gt;0,"1","0")&amp; IF(ODU!$O191&gt;0,"1","0")&amp; IF(ODU!$P191&gt;0,"1","0")&amp; IF(ODU!$Q191&gt;0,"1","0")&amp; IF(ODU!$R191&gt;0,"1","0")&amp; IF(ODU!$S191&gt;0,"1","0")&amp; IF(ODU!$T191&gt;0,"1","0")&amp; IF(ODU!$U191&gt;0,"1","0")&amp; IF(ODU!$V191&gt;0,"1","0")&amp; IF(ODU!$W191&gt;0,"1","0")&amp; IF(ODU!$X191&gt;0,"1","0")&amp; IF(ODU!$Y191&gt;0,"1","0")))</f>
        <v/>
      </c>
      <c r="S191" s="351" t="str">
        <f>IF(ODU!$A191="","",26 - FIND("1",IF(ODU!$Y191&gt;0,"1","0") &amp; IF(ODU!$X191&gt;0,"1","0") &amp; IF(ODU!$W191&gt;0,"1","0") &amp; IF(ODU!$V191&gt;0,"1","0")&amp; IF(ODU!$U191&gt;0,"1","0")&amp; IF(ODU!$T191&gt;0,"1","0")&amp; IF(ODU!$S191&gt;0,"1","0")&amp; IF(ODU!$R191&gt;0,"1","0")&amp; IF(ODU!$Q191&gt;0,"1","0")&amp; IF(ODU!$P191&gt;0,"1","0")&amp; IF(ODU!$O191&gt;0,"1","0")&amp; IF(ODU!$N191&gt;0,"1","0")&amp; IF(ODU!$M191&gt;0,"1","0")&amp; IF(ODU!$L191&gt;0,"1","0")&amp; IF(ODU!$K191&gt;0,"1","0")&amp; IF(ODU!$J191&gt;0,"1","0")))</f>
        <v/>
      </c>
      <c r="T191" s="351" t="str">
        <f>IF(ODU!$A191="","",26 + FIND("1",IF(ODU!$AA191&gt;0,"1","0") &amp; IF(ODU!$AB191&gt;0,"1","0") &amp; IF(ODU!$AC191&gt;0,"1","0") &amp; IF(ODU!$AD191&gt;0,"1","0")&amp; IF(ODU!$AE191&gt;0,"1","0")&amp; IF(ODU!$AF191&gt;0,"1","0")&amp; IF(ODU!$AG191&gt;0,"1","0")&amp; IF(ODU!$AH191&gt;0,"1","0")&amp; IF(ODU!$AI191&gt;0,"1","0")&amp; IF(ODU!$AJ191&gt;0,"1","0")&amp; IF(ODU!$AK191&gt;0,"1","0")&amp; IF(ODU!$AL191&gt;0,"1","0")&amp; IF(ODU!$AM191&gt;0,"1","0")&amp; IF(ODU!$AN191&gt;0,"1","0")&amp; IF(ODU!$AO191&gt;0,"1","0")&amp; IF(ODU!$AP191&gt;0,"1","0")))</f>
        <v/>
      </c>
      <c r="U191" s="351" t="str">
        <f>IF(ODU!$A191="","",43 - FIND("1",IF(ODU!$AP191&gt;0,"1","0") &amp; IF(ODU!$AO191&gt;0,"1","0") &amp; IF(ODU!$AN191&gt;0,"1","0") &amp; IF(ODU!$AM191&gt;0,"1","0")&amp; IF(ODU!$AL191&gt;0,"1","0")&amp; IF(ODU!$AK191&gt;0,"1","0")&amp; IF(ODU!$AJ191&gt;0,"1","0")&amp; IF(ODU!$AI191&gt;0,"1","0")&amp; IF(ODU!$AH191&gt;0,"1","0")&amp; IF(ODU!$AG191&gt;0,"1","0")&amp; IF(ODU!$AF191&gt;0,"1","0")&amp; IF(ODU!$AE191&gt;0,"1","0")&amp; IF(ODU!$AD191&gt;0,"1","0")&amp; IF(ODU!$AC191&gt;0,"1","0")&amp; IF(ODU!$AB191&gt;0,"1","0")&amp; IF(ODU!$AA191&gt;0,"1","0")))</f>
        <v/>
      </c>
      <c r="V191" s="351" t="str">
        <f>IF(ODU!$A191="","",IF(OR(T191&lt;&gt;R191+17,U191&lt;&gt;S191+17)," RangeMismatch",""))</f>
        <v/>
      </c>
      <c r="W191" s="344" t="str">
        <f ca="1">IF(ODU!$A191="","",IF(COUNTA(INDIRECT("odu!R"&amp;ROW()&amp;"C"&amp;R191&amp;":R"&amp;ROW()&amp;"C"&amp;S191,"false"))&lt;&gt;1+S191-R191," GapInRangeCooling",""))</f>
        <v/>
      </c>
      <c r="X191" s="344" t="str">
        <f ca="1">IF(ODU!$A191="","",IF(COUNTA(INDIRECT("odu!R"&amp;ROW()&amp;"C"&amp;T191&amp;":R"&amp;ROW()&amp;"C"&amp;U191,"false"))&lt;&gt;1+U191-T191," GapInRangeHeating",""))</f>
        <v/>
      </c>
      <c r="Y191" s="345" t="str">
        <f>IF(ODU!$A191="","",IF(OR(ODU!$F191=0,ODU!$B191=0),0,ODU!$F191/ODU!$B191))</f>
        <v/>
      </c>
      <c r="Z191" s="345" t="str">
        <f>IF(ODU!$A191="","",IF(OR(ODU!$G191=0,ODU!$B191=0),0, ODU!$G191/ODU!$B191))</f>
        <v/>
      </c>
      <c r="AA191" s="303" t="str">
        <f>IF(ODU!$A191="","",IF(Y191=0,0,IF(Y191&gt;=0.8,13,IF(Y191&gt;=0.7,12,IF(Y191&gt;=0.6,11,IF(Y191&gt;=0.5,10,0))))))</f>
        <v/>
      </c>
      <c r="AB191" s="351" t="str">
        <f>IF(ODU!$A191="","",IF(Z191&gt;2, 25,6+INT(10*(Z191-0.0001))))</f>
        <v/>
      </c>
      <c r="AC191" s="304" t="str">
        <f>IF(ODU!$A191="","",IF(AA191&lt;R191," CapacityMin",""))</f>
        <v/>
      </c>
      <c r="AD191" s="304" t="str">
        <f>IF(ODU!$A191="","",IF(AB191&gt;S191," CapacityMax",""))</f>
        <v/>
      </c>
      <c r="AE191" s="344" t="str">
        <f>IF(ODU!$A191="","",IF(ODU!H191&lt;Min_Units," UnitMin",""))</f>
        <v/>
      </c>
      <c r="AF191" s="344" t="str">
        <f>IF(ODU!$A191="","",IF(ODU!I191&lt;=ODU!H191," UnitMax",""))</f>
        <v/>
      </c>
      <c r="AG191" s="344" t="str">
        <f>IF(ODU!$A191="","",IF(COUNTIF(IDU!$E$3:$N$3,"="&amp;UPPER(ODU!BL191))=1,""," Invalid_IDU_List"))</f>
        <v/>
      </c>
      <c r="AH191" s="344" t="str">
        <f t="shared" ca="1" si="24"/>
        <v/>
      </c>
      <c r="AI191" s="344" t="str">
        <f t="shared" si="25"/>
        <v/>
      </c>
    </row>
    <row r="192" spans="1:35" x14ac:dyDescent="0.2">
      <c r="A192">
        <v>192</v>
      </c>
      <c r="B192" s="304" t="str">
        <f t="shared" ca="1" si="22"/>
        <v/>
      </c>
      <c r="C192" s="304">
        <f t="shared" ca="1" si="23"/>
        <v>0</v>
      </c>
      <c r="D192" s="304">
        <f t="shared" ca="1" si="27"/>
        <v>0</v>
      </c>
      <c r="E192" s="304" t="str">
        <f t="shared" ca="1" si="28"/>
        <v/>
      </c>
      <c r="F192">
        <v>186</v>
      </c>
      <c r="G192" s="304">
        <f t="shared" ca="1" si="29"/>
        <v>0</v>
      </c>
      <c r="H192" s="304" t="str">
        <f t="shared" ca="1" si="26"/>
        <v/>
      </c>
      <c r="I192" s="311"/>
      <c r="J192" s="311"/>
      <c r="K192" s="311"/>
      <c r="P192" s="344" t="str">
        <f>IF(ODU!$A192="","",IF(COUNTIF(ODU!$A$4:$A$504,"="&amp;ODU!$A192)&gt;1,"ODU_Duplicate",""))</f>
        <v/>
      </c>
      <c r="Q192" s="344" t="str">
        <f>IF(IDU!$A193="","",IF(COUNTIF(IDU!$A$4:$A$354,"="&amp;IDU!$A193)&gt;1,"IDU_Duplicate",""))</f>
        <v/>
      </c>
      <c r="R192" s="351" t="str">
        <f>IF(ODU!$A192="","",9 + FIND("1",IF(ODU!$J192&gt;0,"1","0") &amp; IF(ODU!$K192&gt;0,"1","0") &amp; IF(ODU!$L192&gt;0,"1","0") &amp; IF(ODU!$M192&gt;0,"1","0")&amp; IF(ODU!$N192&gt;0,"1","0")&amp; IF(ODU!$O192&gt;0,"1","0")&amp; IF(ODU!$P192&gt;0,"1","0")&amp; IF(ODU!$Q192&gt;0,"1","0")&amp; IF(ODU!$R192&gt;0,"1","0")&amp; IF(ODU!$S192&gt;0,"1","0")&amp; IF(ODU!$T192&gt;0,"1","0")&amp; IF(ODU!$U192&gt;0,"1","0")&amp; IF(ODU!$V192&gt;0,"1","0")&amp; IF(ODU!$W192&gt;0,"1","0")&amp; IF(ODU!$X192&gt;0,"1","0")&amp; IF(ODU!$Y192&gt;0,"1","0")))</f>
        <v/>
      </c>
      <c r="S192" s="351" t="str">
        <f>IF(ODU!$A192="","",26 - FIND("1",IF(ODU!$Y192&gt;0,"1","0") &amp; IF(ODU!$X192&gt;0,"1","0") &amp; IF(ODU!$W192&gt;0,"1","0") &amp; IF(ODU!$V192&gt;0,"1","0")&amp; IF(ODU!$U192&gt;0,"1","0")&amp; IF(ODU!$T192&gt;0,"1","0")&amp; IF(ODU!$S192&gt;0,"1","0")&amp; IF(ODU!$R192&gt;0,"1","0")&amp; IF(ODU!$Q192&gt;0,"1","0")&amp; IF(ODU!$P192&gt;0,"1","0")&amp; IF(ODU!$O192&gt;0,"1","0")&amp; IF(ODU!$N192&gt;0,"1","0")&amp; IF(ODU!$M192&gt;0,"1","0")&amp; IF(ODU!$L192&gt;0,"1","0")&amp; IF(ODU!$K192&gt;0,"1","0")&amp; IF(ODU!$J192&gt;0,"1","0")))</f>
        <v/>
      </c>
      <c r="T192" s="351" t="str">
        <f>IF(ODU!$A192="","",26 + FIND("1",IF(ODU!$AA192&gt;0,"1","0") &amp; IF(ODU!$AB192&gt;0,"1","0") &amp; IF(ODU!$AC192&gt;0,"1","0") &amp; IF(ODU!$AD192&gt;0,"1","0")&amp; IF(ODU!$AE192&gt;0,"1","0")&amp; IF(ODU!$AF192&gt;0,"1","0")&amp; IF(ODU!$AG192&gt;0,"1","0")&amp; IF(ODU!$AH192&gt;0,"1","0")&amp; IF(ODU!$AI192&gt;0,"1","0")&amp; IF(ODU!$AJ192&gt;0,"1","0")&amp; IF(ODU!$AK192&gt;0,"1","0")&amp; IF(ODU!$AL192&gt;0,"1","0")&amp; IF(ODU!$AM192&gt;0,"1","0")&amp; IF(ODU!$AN192&gt;0,"1","0")&amp; IF(ODU!$AO192&gt;0,"1","0")&amp; IF(ODU!$AP192&gt;0,"1","0")))</f>
        <v/>
      </c>
      <c r="U192" s="351" t="str">
        <f>IF(ODU!$A192="","",43 - FIND("1",IF(ODU!$AP192&gt;0,"1","0") &amp; IF(ODU!$AO192&gt;0,"1","0") &amp; IF(ODU!$AN192&gt;0,"1","0") &amp; IF(ODU!$AM192&gt;0,"1","0")&amp; IF(ODU!$AL192&gt;0,"1","0")&amp; IF(ODU!$AK192&gt;0,"1","0")&amp; IF(ODU!$AJ192&gt;0,"1","0")&amp; IF(ODU!$AI192&gt;0,"1","0")&amp; IF(ODU!$AH192&gt;0,"1","0")&amp; IF(ODU!$AG192&gt;0,"1","0")&amp; IF(ODU!$AF192&gt;0,"1","0")&amp; IF(ODU!$AE192&gt;0,"1","0")&amp; IF(ODU!$AD192&gt;0,"1","0")&amp; IF(ODU!$AC192&gt;0,"1","0")&amp; IF(ODU!$AB192&gt;0,"1","0")&amp; IF(ODU!$AA192&gt;0,"1","0")))</f>
        <v/>
      </c>
      <c r="V192" s="351" t="str">
        <f>IF(ODU!$A192="","",IF(OR(T192&lt;&gt;R192+17,U192&lt;&gt;S192+17)," RangeMismatch",""))</f>
        <v/>
      </c>
      <c r="W192" s="344" t="str">
        <f ca="1">IF(ODU!$A192="","",IF(COUNTA(INDIRECT("odu!R"&amp;ROW()&amp;"C"&amp;R192&amp;":R"&amp;ROW()&amp;"C"&amp;S192,"false"))&lt;&gt;1+S192-R192," GapInRangeCooling",""))</f>
        <v/>
      </c>
      <c r="X192" s="344" t="str">
        <f ca="1">IF(ODU!$A192="","",IF(COUNTA(INDIRECT("odu!R"&amp;ROW()&amp;"C"&amp;T192&amp;":R"&amp;ROW()&amp;"C"&amp;U192,"false"))&lt;&gt;1+U192-T192," GapInRangeHeating",""))</f>
        <v/>
      </c>
      <c r="Y192" s="345" t="str">
        <f>IF(ODU!$A192="","",IF(OR(ODU!$F192=0,ODU!$B192=0),0,ODU!$F192/ODU!$B192))</f>
        <v/>
      </c>
      <c r="Z192" s="345" t="str">
        <f>IF(ODU!$A192="","",IF(OR(ODU!$G192=0,ODU!$B192=0),0, ODU!$G192/ODU!$B192))</f>
        <v/>
      </c>
      <c r="AA192" s="303" t="str">
        <f>IF(ODU!$A192="","",IF(Y192=0,0,IF(Y192&gt;=0.8,13,IF(Y192&gt;=0.7,12,IF(Y192&gt;=0.6,11,IF(Y192&gt;=0.5,10,0))))))</f>
        <v/>
      </c>
      <c r="AB192" s="351" t="str">
        <f>IF(ODU!$A192="","",IF(Z192&gt;2, 25,6+INT(10*(Z192-0.0001))))</f>
        <v/>
      </c>
      <c r="AC192" s="304" t="str">
        <f>IF(ODU!$A192="","",IF(AA192&lt;R192," CapacityMin",""))</f>
        <v/>
      </c>
      <c r="AD192" s="304" t="str">
        <f>IF(ODU!$A192="","",IF(AB192&gt;S192," CapacityMax",""))</f>
        <v/>
      </c>
      <c r="AE192" s="344" t="str">
        <f>IF(ODU!$A192="","",IF(ODU!H192&lt;Min_Units," UnitMin",""))</f>
        <v/>
      </c>
      <c r="AF192" s="344" t="str">
        <f>IF(ODU!$A192="","",IF(ODU!I192&lt;=ODU!H192," UnitMax",""))</f>
        <v/>
      </c>
      <c r="AG192" s="344" t="str">
        <f>IF(ODU!$A192="","",IF(COUNTIF(IDU!$E$3:$N$3,"="&amp;UPPER(ODU!BL192))=1,""," Invalid_IDU_List"))</f>
        <v/>
      </c>
      <c r="AH192" s="344" t="str">
        <f t="shared" ca="1" si="24"/>
        <v/>
      </c>
      <c r="AI192" s="344" t="str">
        <f t="shared" si="25"/>
        <v/>
      </c>
    </row>
    <row r="193" spans="1:35" x14ac:dyDescent="0.2">
      <c r="A193">
        <v>193</v>
      </c>
      <c r="B193" s="304" t="str">
        <f t="shared" ca="1" si="22"/>
        <v/>
      </c>
      <c r="C193" s="304">
        <f t="shared" ca="1" si="23"/>
        <v>0</v>
      </c>
      <c r="D193" s="304">
        <f t="shared" ca="1" si="27"/>
        <v>0</v>
      </c>
      <c r="E193" s="304" t="str">
        <f t="shared" ca="1" si="28"/>
        <v/>
      </c>
      <c r="F193">
        <v>187</v>
      </c>
      <c r="G193" s="304">
        <f t="shared" ca="1" si="29"/>
        <v>0</v>
      </c>
      <c r="H193" s="304" t="str">
        <f t="shared" ca="1" si="26"/>
        <v/>
      </c>
      <c r="I193" s="311"/>
      <c r="J193" s="311"/>
      <c r="K193" s="311"/>
      <c r="P193" s="344" t="str">
        <f>IF(ODU!$A193="","",IF(COUNTIF(ODU!$A$4:$A$504,"="&amp;ODU!$A193)&gt;1,"ODU_Duplicate",""))</f>
        <v/>
      </c>
      <c r="Q193" s="344" t="str">
        <f>IF(IDU!$A194="","",IF(COUNTIF(IDU!$A$4:$A$354,"="&amp;IDU!$A194)&gt;1,"IDU_Duplicate",""))</f>
        <v/>
      </c>
      <c r="R193" s="351" t="str">
        <f>IF(ODU!$A193="","",9 + FIND("1",IF(ODU!$J193&gt;0,"1","0") &amp; IF(ODU!$K193&gt;0,"1","0") &amp; IF(ODU!$L193&gt;0,"1","0") &amp; IF(ODU!$M193&gt;0,"1","0")&amp; IF(ODU!$N193&gt;0,"1","0")&amp; IF(ODU!$O193&gt;0,"1","0")&amp; IF(ODU!$P193&gt;0,"1","0")&amp; IF(ODU!$Q193&gt;0,"1","0")&amp; IF(ODU!$R193&gt;0,"1","0")&amp; IF(ODU!$S193&gt;0,"1","0")&amp; IF(ODU!$T193&gt;0,"1","0")&amp; IF(ODU!$U193&gt;0,"1","0")&amp; IF(ODU!$V193&gt;0,"1","0")&amp; IF(ODU!$W193&gt;0,"1","0")&amp; IF(ODU!$X193&gt;0,"1","0")&amp; IF(ODU!$Y193&gt;0,"1","0")))</f>
        <v/>
      </c>
      <c r="S193" s="351" t="str">
        <f>IF(ODU!$A193="","",26 - FIND("1",IF(ODU!$Y193&gt;0,"1","0") &amp; IF(ODU!$X193&gt;0,"1","0") &amp; IF(ODU!$W193&gt;0,"1","0") &amp; IF(ODU!$V193&gt;0,"1","0")&amp; IF(ODU!$U193&gt;0,"1","0")&amp; IF(ODU!$T193&gt;0,"1","0")&amp; IF(ODU!$S193&gt;0,"1","0")&amp; IF(ODU!$R193&gt;0,"1","0")&amp; IF(ODU!$Q193&gt;0,"1","0")&amp; IF(ODU!$P193&gt;0,"1","0")&amp; IF(ODU!$O193&gt;0,"1","0")&amp; IF(ODU!$N193&gt;0,"1","0")&amp; IF(ODU!$M193&gt;0,"1","0")&amp; IF(ODU!$L193&gt;0,"1","0")&amp; IF(ODU!$K193&gt;0,"1","0")&amp; IF(ODU!$J193&gt;0,"1","0")))</f>
        <v/>
      </c>
      <c r="T193" s="351" t="str">
        <f>IF(ODU!$A193="","",26 + FIND("1",IF(ODU!$AA193&gt;0,"1","0") &amp; IF(ODU!$AB193&gt;0,"1","0") &amp; IF(ODU!$AC193&gt;0,"1","0") &amp; IF(ODU!$AD193&gt;0,"1","0")&amp; IF(ODU!$AE193&gt;0,"1","0")&amp; IF(ODU!$AF193&gt;0,"1","0")&amp; IF(ODU!$AG193&gt;0,"1","0")&amp; IF(ODU!$AH193&gt;0,"1","0")&amp; IF(ODU!$AI193&gt;0,"1","0")&amp; IF(ODU!$AJ193&gt;0,"1","0")&amp; IF(ODU!$AK193&gt;0,"1","0")&amp; IF(ODU!$AL193&gt;0,"1","0")&amp; IF(ODU!$AM193&gt;0,"1","0")&amp; IF(ODU!$AN193&gt;0,"1","0")&amp; IF(ODU!$AO193&gt;0,"1","0")&amp; IF(ODU!$AP193&gt;0,"1","0")))</f>
        <v/>
      </c>
      <c r="U193" s="351" t="str">
        <f>IF(ODU!$A193="","",43 - FIND("1",IF(ODU!$AP193&gt;0,"1","0") &amp; IF(ODU!$AO193&gt;0,"1","0") &amp; IF(ODU!$AN193&gt;0,"1","0") &amp; IF(ODU!$AM193&gt;0,"1","0")&amp; IF(ODU!$AL193&gt;0,"1","0")&amp; IF(ODU!$AK193&gt;0,"1","0")&amp; IF(ODU!$AJ193&gt;0,"1","0")&amp; IF(ODU!$AI193&gt;0,"1","0")&amp; IF(ODU!$AH193&gt;0,"1","0")&amp; IF(ODU!$AG193&gt;0,"1","0")&amp; IF(ODU!$AF193&gt;0,"1","0")&amp; IF(ODU!$AE193&gt;0,"1","0")&amp; IF(ODU!$AD193&gt;0,"1","0")&amp; IF(ODU!$AC193&gt;0,"1","0")&amp; IF(ODU!$AB193&gt;0,"1","0")&amp; IF(ODU!$AA193&gt;0,"1","0")))</f>
        <v/>
      </c>
      <c r="V193" s="351" t="str">
        <f>IF(ODU!$A193="","",IF(OR(T193&lt;&gt;R193+17,U193&lt;&gt;S193+17)," RangeMismatch",""))</f>
        <v/>
      </c>
      <c r="W193" s="344" t="str">
        <f ca="1">IF(ODU!$A193="","",IF(COUNTA(INDIRECT("odu!R"&amp;ROW()&amp;"C"&amp;R193&amp;":R"&amp;ROW()&amp;"C"&amp;S193,"false"))&lt;&gt;1+S193-R193," GapInRangeCooling",""))</f>
        <v/>
      </c>
      <c r="X193" s="344" t="str">
        <f ca="1">IF(ODU!$A193="","",IF(COUNTA(INDIRECT("odu!R"&amp;ROW()&amp;"C"&amp;T193&amp;":R"&amp;ROW()&amp;"C"&amp;U193,"false"))&lt;&gt;1+U193-T193," GapInRangeHeating",""))</f>
        <v/>
      </c>
      <c r="Y193" s="345" t="str">
        <f>IF(ODU!$A193="","",IF(OR(ODU!$F193=0,ODU!$B193=0),0,ODU!$F193/ODU!$B193))</f>
        <v/>
      </c>
      <c r="Z193" s="345" t="str">
        <f>IF(ODU!$A193="","",IF(OR(ODU!$G193=0,ODU!$B193=0),0, ODU!$G193/ODU!$B193))</f>
        <v/>
      </c>
      <c r="AA193" s="303" t="str">
        <f>IF(ODU!$A193="","",IF(Y193=0,0,IF(Y193&gt;=0.8,13,IF(Y193&gt;=0.7,12,IF(Y193&gt;=0.6,11,IF(Y193&gt;=0.5,10,0))))))</f>
        <v/>
      </c>
      <c r="AB193" s="351" t="str">
        <f>IF(ODU!$A193="","",IF(Z193&gt;2, 25,6+INT(10*(Z193-0.0001))))</f>
        <v/>
      </c>
      <c r="AC193" s="304" t="str">
        <f>IF(ODU!$A193="","",IF(AA193&lt;R193," CapacityMin",""))</f>
        <v/>
      </c>
      <c r="AD193" s="304" t="str">
        <f>IF(ODU!$A193="","",IF(AB193&gt;S193," CapacityMax",""))</f>
        <v/>
      </c>
      <c r="AE193" s="344" t="str">
        <f>IF(ODU!$A193="","",IF(ODU!H193&lt;Min_Units," UnitMin",""))</f>
        <v/>
      </c>
      <c r="AF193" s="344" t="str">
        <f>IF(ODU!$A193="","",IF(ODU!I193&lt;=ODU!H193," UnitMax",""))</f>
        <v/>
      </c>
      <c r="AG193" s="344" t="str">
        <f>IF(ODU!$A193="","",IF(COUNTIF(IDU!$E$3:$N$3,"="&amp;UPPER(ODU!BL193))=1,""," Invalid_IDU_List"))</f>
        <v/>
      </c>
      <c r="AH193" s="344" t="str">
        <f t="shared" ca="1" si="24"/>
        <v/>
      </c>
      <c r="AI193" s="344" t="str">
        <f t="shared" si="25"/>
        <v/>
      </c>
    </row>
    <row r="194" spans="1:35" x14ac:dyDescent="0.2">
      <c r="A194">
        <v>194</v>
      </c>
      <c r="B194" s="304" t="str">
        <f t="shared" ca="1" si="22"/>
        <v/>
      </c>
      <c r="C194" s="304">
        <f t="shared" ca="1" si="23"/>
        <v>0</v>
      </c>
      <c r="D194" s="304">
        <f t="shared" ca="1" si="27"/>
        <v>0</v>
      </c>
      <c r="E194" s="304" t="str">
        <f t="shared" ca="1" si="28"/>
        <v/>
      </c>
      <c r="F194">
        <v>188</v>
      </c>
      <c r="G194" s="304">
        <f t="shared" ca="1" si="29"/>
        <v>0</v>
      </c>
      <c r="H194" s="304" t="str">
        <f t="shared" ca="1" si="26"/>
        <v/>
      </c>
      <c r="I194" s="311"/>
      <c r="J194" s="311"/>
      <c r="K194" s="311"/>
      <c r="P194" s="344" t="str">
        <f>IF(ODU!$A194="","",IF(COUNTIF(ODU!$A$4:$A$504,"="&amp;ODU!$A194)&gt;1,"ODU_Duplicate",""))</f>
        <v/>
      </c>
      <c r="Q194" s="344" t="str">
        <f>IF(IDU!$A195="","",IF(COUNTIF(IDU!$A$4:$A$354,"="&amp;IDU!$A195)&gt;1,"IDU_Duplicate",""))</f>
        <v/>
      </c>
      <c r="R194" s="351" t="str">
        <f>IF(ODU!$A194="","",9 + FIND("1",IF(ODU!$J194&gt;0,"1","0") &amp; IF(ODU!$K194&gt;0,"1","0") &amp; IF(ODU!$L194&gt;0,"1","0") &amp; IF(ODU!$M194&gt;0,"1","0")&amp; IF(ODU!$N194&gt;0,"1","0")&amp; IF(ODU!$O194&gt;0,"1","0")&amp; IF(ODU!$P194&gt;0,"1","0")&amp; IF(ODU!$Q194&gt;0,"1","0")&amp; IF(ODU!$R194&gt;0,"1","0")&amp; IF(ODU!$S194&gt;0,"1","0")&amp; IF(ODU!$T194&gt;0,"1","0")&amp; IF(ODU!$U194&gt;0,"1","0")&amp; IF(ODU!$V194&gt;0,"1","0")&amp; IF(ODU!$W194&gt;0,"1","0")&amp; IF(ODU!$X194&gt;0,"1","0")&amp; IF(ODU!$Y194&gt;0,"1","0")))</f>
        <v/>
      </c>
      <c r="S194" s="351" t="str">
        <f>IF(ODU!$A194="","",26 - FIND("1",IF(ODU!$Y194&gt;0,"1","0") &amp; IF(ODU!$X194&gt;0,"1","0") &amp; IF(ODU!$W194&gt;0,"1","0") &amp; IF(ODU!$V194&gt;0,"1","0")&amp; IF(ODU!$U194&gt;0,"1","0")&amp; IF(ODU!$T194&gt;0,"1","0")&amp; IF(ODU!$S194&gt;0,"1","0")&amp; IF(ODU!$R194&gt;0,"1","0")&amp; IF(ODU!$Q194&gt;0,"1","0")&amp; IF(ODU!$P194&gt;0,"1","0")&amp; IF(ODU!$O194&gt;0,"1","0")&amp; IF(ODU!$N194&gt;0,"1","0")&amp; IF(ODU!$M194&gt;0,"1","0")&amp; IF(ODU!$L194&gt;0,"1","0")&amp; IF(ODU!$K194&gt;0,"1","0")&amp; IF(ODU!$J194&gt;0,"1","0")))</f>
        <v/>
      </c>
      <c r="T194" s="351" t="str">
        <f>IF(ODU!$A194="","",26 + FIND("1",IF(ODU!$AA194&gt;0,"1","0") &amp; IF(ODU!$AB194&gt;0,"1","0") &amp; IF(ODU!$AC194&gt;0,"1","0") &amp; IF(ODU!$AD194&gt;0,"1","0")&amp; IF(ODU!$AE194&gt;0,"1","0")&amp; IF(ODU!$AF194&gt;0,"1","0")&amp; IF(ODU!$AG194&gt;0,"1","0")&amp; IF(ODU!$AH194&gt;0,"1","0")&amp; IF(ODU!$AI194&gt;0,"1","0")&amp; IF(ODU!$AJ194&gt;0,"1","0")&amp; IF(ODU!$AK194&gt;0,"1","0")&amp; IF(ODU!$AL194&gt;0,"1","0")&amp; IF(ODU!$AM194&gt;0,"1","0")&amp; IF(ODU!$AN194&gt;0,"1","0")&amp; IF(ODU!$AO194&gt;0,"1","0")&amp; IF(ODU!$AP194&gt;0,"1","0")))</f>
        <v/>
      </c>
      <c r="U194" s="351" t="str">
        <f>IF(ODU!$A194="","",43 - FIND("1",IF(ODU!$AP194&gt;0,"1","0") &amp; IF(ODU!$AO194&gt;0,"1","0") &amp; IF(ODU!$AN194&gt;0,"1","0") &amp; IF(ODU!$AM194&gt;0,"1","0")&amp; IF(ODU!$AL194&gt;0,"1","0")&amp; IF(ODU!$AK194&gt;0,"1","0")&amp; IF(ODU!$AJ194&gt;0,"1","0")&amp; IF(ODU!$AI194&gt;0,"1","0")&amp; IF(ODU!$AH194&gt;0,"1","0")&amp; IF(ODU!$AG194&gt;0,"1","0")&amp; IF(ODU!$AF194&gt;0,"1","0")&amp; IF(ODU!$AE194&gt;0,"1","0")&amp; IF(ODU!$AD194&gt;0,"1","0")&amp; IF(ODU!$AC194&gt;0,"1","0")&amp; IF(ODU!$AB194&gt;0,"1","0")&amp; IF(ODU!$AA194&gt;0,"1","0")))</f>
        <v/>
      </c>
      <c r="V194" s="351" t="str">
        <f>IF(ODU!$A194="","",IF(OR(T194&lt;&gt;R194+17,U194&lt;&gt;S194+17)," RangeMismatch",""))</f>
        <v/>
      </c>
      <c r="W194" s="344" t="str">
        <f ca="1">IF(ODU!$A194="","",IF(COUNTA(INDIRECT("odu!R"&amp;ROW()&amp;"C"&amp;R194&amp;":R"&amp;ROW()&amp;"C"&amp;S194,"false"))&lt;&gt;1+S194-R194," GapInRangeCooling",""))</f>
        <v/>
      </c>
      <c r="X194" s="344" t="str">
        <f ca="1">IF(ODU!$A194="","",IF(COUNTA(INDIRECT("odu!R"&amp;ROW()&amp;"C"&amp;T194&amp;":R"&amp;ROW()&amp;"C"&amp;U194,"false"))&lt;&gt;1+U194-T194," GapInRangeHeating",""))</f>
        <v/>
      </c>
      <c r="Y194" s="345" t="str">
        <f>IF(ODU!$A194="","",IF(OR(ODU!$F194=0,ODU!$B194=0),0,ODU!$F194/ODU!$B194))</f>
        <v/>
      </c>
      <c r="Z194" s="345" t="str">
        <f>IF(ODU!$A194="","",IF(OR(ODU!$G194=0,ODU!$B194=0),0, ODU!$G194/ODU!$B194))</f>
        <v/>
      </c>
      <c r="AA194" s="303" t="str">
        <f>IF(ODU!$A194="","",IF(Y194=0,0,IF(Y194&gt;=0.8,13,IF(Y194&gt;=0.7,12,IF(Y194&gt;=0.6,11,IF(Y194&gt;=0.5,10,0))))))</f>
        <v/>
      </c>
      <c r="AB194" s="351" t="str">
        <f>IF(ODU!$A194="","",IF(Z194&gt;2, 25,6+INT(10*(Z194-0.0001))))</f>
        <v/>
      </c>
      <c r="AC194" s="304" t="str">
        <f>IF(ODU!$A194="","",IF(AA194&lt;R194," CapacityMin",""))</f>
        <v/>
      </c>
      <c r="AD194" s="304" t="str">
        <f>IF(ODU!$A194="","",IF(AB194&gt;S194," CapacityMax",""))</f>
        <v/>
      </c>
      <c r="AE194" s="344" t="str">
        <f>IF(ODU!$A194="","",IF(ODU!H194&lt;Min_Units," UnitMin",""))</f>
        <v/>
      </c>
      <c r="AF194" s="344" t="str">
        <f>IF(ODU!$A194="","",IF(ODU!I194&lt;=ODU!H194," UnitMax",""))</f>
        <v/>
      </c>
      <c r="AG194" s="344" t="str">
        <f>IF(ODU!$A194="","",IF(COUNTIF(IDU!$E$3:$N$3,"="&amp;UPPER(ODU!BL194))=1,""," Invalid_IDU_List"))</f>
        <v/>
      </c>
      <c r="AH194" s="344" t="str">
        <f t="shared" ca="1" si="24"/>
        <v/>
      </c>
      <c r="AI194" s="344" t="str">
        <f t="shared" si="25"/>
        <v/>
      </c>
    </row>
    <row r="195" spans="1:35" x14ac:dyDescent="0.2">
      <c r="A195">
        <v>195</v>
      </c>
      <c r="B195" s="304" t="str">
        <f t="shared" ca="1" si="22"/>
        <v/>
      </c>
      <c r="C195" s="304">
        <f t="shared" ca="1" si="23"/>
        <v>0</v>
      </c>
      <c r="D195" s="304">
        <f t="shared" ca="1" si="27"/>
        <v>0</v>
      </c>
      <c r="E195" s="304" t="str">
        <f t="shared" ca="1" si="28"/>
        <v/>
      </c>
      <c r="F195">
        <v>189</v>
      </c>
      <c r="G195" s="304">
        <f t="shared" ca="1" si="29"/>
        <v>0</v>
      </c>
      <c r="H195" s="304" t="str">
        <f t="shared" ca="1" si="26"/>
        <v/>
      </c>
      <c r="I195" s="311"/>
      <c r="J195" s="311"/>
      <c r="K195" s="311"/>
      <c r="P195" s="344" t="str">
        <f>IF(ODU!$A195="","",IF(COUNTIF(ODU!$A$4:$A$504,"="&amp;ODU!$A195)&gt;1,"ODU_Duplicate",""))</f>
        <v/>
      </c>
      <c r="Q195" s="344" t="str">
        <f>IF(IDU!$A196="","",IF(COUNTIF(IDU!$A$4:$A$354,"="&amp;IDU!$A196)&gt;1,"IDU_Duplicate",""))</f>
        <v/>
      </c>
      <c r="R195" s="351" t="str">
        <f>IF(ODU!$A195="","",9 + FIND("1",IF(ODU!$J195&gt;0,"1","0") &amp; IF(ODU!$K195&gt;0,"1","0") &amp; IF(ODU!$L195&gt;0,"1","0") &amp; IF(ODU!$M195&gt;0,"1","0")&amp; IF(ODU!$N195&gt;0,"1","0")&amp; IF(ODU!$O195&gt;0,"1","0")&amp; IF(ODU!$P195&gt;0,"1","0")&amp; IF(ODU!$Q195&gt;0,"1","0")&amp; IF(ODU!$R195&gt;0,"1","0")&amp; IF(ODU!$S195&gt;0,"1","0")&amp; IF(ODU!$T195&gt;0,"1","0")&amp; IF(ODU!$U195&gt;0,"1","0")&amp; IF(ODU!$V195&gt;0,"1","0")&amp; IF(ODU!$W195&gt;0,"1","0")&amp; IF(ODU!$X195&gt;0,"1","0")&amp; IF(ODU!$Y195&gt;0,"1","0")))</f>
        <v/>
      </c>
      <c r="S195" s="351" t="str">
        <f>IF(ODU!$A195="","",26 - FIND("1",IF(ODU!$Y195&gt;0,"1","0") &amp; IF(ODU!$X195&gt;0,"1","0") &amp; IF(ODU!$W195&gt;0,"1","0") &amp; IF(ODU!$V195&gt;0,"1","0")&amp; IF(ODU!$U195&gt;0,"1","0")&amp; IF(ODU!$T195&gt;0,"1","0")&amp; IF(ODU!$S195&gt;0,"1","0")&amp; IF(ODU!$R195&gt;0,"1","0")&amp; IF(ODU!$Q195&gt;0,"1","0")&amp; IF(ODU!$P195&gt;0,"1","0")&amp; IF(ODU!$O195&gt;0,"1","0")&amp; IF(ODU!$N195&gt;0,"1","0")&amp; IF(ODU!$M195&gt;0,"1","0")&amp; IF(ODU!$L195&gt;0,"1","0")&amp; IF(ODU!$K195&gt;0,"1","0")&amp; IF(ODU!$J195&gt;0,"1","0")))</f>
        <v/>
      </c>
      <c r="T195" s="351" t="str">
        <f>IF(ODU!$A195="","",26 + FIND("1",IF(ODU!$AA195&gt;0,"1","0") &amp; IF(ODU!$AB195&gt;0,"1","0") &amp; IF(ODU!$AC195&gt;0,"1","0") &amp; IF(ODU!$AD195&gt;0,"1","0")&amp; IF(ODU!$AE195&gt;0,"1","0")&amp; IF(ODU!$AF195&gt;0,"1","0")&amp; IF(ODU!$AG195&gt;0,"1","0")&amp; IF(ODU!$AH195&gt;0,"1","0")&amp; IF(ODU!$AI195&gt;0,"1","0")&amp; IF(ODU!$AJ195&gt;0,"1","0")&amp; IF(ODU!$AK195&gt;0,"1","0")&amp; IF(ODU!$AL195&gt;0,"1","0")&amp; IF(ODU!$AM195&gt;0,"1","0")&amp; IF(ODU!$AN195&gt;0,"1","0")&amp; IF(ODU!$AO195&gt;0,"1","0")&amp; IF(ODU!$AP195&gt;0,"1","0")))</f>
        <v/>
      </c>
      <c r="U195" s="351" t="str">
        <f>IF(ODU!$A195="","",43 - FIND("1",IF(ODU!$AP195&gt;0,"1","0") &amp; IF(ODU!$AO195&gt;0,"1","0") &amp; IF(ODU!$AN195&gt;0,"1","0") &amp; IF(ODU!$AM195&gt;0,"1","0")&amp; IF(ODU!$AL195&gt;0,"1","0")&amp; IF(ODU!$AK195&gt;0,"1","0")&amp; IF(ODU!$AJ195&gt;0,"1","0")&amp; IF(ODU!$AI195&gt;0,"1","0")&amp; IF(ODU!$AH195&gt;0,"1","0")&amp; IF(ODU!$AG195&gt;0,"1","0")&amp; IF(ODU!$AF195&gt;0,"1","0")&amp; IF(ODU!$AE195&gt;0,"1","0")&amp; IF(ODU!$AD195&gt;0,"1","0")&amp; IF(ODU!$AC195&gt;0,"1","0")&amp; IF(ODU!$AB195&gt;0,"1","0")&amp; IF(ODU!$AA195&gt;0,"1","0")))</f>
        <v/>
      </c>
      <c r="V195" s="351" t="str">
        <f>IF(ODU!$A195="","",IF(OR(T195&lt;&gt;R195+17,U195&lt;&gt;S195+17)," RangeMismatch",""))</f>
        <v/>
      </c>
      <c r="W195" s="344" t="str">
        <f ca="1">IF(ODU!$A195="","",IF(COUNTA(INDIRECT("odu!R"&amp;ROW()&amp;"C"&amp;R195&amp;":R"&amp;ROW()&amp;"C"&amp;S195,"false"))&lt;&gt;1+S195-R195," GapInRangeCooling",""))</f>
        <v/>
      </c>
      <c r="X195" s="344" t="str">
        <f ca="1">IF(ODU!$A195="","",IF(COUNTA(INDIRECT("odu!R"&amp;ROW()&amp;"C"&amp;T195&amp;":R"&amp;ROW()&amp;"C"&amp;U195,"false"))&lt;&gt;1+U195-T195," GapInRangeHeating",""))</f>
        <v/>
      </c>
      <c r="Y195" s="345" t="str">
        <f>IF(ODU!$A195="","",IF(OR(ODU!$F195=0,ODU!$B195=0),0,ODU!$F195/ODU!$B195))</f>
        <v/>
      </c>
      <c r="Z195" s="345" t="str">
        <f>IF(ODU!$A195="","",IF(OR(ODU!$G195=0,ODU!$B195=0),0, ODU!$G195/ODU!$B195))</f>
        <v/>
      </c>
      <c r="AA195" s="303" t="str">
        <f>IF(ODU!$A195="","",IF(Y195=0,0,IF(Y195&gt;=0.8,13,IF(Y195&gt;=0.7,12,IF(Y195&gt;=0.6,11,IF(Y195&gt;=0.5,10,0))))))</f>
        <v/>
      </c>
      <c r="AB195" s="351" t="str">
        <f>IF(ODU!$A195="","",IF(Z195&gt;2, 25,6+INT(10*(Z195-0.0001))))</f>
        <v/>
      </c>
      <c r="AC195" s="304" t="str">
        <f>IF(ODU!$A195="","",IF(AA195&lt;R195," CapacityMin",""))</f>
        <v/>
      </c>
      <c r="AD195" s="304" t="str">
        <f>IF(ODU!$A195="","",IF(AB195&gt;S195," CapacityMax",""))</f>
        <v/>
      </c>
      <c r="AE195" s="344" t="str">
        <f>IF(ODU!$A195="","",IF(ODU!H195&lt;Min_Units," UnitMin",""))</f>
        <v/>
      </c>
      <c r="AF195" s="344" t="str">
        <f>IF(ODU!$A195="","",IF(ODU!I195&lt;=ODU!H195," UnitMax",""))</f>
        <v/>
      </c>
      <c r="AG195" s="344" t="str">
        <f>IF(ODU!$A195="","",IF(COUNTIF(IDU!$E$3:$N$3,"="&amp;UPPER(ODU!BL195))=1,""," Invalid_IDU_List"))</f>
        <v/>
      </c>
      <c r="AH195" s="344" t="str">
        <f t="shared" ca="1" si="24"/>
        <v/>
      </c>
      <c r="AI195" s="344" t="str">
        <f t="shared" si="25"/>
        <v/>
      </c>
    </row>
    <row r="196" spans="1:35" x14ac:dyDescent="0.2">
      <c r="A196">
        <v>196</v>
      </c>
      <c r="B196" s="304" t="str">
        <f t="shared" ca="1" si="22"/>
        <v/>
      </c>
      <c r="C196" s="304">
        <f t="shared" ca="1" si="23"/>
        <v>0</v>
      </c>
      <c r="D196" s="304">
        <f t="shared" ca="1" si="27"/>
        <v>0</v>
      </c>
      <c r="E196" s="304" t="str">
        <f t="shared" ca="1" si="28"/>
        <v/>
      </c>
      <c r="F196">
        <v>190</v>
      </c>
      <c r="G196" s="304">
        <f t="shared" ca="1" si="29"/>
        <v>0</v>
      </c>
      <c r="H196" s="304" t="str">
        <f t="shared" ca="1" si="26"/>
        <v/>
      </c>
      <c r="I196" s="311"/>
      <c r="J196" s="311"/>
      <c r="K196" s="311"/>
      <c r="P196" s="344" t="str">
        <f>IF(ODU!$A196="","",IF(COUNTIF(ODU!$A$4:$A$504,"="&amp;ODU!$A196)&gt;1,"ODU_Duplicate",""))</f>
        <v/>
      </c>
      <c r="Q196" s="344" t="str">
        <f>IF(IDU!$A197="","",IF(COUNTIF(IDU!$A$4:$A$354,"="&amp;IDU!$A197)&gt;1,"IDU_Duplicate",""))</f>
        <v/>
      </c>
      <c r="R196" s="351" t="str">
        <f>IF(ODU!$A196="","",9 + FIND("1",IF(ODU!$J196&gt;0,"1","0") &amp; IF(ODU!$K196&gt;0,"1","0") &amp; IF(ODU!$L196&gt;0,"1","0") &amp; IF(ODU!$M196&gt;0,"1","0")&amp; IF(ODU!$N196&gt;0,"1","0")&amp; IF(ODU!$O196&gt;0,"1","0")&amp; IF(ODU!$P196&gt;0,"1","0")&amp; IF(ODU!$Q196&gt;0,"1","0")&amp; IF(ODU!$R196&gt;0,"1","0")&amp; IF(ODU!$S196&gt;0,"1","0")&amp; IF(ODU!$T196&gt;0,"1","0")&amp; IF(ODU!$U196&gt;0,"1","0")&amp; IF(ODU!$V196&gt;0,"1","0")&amp; IF(ODU!$W196&gt;0,"1","0")&amp; IF(ODU!$X196&gt;0,"1","0")&amp; IF(ODU!$Y196&gt;0,"1","0")))</f>
        <v/>
      </c>
      <c r="S196" s="351" t="str">
        <f>IF(ODU!$A196="","",26 - FIND("1",IF(ODU!$Y196&gt;0,"1","0") &amp; IF(ODU!$X196&gt;0,"1","0") &amp; IF(ODU!$W196&gt;0,"1","0") &amp; IF(ODU!$V196&gt;0,"1","0")&amp; IF(ODU!$U196&gt;0,"1","0")&amp; IF(ODU!$T196&gt;0,"1","0")&amp; IF(ODU!$S196&gt;0,"1","0")&amp; IF(ODU!$R196&gt;0,"1","0")&amp; IF(ODU!$Q196&gt;0,"1","0")&amp; IF(ODU!$P196&gt;0,"1","0")&amp; IF(ODU!$O196&gt;0,"1","0")&amp; IF(ODU!$N196&gt;0,"1","0")&amp; IF(ODU!$M196&gt;0,"1","0")&amp; IF(ODU!$L196&gt;0,"1","0")&amp; IF(ODU!$K196&gt;0,"1","0")&amp; IF(ODU!$J196&gt;0,"1","0")))</f>
        <v/>
      </c>
      <c r="T196" s="351" t="str">
        <f>IF(ODU!$A196="","",26 + FIND("1",IF(ODU!$AA196&gt;0,"1","0") &amp; IF(ODU!$AB196&gt;0,"1","0") &amp; IF(ODU!$AC196&gt;0,"1","0") &amp; IF(ODU!$AD196&gt;0,"1","0")&amp; IF(ODU!$AE196&gt;0,"1","0")&amp; IF(ODU!$AF196&gt;0,"1","0")&amp; IF(ODU!$AG196&gt;0,"1","0")&amp; IF(ODU!$AH196&gt;0,"1","0")&amp; IF(ODU!$AI196&gt;0,"1","0")&amp; IF(ODU!$AJ196&gt;0,"1","0")&amp; IF(ODU!$AK196&gt;0,"1","0")&amp; IF(ODU!$AL196&gt;0,"1","0")&amp; IF(ODU!$AM196&gt;0,"1","0")&amp; IF(ODU!$AN196&gt;0,"1","0")&amp; IF(ODU!$AO196&gt;0,"1","0")&amp; IF(ODU!$AP196&gt;0,"1","0")))</f>
        <v/>
      </c>
      <c r="U196" s="351" t="str">
        <f>IF(ODU!$A196="","",43 - FIND("1",IF(ODU!$AP196&gt;0,"1","0") &amp; IF(ODU!$AO196&gt;0,"1","0") &amp; IF(ODU!$AN196&gt;0,"1","0") &amp; IF(ODU!$AM196&gt;0,"1","0")&amp; IF(ODU!$AL196&gt;0,"1","0")&amp; IF(ODU!$AK196&gt;0,"1","0")&amp; IF(ODU!$AJ196&gt;0,"1","0")&amp; IF(ODU!$AI196&gt;0,"1","0")&amp; IF(ODU!$AH196&gt;0,"1","0")&amp; IF(ODU!$AG196&gt;0,"1","0")&amp; IF(ODU!$AF196&gt;0,"1","0")&amp; IF(ODU!$AE196&gt;0,"1","0")&amp; IF(ODU!$AD196&gt;0,"1","0")&amp; IF(ODU!$AC196&gt;0,"1","0")&amp; IF(ODU!$AB196&gt;0,"1","0")&amp; IF(ODU!$AA196&gt;0,"1","0")))</f>
        <v/>
      </c>
      <c r="V196" s="351" t="str">
        <f>IF(ODU!$A196="","",IF(OR(T196&lt;&gt;R196+17,U196&lt;&gt;S196+17)," RangeMismatch",""))</f>
        <v/>
      </c>
      <c r="W196" s="344" t="str">
        <f ca="1">IF(ODU!$A196="","",IF(COUNTA(INDIRECT("odu!R"&amp;ROW()&amp;"C"&amp;R196&amp;":R"&amp;ROW()&amp;"C"&amp;S196,"false"))&lt;&gt;1+S196-R196," GapInRangeCooling",""))</f>
        <v/>
      </c>
      <c r="X196" s="344" t="str">
        <f ca="1">IF(ODU!$A196="","",IF(COUNTA(INDIRECT("odu!R"&amp;ROW()&amp;"C"&amp;T196&amp;":R"&amp;ROW()&amp;"C"&amp;U196,"false"))&lt;&gt;1+U196-T196," GapInRangeHeating",""))</f>
        <v/>
      </c>
      <c r="Y196" s="345" t="str">
        <f>IF(ODU!$A196="","",IF(OR(ODU!$F196=0,ODU!$B196=0),0,ODU!$F196/ODU!$B196))</f>
        <v/>
      </c>
      <c r="Z196" s="345" t="str">
        <f>IF(ODU!$A196="","",IF(OR(ODU!$G196=0,ODU!$B196=0),0, ODU!$G196/ODU!$B196))</f>
        <v/>
      </c>
      <c r="AA196" s="303" t="str">
        <f>IF(ODU!$A196="","",IF(Y196=0,0,IF(Y196&gt;=0.8,13,IF(Y196&gt;=0.7,12,IF(Y196&gt;=0.6,11,IF(Y196&gt;=0.5,10,0))))))</f>
        <v/>
      </c>
      <c r="AB196" s="351" t="str">
        <f>IF(ODU!$A196="","",IF(Z196&gt;2, 25,6+INT(10*(Z196-0.0001))))</f>
        <v/>
      </c>
      <c r="AC196" s="304" t="str">
        <f>IF(ODU!$A196="","",IF(AA196&lt;R196," CapacityMin",""))</f>
        <v/>
      </c>
      <c r="AD196" s="304" t="str">
        <f>IF(ODU!$A196="","",IF(AB196&gt;S196," CapacityMax",""))</f>
        <v/>
      </c>
      <c r="AE196" s="344" t="str">
        <f>IF(ODU!$A196="","",IF(ODU!H196&lt;Min_Units," UnitMin",""))</f>
        <v/>
      </c>
      <c r="AF196" s="344" t="str">
        <f>IF(ODU!$A196="","",IF(ODU!I196&lt;=ODU!H196," UnitMax",""))</f>
        <v/>
      </c>
      <c r="AG196" s="344" t="str">
        <f>IF(ODU!$A196="","",IF(COUNTIF(IDU!$E$3:$N$3,"="&amp;UPPER(ODU!BL196))=1,""," Invalid_IDU_List"))</f>
        <v/>
      </c>
      <c r="AH196" s="344" t="str">
        <f t="shared" ca="1" si="24"/>
        <v/>
      </c>
      <c r="AI196" s="344" t="str">
        <f t="shared" si="25"/>
        <v/>
      </c>
    </row>
    <row r="197" spans="1:35" x14ac:dyDescent="0.2">
      <c r="A197">
        <v>197</v>
      </c>
      <c r="B197" s="304" t="str">
        <f t="shared" ref="B197:B260" ca="1" si="30">IF(IU_List_Column &gt;0, INDIRECT("'IDU'!R" &amp; $A197 &amp; "c" &amp; IU_List_Column, "FALSE"),"")</f>
        <v/>
      </c>
      <c r="C197" s="304">
        <f t="shared" ref="C197:C260" ca="1" si="31">IF(OR($B197="x",$B197="X"),1,0)</f>
        <v>0</v>
      </c>
      <c r="D197" s="304">
        <f t="shared" ca="1" si="27"/>
        <v>0</v>
      </c>
      <c r="E197" s="304" t="str">
        <f t="shared" ca="1" si="28"/>
        <v/>
      </c>
      <c r="F197">
        <v>191</v>
      </c>
      <c r="G197" s="304">
        <f t="shared" ca="1" si="29"/>
        <v>0</v>
      </c>
      <c r="H197" s="304" t="str">
        <f t="shared" ca="1" si="26"/>
        <v/>
      </c>
      <c r="I197" s="311"/>
      <c r="J197" s="311"/>
      <c r="K197" s="311"/>
      <c r="P197" s="344" t="str">
        <f>IF(ODU!$A197="","",IF(COUNTIF(ODU!$A$4:$A$504,"="&amp;ODU!$A197)&gt;1,"ODU_Duplicate",""))</f>
        <v/>
      </c>
      <c r="Q197" s="344" t="str">
        <f>IF(IDU!$A198="","",IF(COUNTIF(IDU!$A$4:$A$354,"="&amp;IDU!$A198)&gt;1,"IDU_Duplicate",""))</f>
        <v/>
      </c>
      <c r="R197" s="351" t="str">
        <f>IF(ODU!$A197="","",9 + FIND("1",IF(ODU!$J197&gt;0,"1","0") &amp; IF(ODU!$K197&gt;0,"1","0") &amp; IF(ODU!$L197&gt;0,"1","0") &amp; IF(ODU!$M197&gt;0,"1","0")&amp; IF(ODU!$N197&gt;0,"1","0")&amp; IF(ODU!$O197&gt;0,"1","0")&amp; IF(ODU!$P197&gt;0,"1","0")&amp; IF(ODU!$Q197&gt;0,"1","0")&amp; IF(ODU!$R197&gt;0,"1","0")&amp; IF(ODU!$S197&gt;0,"1","0")&amp; IF(ODU!$T197&gt;0,"1","0")&amp; IF(ODU!$U197&gt;0,"1","0")&amp; IF(ODU!$V197&gt;0,"1","0")&amp; IF(ODU!$W197&gt;0,"1","0")&amp; IF(ODU!$X197&gt;0,"1","0")&amp; IF(ODU!$Y197&gt;0,"1","0")))</f>
        <v/>
      </c>
      <c r="S197" s="351" t="str">
        <f>IF(ODU!$A197="","",26 - FIND("1",IF(ODU!$Y197&gt;0,"1","0") &amp; IF(ODU!$X197&gt;0,"1","0") &amp; IF(ODU!$W197&gt;0,"1","0") &amp; IF(ODU!$V197&gt;0,"1","0")&amp; IF(ODU!$U197&gt;0,"1","0")&amp; IF(ODU!$T197&gt;0,"1","0")&amp; IF(ODU!$S197&gt;0,"1","0")&amp; IF(ODU!$R197&gt;0,"1","0")&amp; IF(ODU!$Q197&gt;0,"1","0")&amp; IF(ODU!$P197&gt;0,"1","0")&amp; IF(ODU!$O197&gt;0,"1","0")&amp; IF(ODU!$N197&gt;0,"1","0")&amp; IF(ODU!$M197&gt;0,"1","0")&amp; IF(ODU!$L197&gt;0,"1","0")&amp; IF(ODU!$K197&gt;0,"1","0")&amp; IF(ODU!$J197&gt;0,"1","0")))</f>
        <v/>
      </c>
      <c r="T197" s="351" t="str">
        <f>IF(ODU!$A197="","",26 + FIND("1",IF(ODU!$AA197&gt;0,"1","0") &amp; IF(ODU!$AB197&gt;0,"1","0") &amp; IF(ODU!$AC197&gt;0,"1","0") &amp; IF(ODU!$AD197&gt;0,"1","0")&amp; IF(ODU!$AE197&gt;0,"1","0")&amp; IF(ODU!$AF197&gt;0,"1","0")&amp; IF(ODU!$AG197&gt;0,"1","0")&amp; IF(ODU!$AH197&gt;0,"1","0")&amp; IF(ODU!$AI197&gt;0,"1","0")&amp; IF(ODU!$AJ197&gt;0,"1","0")&amp; IF(ODU!$AK197&gt;0,"1","0")&amp; IF(ODU!$AL197&gt;0,"1","0")&amp; IF(ODU!$AM197&gt;0,"1","0")&amp; IF(ODU!$AN197&gt;0,"1","0")&amp; IF(ODU!$AO197&gt;0,"1","0")&amp; IF(ODU!$AP197&gt;0,"1","0")))</f>
        <v/>
      </c>
      <c r="U197" s="351" t="str">
        <f>IF(ODU!$A197="","",43 - FIND("1",IF(ODU!$AP197&gt;0,"1","0") &amp; IF(ODU!$AO197&gt;0,"1","0") &amp; IF(ODU!$AN197&gt;0,"1","0") &amp; IF(ODU!$AM197&gt;0,"1","0")&amp; IF(ODU!$AL197&gt;0,"1","0")&amp; IF(ODU!$AK197&gt;0,"1","0")&amp; IF(ODU!$AJ197&gt;0,"1","0")&amp; IF(ODU!$AI197&gt;0,"1","0")&amp; IF(ODU!$AH197&gt;0,"1","0")&amp; IF(ODU!$AG197&gt;0,"1","0")&amp; IF(ODU!$AF197&gt;0,"1","0")&amp; IF(ODU!$AE197&gt;0,"1","0")&amp; IF(ODU!$AD197&gt;0,"1","0")&amp; IF(ODU!$AC197&gt;0,"1","0")&amp; IF(ODU!$AB197&gt;0,"1","0")&amp; IF(ODU!$AA197&gt;0,"1","0")))</f>
        <v/>
      </c>
      <c r="V197" s="351" t="str">
        <f>IF(ODU!$A197="","",IF(OR(T197&lt;&gt;R197+17,U197&lt;&gt;S197+17)," RangeMismatch",""))</f>
        <v/>
      </c>
      <c r="W197" s="344" t="str">
        <f ca="1">IF(ODU!$A197="","",IF(COUNTA(INDIRECT("odu!R"&amp;ROW()&amp;"C"&amp;R197&amp;":R"&amp;ROW()&amp;"C"&amp;S197,"false"))&lt;&gt;1+S197-R197," GapInRangeCooling",""))</f>
        <v/>
      </c>
      <c r="X197" s="344" t="str">
        <f ca="1">IF(ODU!$A197="","",IF(COUNTA(INDIRECT("odu!R"&amp;ROW()&amp;"C"&amp;T197&amp;":R"&amp;ROW()&amp;"C"&amp;U197,"false"))&lt;&gt;1+U197-T197," GapInRangeHeating",""))</f>
        <v/>
      </c>
      <c r="Y197" s="345" t="str">
        <f>IF(ODU!$A197="","",IF(OR(ODU!$F197=0,ODU!$B197=0),0,ODU!$F197/ODU!$B197))</f>
        <v/>
      </c>
      <c r="Z197" s="345" t="str">
        <f>IF(ODU!$A197="","",IF(OR(ODU!$G197=0,ODU!$B197=0),0, ODU!$G197/ODU!$B197))</f>
        <v/>
      </c>
      <c r="AA197" s="303" t="str">
        <f>IF(ODU!$A197="","",IF(Y197=0,0,IF(Y197&gt;=0.8,13,IF(Y197&gt;=0.7,12,IF(Y197&gt;=0.6,11,IF(Y197&gt;=0.5,10,0))))))</f>
        <v/>
      </c>
      <c r="AB197" s="351" t="str">
        <f>IF(ODU!$A197="","",IF(Z197&gt;2, 25,6+INT(10*(Z197-0.0001))))</f>
        <v/>
      </c>
      <c r="AC197" s="304" t="str">
        <f>IF(ODU!$A197="","",IF(AA197&lt;R197," CapacityMin",""))</f>
        <v/>
      </c>
      <c r="AD197" s="304" t="str">
        <f>IF(ODU!$A197="","",IF(AB197&gt;S197," CapacityMax",""))</f>
        <v/>
      </c>
      <c r="AE197" s="344" t="str">
        <f>IF(ODU!$A197="","",IF(ODU!H197&lt;Min_Units," UnitMin",""))</f>
        <v/>
      </c>
      <c r="AF197" s="344" t="str">
        <f>IF(ODU!$A197="","",IF(ODU!I197&lt;=ODU!H197," UnitMax",""))</f>
        <v/>
      </c>
      <c r="AG197" s="344" t="str">
        <f>IF(ODU!$A197="","",IF(COUNTIF(IDU!$E$3:$N$3,"="&amp;UPPER(ODU!BL197))=1,""," Invalid_IDU_List"))</f>
        <v/>
      </c>
      <c r="AH197" s="344" t="str">
        <f t="shared" ref="AH197:AH260" ca="1" si="32">CONCATENATE(P197,V197,W197,X197,AC197,AD197,AE197,AF197,AG197)</f>
        <v/>
      </c>
      <c r="AI197" s="344" t="str">
        <f t="shared" ref="AI197:AI260" si="33">CONCATENATE(Q197)</f>
        <v/>
      </c>
    </row>
    <row r="198" spans="1:35" x14ac:dyDescent="0.2">
      <c r="A198">
        <v>198</v>
      </c>
      <c r="B198" s="304" t="str">
        <f t="shared" ca="1" si="30"/>
        <v/>
      </c>
      <c r="C198" s="304">
        <f t="shared" ca="1" si="31"/>
        <v>0</v>
      </c>
      <c r="D198" s="304">
        <f t="shared" ca="1" si="27"/>
        <v>0</v>
      </c>
      <c r="E198" s="304" t="str">
        <f t="shared" ca="1" si="28"/>
        <v/>
      </c>
      <c r="F198">
        <v>192</v>
      </c>
      <c r="G198" s="304">
        <f t="shared" ca="1" si="29"/>
        <v>0</v>
      </c>
      <c r="H198" s="304" t="str">
        <f t="shared" ca="1" si="26"/>
        <v/>
      </c>
      <c r="I198" s="311"/>
      <c r="J198" s="311"/>
      <c r="K198" s="311"/>
      <c r="P198" s="344" t="str">
        <f>IF(ODU!$A198="","",IF(COUNTIF(ODU!$A$4:$A$504,"="&amp;ODU!$A198)&gt;1,"ODU_Duplicate",""))</f>
        <v/>
      </c>
      <c r="Q198" s="344" t="str">
        <f>IF(IDU!$A199="","",IF(COUNTIF(IDU!$A$4:$A$354,"="&amp;IDU!$A199)&gt;1,"IDU_Duplicate",""))</f>
        <v/>
      </c>
      <c r="R198" s="351" t="str">
        <f>IF(ODU!$A198="","",9 + FIND("1",IF(ODU!$J198&gt;0,"1","0") &amp; IF(ODU!$K198&gt;0,"1","0") &amp; IF(ODU!$L198&gt;0,"1","0") &amp; IF(ODU!$M198&gt;0,"1","0")&amp; IF(ODU!$N198&gt;0,"1","0")&amp; IF(ODU!$O198&gt;0,"1","0")&amp; IF(ODU!$P198&gt;0,"1","0")&amp; IF(ODU!$Q198&gt;0,"1","0")&amp; IF(ODU!$R198&gt;0,"1","0")&amp; IF(ODU!$S198&gt;0,"1","0")&amp; IF(ODU!$T198&gt;0,"1","0")&amp; IF(ODU!$U198&gt;0,"1","0")&amp; IF(ODU!$V198&gt;0,"1","0")&amp; IF(ODU!$W198&gt;0,"1","0")&amp; IF(ODU!$X198&gt;0,"1","0")&amp; IF(ODU!$Y198&gt;0,"1","0")))</f>
        <v/>
      </c>
      <c r="S198" s="351" t="str">
        <f>IF(ODU!$A198="","",26 - FIND("1",IF(ODU!$Y198&gt;0,"1","0") &amp; IF(ODU!$X198&gt;0,"1","0") &amp; IF(ODU!$W198&gt;0,"1","0") &amp; IF(ODU!$V198&gt;0,"1","0")&amp; IF(ODU!$U198&gt;0,"1","0")&amp; IF(ODU!$T198&gt;0,"1","0")&amp; IF(ODU!$S198&gt;0,"1","0")&amp; IF(ODU!$R198&gt;0,"1","0")&amp; IF(ODU!$Q198&gt;0,"1","0")&amp; IF(ODU!$P198&gt;0,"1","0")&amp; IF(ODU!$O198&gt;0,"1","0")&amp; IF(ODU!$N198&gt;0,"1","0")&amp; IF(ODU!$M198&gt;0,"1","0")&amp; IF(ODU!$L198&gt;0,"1","0")&amp; IF(ODU!$K198&gt;0,"1","0")&amp; IF(ODU!$J198&gt;0,"1","0")))</f>
        <v/>
      </c>
      <c r="T198" s="351" t="str">
        <f>IF(ODU!$A198="","",26 + FIND("1",IF(ODU!$AA198&gt;0,"1","0") &amp; IF(ODU!$AB198&gt;0,"1","0") &amp; IF(ODU!$AC198&gt;0,"1","0") &amp; IF(ODU!$AD198&gt;0,"1","0")&amp; IF(ODU!$AE198&gt;0,"1","0")&amp; IF(ODU!$AF198&gt;0,"1","0")&amp; IF(ODU!$AG198&gt;0,"1","0")&amp; IF(ODU!$AH198&gt;0,"1","0")&amp; IF(ODU!$AI198&gt;0,"1","0")&amp; IF(ODU!$AJ198&gt;0,"1","0")&amp; IF(ODU!$AK198&gt;0,"1","0")&amp; IF(ODU!$AL198&gt;0,"1","0")&amp; IF(ODU!$AM198&gt;0,"1","0")&amp; IF(ODU!$AN198&gt;0,"1","0")&amp; IF(ODU!$AO198&gt;0,"1","0")&amp; IF(ODU!$AP198&gt;0,"1","0")))</f>
        <v/>
      </c>
      <c r="U198" s="351" t="str">
        <f>IF(ODU!$A198="","",43 - FIND("1",IF(ODU!$AP198&gt;0,"1","0") &amp; IF(ODU!$AO198&gt;0,"1","0") &amp; IF(ODU!$AN198&gt;0,"1","0") &amp; IF(ODU!$AM198&gt;0,"1","0")&amp; IF(ODU!$AL198&gt;0,"1","0")&amp; IF(ODU!$AK198&gt;0,"1","0")&amp; IF(ODU!$AJ198&gt;0,"1","0")&amp; IF(ODU!$AI198&gt;0,"1","0")&amp; IF(ODU!$AH198&gt;0,"1","0")&amp; IF(ODU!$AG198&gt;0,"1","0")&amp; IF(ODU!$AF198&gt;0,"1","0")&amp; IF(ODU!$AE198&gt;0,"1","0")&amp; IF(ODU!$AD198&gt;0,"1","0")&amp; IF(ODU!$AC198&gt;0,"1","0")&amp; IF(ODU!$AB198&gt;0,"1","0")&amp; IF(ODU!$AA198&gt;0,"1","0")))</f>
        <v/>
      </c>
      <c r="V198" s="351" t="str">
        <f>IF(ODU!$A198="","",IF(OR(T198&lt;&gt;R198+17,U198&lt;&gt;S198+17)," RangeMismatch",""))</f>
        <v/>
      </c>
      <c r="W198" s="344" t="str">
        <f ca="1">IF(ODU!$A198="","",IF(COUNTA(INDIRECT("odu!R"&amp;ROW()&amp;"C"&amp;R198&amp;":R"&amp;ROW()&amp;"C"&amp;S198,"false"))&lt;&gt;1+S198-R198," GapInRangeCooling",""))</f>
        <v/>
      </c>
      <c r="X198" s="344" t="str">
        <f ca="1">IF(ODU!$A198="","",IF(COUNTA(INDIRECT("odu!R"&amp;ROW()&amp;"C"&amp;T198&amp;":R"&amp;ROW()&amp;"C"&amp;U198,"false"))&lt;&gt;1+U198-T198," GapInRangeHeating",""))</f>
        <v/>
      </c>
      <c r="Y198" s="345" t="str">
        <f>IF(ODU!$A198="","",IF(OR(ODU!$F198=0,ODU!$B198=0),0,ODU!$F198/ODU!$B198))</f>
        <v/>
      </c>
      <c r="Z198" s="345" t="str">
        <f>IF(ODU!$A198="","",IF(OR(ODU!$G198=0,ODU!$B198=0),0, ODU!$G198/ODU!$B198))</f>
        <v/>
      </c>
      <c r="AA198" s="303" t="str">
        <f>IF(ODU!$A198="","",IF(Y198=0,0,IF(Y198&gt;=0.8,13,IF(Y198&gt;=0.7,12,IF(Y198&gt;=0.6,11,IF(Y198&gt;=0.5,10,0))))))</f>
        <v/>
      </c>
      <c r="AB198" s="351" t="str">
        <f>IF(ODU!$A198="","",IF(Z198&gt;2, 25,6+INT(10*(Z198-0.0001))))</f>
        <v/>
      </c>
      <c r="AC198" s="304" t="str">
        <f>IF(ODU!$A198="","",IF(AA198&lt;R198," CapacityMin",""))</f>
        <v/>
      </c>
      <c r="AD198" s="304" t="str">
        <f>IF(ODU!$A198="","",IF(AB198&gt;S198," CapacityMax",""))</f>
        <v/>
      </c>
      <c r="AE198" s="344" t="str">
        <f>IF(ODU!$A198="","",IF(ODU!H198&lt;Min_Units," UnitMin",""))</f>
        <v/>
      </c>
      <c r="AF198" s="344" t="str">
        <f>IF(ODU!$A198="","",IF(ODU!I198&lt;=ODU!H198," UnitMax",""))</f>
        <v/>
      </c>
      <c r="AG198" s="344" t="str">
        <f>IF(ODU!$A198="","",IF(COUNTIF(IDU!$E$3:$N$3,"="&amp;UPPER(ODU!BL198))=1,""," Invalid_IDU_List"))</f>
        <v/>
      </c>
      <c r="AH198" s="344" t="str">
        <f t="shared" ca="1" si="32"/>
        <v/>
      </c>
      <c r="AI198" s="344" t="str">
        <f t="shared" si="33"/>
        <v/>
      </c>
    </row>
    <row r="199" spans="1:35" x14ac:dyDescent="0.2">
      <c r="A199">
        <v>199</v>
      </c>
      <c r="B199" s="304" t="str">
        <f t="shared" ca="1" si="30"/>
        <v/>
      </c>
      <c r="C199" s="304">
        <f t="shared" ca="1" si="31"/>
        <v>0</v>
      </c>
      <c r="D199" s="304">
        <f t="shared" ca="1" si="27"/>
        <v>0</v>
      </c>
      <c r="E199" s="304" t="str">
        <f t="shared" ca="1" si="28"/>
        <v/>
      </c>
      <c r="F199">
        <v>193</v>
      </c>
      <c r="G199" s="304">
        <f t="shared" ca="1" si="29"/>
        <v>0</v>
      </c>
      <c r="H199" s="304" t="str">
        <f t="shared" ca="1" si="26"/>
        <v/>
      </c>
      <c r="I199" s="311"/>
      <c r="J199" s="311"/>
      <c r="K199" s="311"/>
      <c r="P199" s="344" t="str">
        <f>IF(ODU!$A199="","",IF(COUNTIF(ODU!$A$4:$A$504,"="&amp;ODU!$A199)&gt;1,"ODU_Duplicate",""))</f>
        <v/>
      </c>
      <c r="Q199" s="344" t="str">
        <f>IF(IDU!$A200="","",IF(COUNTIF(IDU!$A$4:$A$354,"="&amp;IDU!$A200)&gt;1,"IDU_Duplicate",""))</f>
        <v/>
      </c>
      <c r="R199" s="351" t="str">
        <f>IF(ODU!$A199="","",9 + FIND("1",IF(ODU!$J199&gt;0,"1","0") &amp; IF(ODU!$K199&gt;0,"1","0") &amp; IF(ODU!$L199&gt;0,"1","0") &amp; IF(ODU!$M199&gt;0,"1","0")&amp; IF(ODU!$N199&gt;0,"1","0")&amp; IF(ODU!$O199&gt;0,"1","0")&amp; IF(ODU!$P199&gt;0,"1","0")&amp; IF(ODU!$Q199&gt;0,"1","0")&amp; IF(ODU!$R199&gt;0,"1","0")&amp; IF(ODU!$S199&gt;0,"1","0")&amp; IF(ODU!$T199&gt;0,"1","0")&amp; IF(ODU!$U199&gt;0,"1","0")&amp; IF(ODU!$V199&gt;0,"1","0")&amp; IF(ODU!$W199&gt;0,"1","0")&amp; IF(ODU!$X199&gt;0,"1","0")&amp; IF(ODU!$Y199&gt;0,"1","0")))</f>
        <v/>
      </c>
      <c r="S199" s="351" t="str">
        <f>IF(ODU!$A199="","",26 - FIND("1",IF(ODU!$Y199&gt;0,"1","0") &amp; IF(ODU!$X199&gt;0,"1","0") &amp; IF(ODU!$W199&gt;0,"1","0") &amp; IF(ODU!$V199&gt;0,"1","0")&amp; IF(ODU!$U199&gt;0,"1","0")&amp; IF(ODU!$T199&gt;0,"1","0")&amp; IF(ODU!$S199&gt;0,"1","0")&amp; IF(ODU!$R199&gt;0,"1","0")&amp; IF(ODU!$Q199&gt;0,"1","0")&amp; IF(ODU!$P199&gt;0,"1","0")&amp; IF(ODU!$O199&gt;0,"1","0")&amp; IF(ODU!$N199&gt;0,"1","0")&amp; IF(ODU!$M199&gt;0,"1","0")&amp; IF(ODU!$L199&gt;0,"1","0")&amp; IF(ODU!$K199&gt;0,"1","0")&amp; IF(ODU!$J199&gt;0,"1","0")))</f>
        <v/>
      </c>
      <c r="T199" s="351" t="str">
        <f>IF(ODU!$A199="","",26 + FIND("1",IF(ODU!$AA199&gt;0,"1","0") &amp; IF(ODU!$AB199&gt;0,"1","0") &amp; IF(ODU!$AC199&gt;0,"1","0") &amp; IF(ODU!$AD199&gt;0,"1","0")&amp; IF(ODU!$AE199&gt;0,"1","0")&amp; IF(ODU!$AF199&gt;0,"1","0")&amp; IF(ODU!$AG199&gt;0,"1","0")&amp; IF(ODU!$AH199&gt;0,"1","0")&amp; IF(ODU!$AI199&gt;0,"1","0")&amp; IF(ODU!$AJ199&gt;0,"1","0")&amp; IF(ODU!$AK199&gt;0,"1","0")&amp; IF(ODU!$AL199&gt;0,"1","0")&amp; IF(ODU!$AM199&gt;0,"1","0")&amp; IF(ODU!$AN199&gt;0,"1","0")&amp; IF(ODU!$AO199&gt;0,"1","0")&amp; IF(ODU!$AP199&gt;0,"1","0")))</f>
        <v/>
      </c>
      <c r="U199" s="351" t="str">
        <f>IF(ODU!$A199="","",43 - FIND("1",IF(ODU!$AP199&gt;0,"1","0") &amp; IF(ODU!$AO199&gt;0,"1","0") &amp; IF(ODU!$AN199&gt;0,"1","0") &amp; IF(ODU!$AM199&gt;0,"1","0")&amp; IF(ODU!$AL199&gt;0,"1","0")&amp; IF(ODU!$AK199&gt;0,"1","0")&amp; IF(ODU!$AJ199&gt;0,"1","0")&amp; IF(ODU!$AI199&gt;0,"1","0")&amp; IF(ODU!$AH199&gt;0,"1","0")&amp; IF(ODU!$AG199&gt;0,"1","0")&amp; IF(ODU!$AF199&gt;0,"1","0")&amp; IF(ODU!$AE199&gt;0,"1","0")&amp; IF(ODU!$AD199&gt;0,"1","0")&amp; IF(ODU!$AC199&gt;0,"1","0")&amp; IF(ODU!$AB199&gt;0,"1","0")&amp; IF(ODU!$AA199&gt;0,"1","0")))</f>
        <v/>
      </c>
      <c r="V199" s="351" t="str">
        <f>IF(ODU!$A199="","",IF(OR(T199&lt;&gt;R199+17,U199&lt;&gt;S199+17)," RangeMismatch",""))</f>
        <v/>
      </c>
      <c r="W199" s="344" t="str">
        <f ca="1">IF(ODU!$A199="","",IF(COUNTA(INDIRECT("odu!R"&amp;ROW()&amp;"C"&amp;R199&amp;":R"&amp;ROW()&amp;"C"&amp;S199,"false"))&lt;&gt;1+S199-R199," GapInRangeCooling",""))</f>
        <v/>
      </c>
      <c r="X199" s="344" t="str">
        <f ca="1">IF(ODU!$A199="","",IF(COUNTA(INDIRECT("odu!R"&amp;ROW()&amp;"C"&amp;T199&amp;":R"&amp;ROW()&amp;"C"&amp;U199,"false"))&lt;&gt;1+U199-T199," GapInRangeHeating",""))</f>
        <v/>
      </c>
      <c r="Y199" s="345" t="str">
        <f>IF(ODU!$A199="","",IF(OR(ODU!$F199=0,ODU!$B199=0),0,ODU!$F199/ODU!$B199))</f>
        <v/>
      </c>
      <c r="Z199" s="345" t="str">
        <f>IF(ODU!$A199="","",IF(OR(ODU!$G199=0,ODU!$B199=0),0, ODU!$G199/ODU!$B199))</f>
        <v/>
      </c>
      <c r="AA199" s="303" t="str">
        <f>IF(ODU!$A199="","",IF(Y199=0,0,IF(Y199&gt;=0.8,13,IF(Y199&gt;=0.7,12,IF(Y199&gt;=0.6,11,IF(Y199&gt;=0.5,10,0))))))</f>
        <v/>
      </c>
      <c r="AB199" s="351" t="str">
        <f>IF(ODU!$A199="","",IF(Z199&gt;2, 25,6+INT(10*(Z199-0.0001))))</f>
        <v/>
      </c>
      <c r="AC199" s="304" t="str">
        <f>IF(ODU!$A199="","",IF(AA199&lt;R199," CapacityMin",""))</f>
        <v/>
      </c>
      <c r="AD199" s="304" t="str">
        <f>IF(ODU!$A199="","",IF(AB199&gt;S199," CapacityMax",""))</f>
        <v/>
      </c>
      <c r="AE199" s="344" t="str">
        <f>IF(ODU!$A199="","",IF(ODU!H199&lt;Min_Units," UnitMin",""))</f>
        <v/>
      </c>
      <c r="AF199" s="344" t="str">
        <f>IF(ODU!$A199="","",IF(ODU!I199&lt;=ODU!H199," UnitMax",""))</f>
        <v/>
      </c>
      <c r="AG199" s="344" t="str">
        <f>IF(ODU!$A199="","",IF(COUNTIF(IDU!$E$3:$N$3,"="&amp;UPPER(ODU!BL199))=1,""," Invalid_IDU_List"))</f>
        <v/>
      </c>
      <c r="AH199" s="344" t="str">
        <f t="shared" ca="1" si="32"/>
        <v/>
      </c>
      <c r="AI199" s="344" t="str">
        <f t="shared" si="33"/>
        <v/>
      </c>
    </row>
    <row r="200" spans="1:35" x14ac:dyDescent="0.2">
      <c r="A200">
        <v>200</v>
      </c>
      <c r="B200" s="304" t="str">
        <f t="shared" ca="1" si="30"/>
        <v/>
      </c>
      <c r="C200" s="304">
        <f t="shared" ca="1" si="31"/>
        <v>0</v>
      </c>
      <c r="D200" s="304">
        <f t="shared" ca="1" si="27"/>
        <v>0</v>
      </c>
      <c r="E200" s="304" t="str">
        <f t="shared" ca="1" si="28"/>
        <v/>
      </c>
      <c r="F200">
        <v>194</v>
      </c>
      <c r="G200" s="304">
        <f t="shared" ca="1" si="29"/>
        <v>0</v>
      </c>
      <c r="H200" s="304" t="str">
        <f t="shared" ref="H200:H263" ca="1" si="34">IF($G200=0,"",INDIRECT("'IDU'!R"&amp;$G200&amp;"c1","false"))</f>
        <v/>
      </c>
      <c r="I200" s="311"/>
      <c r="J200" s="311"/>
      <c r="K200" s="311"/>
      <c r="P200" s="344" t="str">
        <f>IF(ODU!$A200="","",IF(COUNTIF(ODU!$A$4:$A$504,"="&amp;ODU!$A200)&gt;1,"ODU_Duplicate",""))</f>
        <v/>
      </c>
      <c r="Q200" s="344" t="str">
        <f>IF(IDU!$A201="","",IF(COUNTIF(IDU!$A$4:$A$354,"="&amp;IDU!$A201)&gt;1,"IDU_Duplicate",""))</f>
        <v/>
      </c>
      <c r="R200" s="351" t="str">
        <f>IF(ODU!$A200="","",9 + FIND("1",IF(ODU!$J200&gt;0,"1","0") &amp; IF(ODU!$K200&gt;0,"1","0") &amp; IF(ODU!$L200&gt;0,"1","0") &amp; IF(ODU!$M200&gt;0,"1","0")&amp; IF(ODU!$N200&gt;0,"1","0")&amp; IF(ODU!$O200&gt;0,"1","0")&amp; IF(ODU!$P200&gt;0,"1","0")&amp; IF(ODU!$Q200&gt;0,"1","0")&amp; IF(ODU!$R200&gt;0,"1","0")&amp; IF(ODU!$S200&gt;0,"1","0")&amp; IF(ODU!$T200&gt;0,"1","0")&amp; IF(ODU!$U200&gt;0,"1","0")&amp; IF(ODU!$V200&gt;0,"1","0")&amp; IF(ODU!$W200&gt;0,"1","0")&amp; IF(ODU!$X200&gt;0,"1","0")&amp; IF(ODU!$Y200&gt;0,"1","0")))</f>
        <v/>
      </c>
      <c r="S200" s="351" t="str">
        <f>IF(ODU!$A200="","",26 - FIND("1",IF(ODU!$Y200&gt;0,"1","0") &amp; IF(ODU!$X200&gt;0,"1","0") &amp; IF(ODU!$W200&gt;0,"1","0") &amp; IF(ODU!$V200&gt;0,"1","0")&amp; IF(ODU!$U200&gt;0,"1","0")&amp; IF(ODU!$T200&gt;0,"1","0")&amp; IF(ODU!$S200&gt;0,"1","0")&amp; IF(ODU!$R200&gt;0,"1","0")&amp; IF(ODU!$Q200&gt;0,"1","0")&amp; IF(ODU!$P200&gt;0,"1","0")&amp; IF(ODU!$O200&gt;0,"1","0")&amp; IF(ODU!$N200&gt;0,"1","0")&amp; IF(ODU!$M200&gt;0,"1","0")&amp; IF(ODU!$L200&gt;0,"1","0")&amp; IF(ODU!$K200&gt;0,"1","0")&amp; IF(ODU!$J200&gt;0,"1","0")))</f>
        <v/>
      </c>
      <c r="T200" s="351" t="str">
        <f>IF(ODU!$A200="","",26 + FIND("1",IF(ODU!$AA200&gt;0,"1","0") &amp; IF(ODU!$AB200&gt;0,"1","0") &amp; IF(ODU!$AC200&gt;0,"1","0") &amp; IF(ODU!$AD200&gt;0,"1","0")&amp; IF(ODU!$AE200&gt;0,"1","0")&amp; IF(ODU!$AF200&gt;0,"1","0")&amp; IF(ODU!$AG200&gt;0,"1","0")&amp; IF(ODU!$AH200&gt;0,"1","0")&amp; IF(ODU!$AI200&gt;0,"1","0")&amp; IF(ODU!$AJ200&gt;0,"1","0")&amp; IF(ODU!$AK200&gt;0,"1","0")&amp; IF(ODU!$AL200&gt;0,"1","0")&amp; IF(ODU!$AM200&gt;0,"1","0")&amp; IF(ODU!$AN200&gt;0,"1","0")&amp; IF(ODU!$AO200&gt;0,"1","0")&amp; IF(ODU!$AP200&gt;0,"1","0")))</f>
        <v/>
      </c>
      <c r="U200" s="351" t="str">
        <f>IF(ODU!$A200="","",43 - FIND("1",IF(ODU!$AP200&gt;0,"1","0") &amp; IF(ODU!$AO200&gt;0,"1","0") &amp; IF(ODU!$AN200&gt;0,"1","0") &amp; IF(ODU!$AM200&gt;0,"1","0")&amp; IF(ODU!$AL200&gt;0,"1","0")&amp; IF(ODU!$AK200&gt;0,"1","0")&amp; IF(ODU!$AJ200&gt;0,"1","0")&amp; IF(ODU!$AI200&gt;0,"1","0")&amp; IF(ODU!$AH200&gt;0,"1","0")&amp; IF(ODU!$AG200&gt;0,"1","0")&amp; IF(ODU!$AF200&gt;0,"1","0")&amp; IF(ODU!$AE200&gt;0,"1","0")&amp; IF(ODU!$AD200&gt;0,"1","0")&amp; IF(ODU!$AC200&gt;0,"1","0")&amp; IF(ODU!$AB200&gt;0,"1","0")&amp; IF(ODU!$AA200&gt;0,"1","0")))</f>
        <v/>
      </c>
      <c r="V200" s="351" t="str">
        <f>IF(ODU!$A200="","",IF(OR(T200&lt;&gt;R200+17,U200&lt;&gt;S200+17)," RangeMismatch",""))</f>
        <v/>
      </c>
      <c r="W200" s="344" t="str">
        <f ca="1">IF(ODU!$A200="","",IF(COUNTA(INDIRECT("odu!R"&amp;ROW()&amp;"C"&amp;R200&amp;":R"&amp;ROW()&amp;"C"&amp;S200,"false"))&lt;&gt;1+S200-R200," GapInRangeCooling",""))</f>
        <v/>
      </c>
      <c r="X200" s="344" t="str">
        <f ca="1">IF(ODU!$A200="","",IF(COUNTA(INDIRECT("odu!R"&amp;ROW()&amp;"C"&amp;T200&amp;":R"&amp;ROW()&amp;"C"&amp;U200,"false"))&lt;&gt;1+U200-T200," GapInRangeHeating",""))</f>
        <v/>
      </c>
      <c r="Y200" s="345" t="str">
        <f>IF(ODU!$A200="","",IF(OR(ODU!$F200=0,ODU!$B200=0),0,ODU!$F200/ODU!$B200))</f>
        <v/>
      </c>
      <c r="Z200" s="345" t="str">
        <f>IF(ODU!$A200="","",IF(OR(ODU!$G200=0,ODU!$B200=0),0, ODU!$G200/ODU!$B200))</f>
        <v/>
      </c>
      <c r="AA200" s="303" t="str">
        <f>IF(ODU!$A200="","",IF(Y200=0,0,IF(Y200&gt;=0.8,13,IF(Y200&gt;=0.7,12,IF(Y200&gt;=0.6,11,IF(Y200&gt;=0.5,10,0))))))</f>
        <v/>
      </c>
      <c r="AB200" s="351" t="str">
        <f>IF(ODU!$A200="","",IF(Z200&gt;2, 25,6+INT(10*(Z200-0.0001))))</f>
        <v/>
      </c>
      <c r="AC200" s="304" t="str">
        <f>IF(ODU!$A200="","",IF(AA200&lt;R200," CapacityMin",""))</f>
        <v/>
      </c>
      <c r="AD200" s="304" t="str">
        <f>IF(ODU!$A200="","",IF(AB200&gt;S200," CapacityMax",""))</f>
        <v/>
      </c>
      <c r="AE200" s="344" t="str">
        <f>IF(ODU!$A200="","",IF(ODU!H200&lt;Min_Units," UnitMin",""))</f>
        <v/>
      </c>
      <c r="AF200" s="344" t="str">
        <f>IF(ODU!$A200="","",IF(ODU!I200&lt;=ODU!H200," UnitMax",""))</f>
        <v/>
      </c>
      <c r="AG200" s="344" t="str">
        <f>IF(ODU!$A200="","",IF(COUNTIF(IDU!$E$3:$N$3,"="&amp;UPPER(ODU!BL200))=1,""," Invalid_IDU_List"))</f>
        <v/>
      </c>
      <c r="AH200" s="344" t="str">
        <f t="shared" ca="1" si="32"/>
        <v/>
      </c>
      <c r="AI200" s="344" t="str">
        <f t="shared" si="33"/>
        <v/>
      </c>
    </row>
    <row r="201" spans="1:35" x14ac:dyDescent="0.2">
      <c r="A201">
        <v>201</v>
      </c>
      <c r="B201" s="304" t="str">
        <f t="shared" ca="1" si="30"/>
        <v/>
      </c>
      <c r="C201" s="304">
        <f t="shared" ca="1" si="31"/>
        <v>0</v>
      </c>
      <c r="D201" s="304">
        <f t="shared" ca="1" si="27"/>
        <v>0</v>
      </c>
      <c r="E201" s="304" t="str">
        <f t="shared" ca="1" si="28"/>
        <v/>
      </c>
      <c r="F201">
        <v>195</v>
      </c>
      <c r="G201" s="304">
        <f t="shared" ca="1" si="29"/>
        <v>0</v>
      </c>
      <c r="H201" s="304" t="str">
        <f t="shared" ca="1" si="34"/>
        <v/>
      </c>
      <c r="I201" s="311"/>
      <c r="J201" s="311"/>
      <c r="K201" s="311"/>
      <c r="P201" s="344" t="str">
        <f>IF(ODU!$A201="","",IF(COUNTIF(ODU!$A$4:$A$504,"="&amp;ODU!$A201)&gt;1,"ODU_Duplicate",""))</f>
        <v/>
      </c>
      <c r="Q201" s="344" t="str">
        <f>IF(IDU!$A202="","",IF(COUNTIF(IDU!$A$4:$A$354,"="&amp;IDU!$A202)&gt;1,"IDU_Duplicate",""))</f>
        <v/>
      </c>
      <c r="R201" s="351" t="str">
        <f>IF(ODU!$A201="","",9 + FIND("1",IF(ODU!$J201&gt;0,"1","0") &amp; IF(ODU!$K201&gt;0,"1","0") &amp; IF(ODU!$L201&gt;0,"1","0") &amp; IF(ODU!$M201&gt;0,"1","0")&amp; IF(ODU!$N201&gt;0,"1","0")&amp; IF(ODU!$O201&gt;0,"1","0")&amp; IF(ODU!$P201&gt;0,"1","0")&amp; IF(ODU!$Q201&gt;0,"1","0")&amp; IF(ODU!$R201&gt;0,"1","0")&amp; IF(ODU!$S201&gt;0,"1","0")&amp; IF(ODU!$T201&gt;0,"1","0")&amp; IF(ODU!$U201&gt;0,"1","0")&amp; IF(ODU!$V201&gt;0,"1","0")&amp; IF(ODU!$W201&gt;0,"1","0")&amp; IF(ODU!$X201&gt;0,"1","0")&amp; IF(ODU!$Y201&gt;0,"1","0")))</f>
        <v/>
      </c>
      <c r="S201" s="351" t="str">
        <f>IF(ODU!$A201="","",26 - FIND("1",IF(ODU!$Y201&gt;0,"1","0") &amp; IF(ODU!$X201&gt;0,"1","0") &amp; IF(ODU!$W201&gt;0,"1","0") &amp; IF(ODU!$V201&gt;0,"1","0")&amp; IF(ODU!$U201&gt;0,"1","0")&amp; IF(ODU!$T201&gt;0,"1","0")&amp; IF(ODU!$S201&gt;0,"1","0")&amp; IF(ODU!$R201&gt;0,"1","0")&amp; IF(ODU!$Q201&gt;0,"1","0")&amp; IF(ODU!$P201&gt;0,"1","0")&amp; IF(ODU!$O201&gt;0,"1","0")&amp; IF(ODU!$N201&gt;0,"1","0")&amp; IF(ODU!$M201&gt;0,"1","0")&amp; IF(ODU!$L201&gt;0,"1","0")&amp; IF(ODU!$K201&gt;0,"1","0")&amp; IF(ODU!$J201&gt;0,"1","0")))</f>
        <v/>
      </c>
      <c r="T201" s="351" t="str">
        <f>IF(ODU!$A201="","",26 + FIND("1",IF(ODU!$AA201&gt;0,"1","0") &amp; IF(ODU!$AB201&gt;0,"1","0") &amp; IF(ODU!$AC201&gt;0,"1","0") &amp; IF(ODU!$AD201&gt;0,"1","0")&amp; IF(ODU!$AE201&gt;0,"1","0")&amp; IF(ODU!$AF201&gt;0,"1","0")&amp; IF(ODU!$AG201&gt;0,"1","0")&amp; IF(ODU!$AH201&gt;0,"1","0")&amp; IF(ODU!$AI201&gt;0,"1","0")&amp; IF(ODU!$AJ201&gt;0,"1","0")&amp; IF(ODU!$AK201&gt;0,"1","0")&amp; IF(ODU!$AL201&gt;0,"1","0")&amp; IF(ODU!$AM201&gt;0,"1","0")&amp; IF(ODU!$AN201&gt;0,"1","0")&amp; IF(ODU!$AO201&gt;0,"1","0")&amp; IF(ODU!$AP201&gt;0,"1","0")))</f>
        <v/>
      </c>
      <c r="U201" s="351" t="str">
        <f>IF(ODU!$A201="","",43 - FIND("1",IF(ODU!$AP201&gt;0,"1","0") &amp; IF(ODU!$AO201&gt;0,"1","0") &amp; IF(ODU!$AN201&gt;0,"1","0") &amp; IF(ODU!$AM201&gt;0,"1","0")&amp; IF(ODU!$AL201&gt;0,"1","0")&amp; IF(ODU!$AK201&gt;0,"1","0")&amp; IF(ODU!$AJ201&gt;0,"1","0")&amp; IF(ODU!$AI201&gt;0,"1","0")&amp; IF(ODU!$AH201&gt;0,"1","0")&amp; IF(ODU!$AG201&gt;0,"1","0")&amp; IF(ODU!$AF201&gt;0,"1","0")&amp; IF(ODU!$AE201&gt;0,"1","0")&amp; IF(ODU!$AD201&gt;0,"1","0")&amp; IF(ODU!$AC201&gt;0,"1","0")&amp; IF(ODU!$AB201&gt;0,"1","0")&amp; IF(ODU!$AA201&gt;0,"1","0")))</f>
        <v/>
      </c>
      <c r="V201" s="351" t="str">
        <f>IF(ODU!$A201="","",IF(OR(T201&lt;&gt;R201+17,U201&lt;&gt;S201+17)," RangeMismatch",""))</f>
        <v/>
      </c>
      <c r="W201" s="344" t="str">
        <f ca="1">IF(ODU!$A201="","",IF(COUNTA(INDIRECT("odu!R"&amp;ROW()&amp;"C"&amp;R201&amp;":R"&amp;ROW()&amp;"C"&amp;S201,"false"))&lt;&gt;1+S201-R201," GapInRangeCooling",""))</f>
        <v/>
      </c>
      <c r="X201" s="344" t="str">
        <f ca="1">IF(ODU!$A201="","",IF(COUNTA(INDIRECT("odu!R"&amp;ROW()&amp;"C"&amp;T201&amp;":R"&amp;ROW()&amp;"C"&amp;U201,"false"))&lt;&gt;1+U201-T201," GapInRangeHeating",""))</f>
        <v/>
      </c>
      <c r="Y201" s="345" t="str">
        <f>IF(ODU!$A201="","",IF(OR(ODU!$F201=0,ODU!$B201=0),0,ODU!$F201/ODU!$B201))</f>
        <v/>
      </c>
      <c r="Z201" s="345" t="str">
        <f>IF(ODU!$A201="","",IF(OR(ODU!$G201=0,ODU!$B201=0),0, ODU!$G201/ODU!$B201))</f>
        <v/>
      </c>
      <c r="AA201" s="303" t="str">
        <f>IF(ODU!$A201="","",IF(Y201=0,0,IF(Y201&gt;=0.8,13,IF(Y201&gt;=0.7,12,IF(Y201&gt;=0.6,11,IF(Y201&gt;=0.5,10,0))))))</f>
        <v/>
      </c>
      <c r="AB201" s="351" t="str">
        <f>IF(ODU!$A201="","",IF(Z201&gt;2, 25,6+INT(10*(Z201-0.0001))))</f>
        <v/>
      </c>
      <c r="AC201" s="304" t="str">
        <f>IF(ODU!$A201="","",IF(AA201&lt;R201," CapacityMin",""))</f>
        <v/>
      </c>
      <c r="AD201" s="304" t="str">
        <f>IF(ODU!$A201="","",IF(AB201&gt;S201," CapacityMax",""))</f>
        <v/>
      </c>
      <c r="AE201" s="344" t="str">
        <f>IF(ODU!$A201="","",IF(ODU!H201&lt;Min_Units," UnitMin",""))</f>
        <v/>
      </c>
      <c r="AF201" s="344" t="str">
        <f>IF(ODU!$A201="","",IF(ODU!I201&lt;=ODU!H201," UnitMax",""))</f>
        <v/>
      </c>
      <c r="AG201" s="344" t="str">
        <f>IF(ODU!$A201="","",IF(COUNTIF(IDU!$E$3:$N$3,"="&amp;UPPER(ODU!BL201))=1,""," Invalid_IDU_List"))</f>
        <v/>
      </c>
      <c r="AH201" s="344" t="str">
        <f t="shared" ca="1" si="32"/>
        <v/>
      </c>
      <c r="AI201" s="344" t="str">
        <f t="shared" si="33"/>
        <v/>
      </c>
    </row>
    <row r="202" spans="1:35" x14ac:dyDescent="0.2">
      <c r="A202">
        <v>202</v>
      </c>
      <c r="B202" s="304" t="str">
        <f t="shared" ca="1" si="30"/>
        <v/>
      </c>
      <c r="C202" s="304">
        <f t="shared" ca="1" si="31"/>
        <v>0</v>
      </c>
      <c r="D202" s="304">
        <f t="shared" ca="1" si="27"/>
        <v>0</v>
      </c>
      <c r="E202" s="304" t="str">
        <f t="shared" ca="1" si="28"/>
        <v/>
      </c>
      <c r="F202">
        <v>196</v>
      </c>
      <c r="G202" s="304">
        <f t="shared" ca="1" si="29"/>
        <v>0</v>
      </c>
      <c r="H202" s="304" t="str">
        <f t="shared" ca="1" si="34"/>
        <v/>
      </c>
      <c r="I202" s="311"/>
      <c r="J202" s="311"/>
      <c r="K202" s="311"/>
      <c r="P202" s="344" t="str">
        <f>IF(ODU!$A202="","",IF(COUNTIF(ODU!$A$4:$A$504,"="&amp;ODU!$A202)&gt;1,"ODU_Duplicate",""))</f>
        <v/>
      </c>
      <c r="Q202" s="344" t="str">
        <f>IF(IDU!$A203="","",IF(COUNTIF(IDU!$A$4:$A$354,"="&amp;IDU!$A203)&gt;1,"IDU_Duplicate",""))</f>
        <v/>
      </c>
      <c r="R202" s="351" t="str">
        <f>IF(ODU!$A202="","",9 + FIND("1",IF(ODU!$J202&gt;0,"1","0") &amp; IF(ODU!$K202&gt;0,"1","0") &amp; IF(ODU!$L202&gt;0,"1","0") &amp; IF(ODU!$M202&gt;0,"1","0")&amp; IF(ODU!$N202&gt;0,"1","0")&amp; IF(ODU!$O202&gt;0,"1","0")&amp; IF(ODU!$P202&gt;0,"1","0")&amp; IF(ODU!$Q202&gt;0,"1","0")&amp; IF(ODU!$R202&gt;0,"1","0")&amp; IF(ODU!$S202&gt;0,"1","0")&amp; IF(ODU!$T202&gt;0,"1","0")&amp; IF(ODU!$U202&gt;0,"1","0")&amp; IF(ODU!$V202&gt;0,"1","0")&amp; IF(ODU!$W202&gt;0,"1","0")&amp; IF(ODU!$X202&gt;0,"1","0")&amp; IF(ODU!$Y202&gt;0,"1","0")))</f>
        <v/>
      </c>
      <c r="S202" s="351" t="str">
        <f>IF(ODU!$A202="","",26 - FIND("1",IF(ODU!$Y202&gt;0,"1","0") &amp; IF(ODU!$X202&gt;0,"1","0") &amp; IF(ODU!$W202&gt;0,"1","0") &amp; IF(ODU!$V202&gt;0,"1","0")&amp; IF(ODU!$U202&gt;0,"1","0")&amp; IF(ODU!$T202&gt;0,"1","0")&amp; IF(ODU!$S202&gt;0,"1","0")&amp; IF(ODU!$R202&gt;0,"1","0")&amp; IF(ODU!$Q202&gt;0,"1","0")&amp; IF(ODU!$P202&gt;0,"1","0")&amp; IF(ODU!$O202&gt;0,"1","0")&amp; IF(ODU!$N202&gt;0,"1","0")&amp; IF(ODU!$M202&gt;0,"1","0")&amp; IF(ODU!$L202&gt;0,"1","0")&amp; IF(ODU!$K202&gt;0,"1","0")&amp; IF(ODU!$J202&gt;0,"1","0")))</f>
        <v/>
      </c>
      <c r="T202" s="351" t="str">
        <f>IF(ODU!$A202="","",26 + FIND("1",IF(ODU!$AA202&gt;0,"1","0") &amp; IF(ODU!$AB202&gt;0,"1","0") &amp; IF(ODU!$AC202&gt;0,"1","0") &amp; IF(ODU!$AD202&gt;0,"1","0")&amp; IF(ODU!$AE202&gt;0,"1","0")&amp; IF(ODU!$AF202&gt;0,"1","0")&amp; IF(ODU!$AG202&gt;0,"1","0")&amp; IF(ODU!$AH202&gt;0,"1","0")&amp; IF(ODU!$AI202&gt;0,"1","0")&amp; IF(ODU!$AJ202&gt;0,"1","0")&amp; IF(ODU!$AK202&gt;0,"1","0")&amp; IF(ODU!$AL202&gt;0,"1","0")&amp; IF(ODU!$AM202&gt;0,"1","0")&amp; IF(ODU!$AN202&gt;0,"1","0")&amp; IF(ODU!$AO202&gt;0,"1","0")&amp; IF(ODU!$AP202&gt;0,"1","0")))</f>
        <v/>
      </c>
      <c r="U202" s="351" t="str">
        <f>IF(ODU!$A202="","",43 - FIND("1",IF(ODU!$AP202&gt;0,"1","0") &amp; IF(ODU!$AO202&gt;0,"1","0") &amp; IF(ODU!$AN202&gt;0,"1","0") &amp; IF(ODU!$AM202&gt;0,"1","0")&amp; IF(ODU!$AL202&gt;0,"1","0")&amp; IF(ODU!$AK202&gt;0,"1","0")&amp; IF(ODU!$AJ202&gt;0,"1","0")&amp; IF(ODU!$AI202&gt;0,"1","0")&amp; IF(ODU!$AH202&gt;0,"1","0")&amp; IF(ODU!$AG202&gt;0,"1","0")&amp; IF(ODU!$AF202&gt;0,"1","0")&amp; IF(ODU!$AE202&gt;0,"1","0")&amp; IF(ODU!$AD202&gt;0,"1","0")&amp; IF(ODU!$AC202&gt;0,"1","0")&amp; IF(ODU!$AB202&gt;0,"1","0")&amp; IF(ODU!$AA202&gt;0,"1","0")))</f>
        <v/>
      </c>
      <c r="V202" s="351" t="str">
        <f>IF(ODU!$A202="","",IF(OR(T202&lt;&gt;R202+17,U202&lt;&gt;S202+17)," RangeMismatch",""))</f>
        <v/>
      </c>
      <c r="W202" s="344" t="str">
        <f ca="1">IF(ODU!$A202="","",IF(COUNTA(INDIRECT("odu!R"&amp;ROW()&amp;"C"&amp;R202&amp;":R"&amp;ROW()&amp;"C"&amp;S202,"false"))&lt;&gt;1+S202-R202," GapInRangeCooling",""))</f>
        <v/>
      </c>
      <c r="X202" s="344" t="str">
        <f ca="1">IF(ODU!$A202="","",IF(COUNTA(INDIRECT("odu!R"&amp;ROW()&amp;"C"&amp;T202&amp;":R"&amp;ROW()&amp;"C"&amp;U202,"false"))&lt;&gt;1+U202-T202," GapInRangeHeating",""))</f>
        <v/>
      </c>
      <c r="Y202" s="345" t="str">
        <f>IF(ODU!$A202="","",IF(OR(ODU!$F202=0,ODU!$B202=0),0,ODU!$F202/ODU!$B202))</f>
        <v/>
      </c>
      <c r="Z202" s="345" t="str">
        <f>IF(ODU!$A202="","",IF(OR(ODU!$G202=0,ODU!$B202=0),0, ODU!$G202/ODU!$B202))</f>
        <v/>
      </c>
      <c r="AA202" s="303" t="str">
        <f>IF(ODU!$A202="","",IF(Y202=0,0,IF(Y202&gt;=0.8,13,IF(Y202&gt;=0.7,12,IF(Y202&gt;=0.6,11,IF(Y202&gt;=0.5,10,0))))))</f>
        <v/>
      </c>
      <c r="AB202" s="351" t="str">
        <f>IF(ODU!$A202="","",IF(Z202&gt;2, 25,6+INT(10*(Z202-0.0001))))</f>
        <v/>
      </c>
      <c r="AC202" s="304" t="str">
        <f>IF(ODU!$A202="","",IF(AA202&lt;R202," CapacityMin",""))</f>
        <v/>
      </c>
      <c r="AD202" s="304" t="str">
        <f>IF(ODU!$A202="","",IF(AB202&gt;S202," CapacityMax",""))</f>
        <v/>
      </c>
      <c r="AE202" s="344" t="str">
        <f>IF(ODU!$A202="","",IF(ODU!H202&lt;Min_Units," UnitMin",""))</f>
        <v/>
      </c>
      <c r="AF202" s="344" t="str">
        <f>IF(ODU!$A202="","",IF(ODU!I202&lt;=ODU!H202," UnitMax",""))</f>
        <v/>
      </c>
      <c r="AG202" s="344" t="str">
        <f>IF(ODU!$A202="","",IF(COUNTIF(IDU!$E$3:$N$3,"="&amp;UPPER(ODU!BL202))=1,""," Invalid_IDU_List"))</f>
        <v/>
      </c>
      <c r="AH202" s="344" t="str">
        <f t="shared" ca="1" si="32"/>
        <v/>
      </c>
      <c r="AI202" s="344" t="str">
        <f t="shared" si="33"/>
        <v/>
      </c>
    </row>
    <row r="203" spans="1:35" x14ac:dyDescent="0.2">
      <c r="A203">
        <v>203</v>
      </c>
      <c r="B203" s="304" t="str">
        <f t="shared" ca="1" si="30"/>
        <v/>
      </c>
      <c r="C203" s="304">
        <f t="shared" ca="1" si="31"/>
        <v>0</v>
      </c>
      <c r="D203" s="304">
        <f t="shared" ca="1" si="27"/>
        <v>0</v>
      </c>
      <c r="E203" s="304" t="str">
        <f t="shared" ca="1" si="28"/>
        <v/>
      </c>
      <c r="F203">
        <v>197</v>
      </c>
      <c r="G203" s="304">
        <f t="shared" ca="1" si="29"/>
        <v>0</v>
      </c>
      <c r="H203" s="304" t="str">
        <f t="shared" ca="1" si="34"/>
        <v/>
      </c>
      <c r="I203" s="311"/>
      <c r="J203" s="311"/>
      <c r="K203" s="311"/>
      <c r="P203" s="344" t="str">
        <f>IF(ODU!$A203="","",IF(COUNTIF(ODU!$A$4:$A$504,"="&amp;ODU!$A203)&gt;1,"ODU_Duplicate",""))</f>
        <v/>
      </c>
      <c r="Q203" s="344" t="str">
        <f>IF(IDU!$A204="","",IF(COUNTIF(IDU!$A$4:$A$354,"="&amp;IDU!$A204)&gt;1,"IDU_Duplicate",""))</f>
        <v/>
      </c>
      <c r="R203" s="351" t="str">
        <f>IF(ODU!$A203="","",9 + FIND("1",IF(ODU!$J203&gt;0,"1","0") &amp; IF(ODU!$K203&gt;0,"1","0") &amp; IF(ODU!$L203&gt;0,"1","0") &amp; IF(ODU!$M203&gt;0,"1","0")&amp; IF(ODU!$N203&gt;0,"1","0")&amp; IF(ODU!$O203&gt;0,"1","0")&amp; IF(ODU!$P203&gt;0,"1","0")&amp; IF(ODU!$Q203&gt;0,"1","0")&amp; IF(ODU!$R203&gt;0,"1","0")&amp; IF(ODU!$S203&gt;0,"1","0")&amp; IF(ODU!$T203&gt;0,"1","0")&amp; IF(ODU!$U203&gt;0,"1","0")&amp; IF(ODU!$V203&gt;0,"1","0")&amp; IF(ODU!$W203&gt;0,"1","0")&amp; IF(ODU!$X203&gt;0,"1","0")&amp; IF(ODU!$Y203&gt;0,"1","0")))</f>
        <v/>
      </c>
      <c r="S203" s="351" t="str">
        <f>IF(ODU!$A203="","",26 - FIND("1",IF(ODU!$Y203&gt;0,"1","0") &amp; IF(ODU!$X203&gt;0,"1","0") &amp; IF(ODU!$W203&gt;0,"1","0") &amp; IF(ODU!$V203&gt;0,"1","0")&amp; IF(ODU!$U203&gt;0,"1","0")&amp; IF(ODU!$T203&gt;0,"1","0")&amp; IF(ODU!$S203&gt;0,"1","0")&amp; IF(ODU!$R203&gt;0,"1","0")&amp; IF(ODU!$Q203&gt;0,"1","0")&amp; IF(ODU!$P203&gt;0,"1","0")&amp; IF(ODU!$O203&gt;0,"1","0")&amp; IF(ODU!$N203&gt;0,"1","0")&amp; IF(ODU!$M203&gt;0,"1","0")&amp; IF(ODU!$L203&gt;0,"1","0")&amp; IF(ODU!$K203&gt;0,"1","0")&amp; IF(ODU!$J203&gt;0,"1","0")))</f>
        <v/>
      </c>
      <c r="T203" s="351" t="str">
        <f>IF(ODU!$A203="","",26 + FIND("1",IF(ODU!$AA203&gt;0,"1","0") &amp; IF(ODU!$AB203&gt;0,"1","0") &amp; IF(ODU!$AC203&gt;0,"1","0") &amp; IF(ODU!$AD203&gt;0,"1","0")&amp; IF(ODU!$AE203&gt;0,"1","0")&amp; IF(ODU!$AF203&gt;0,"1","0")&amp; IF(ODU!$AG203&gt;0,"1","0")&amp; IF(ODU!$AH203&gt;0,"1","0")&amp; IF(ODU!$AI203&gt;0,"1","0")&amp; IF(ODU!$AJ203&gt;0,"1","0")&amp; IF(ODU!$AK203&gt;0,"1","0")&amp; IF(ODU!$AL203&gt;0,"1","0")&amp; IF(ODU!$AM203&gt;0,"1","0")&amp; IF(ODU!$AN203&gt;0,"1","0")&amp; IF(ODU!$AO203&gt;0,"1","0")&amp; IF(ODU!$AP203&gt;0,"1","0")))</f>
        <v/>
      </c>
      <c r="U203" s="351" t="str">
        <f>IF(ODU!$A203="","",43 - FIND("1",IF(ODU!$AP203&gt;0,"1","0") &amp; IF(ODU!$AO203&gt;0,"1","0") &amp; IF(ODU!$AN203&gt;0,"1","0") &amp; IF(ODU!$AM203&gt;0,"1","0")&amp; IF(ODU!$AL203&gt;0,"1","0")&amp; IF(ODU!$AK203&gt;0,"1","0")&amp; IF(ODU!$AJ203&gt;0,"1","0")&amp; IF(ODU!$AI203&gt;0,"1","0")&amp; IF(ODU!$AH203&gt;0,"1","0")&amp; IF(ODU!$AG203&gt;0,"1","0")&amp; IF(ODU!$AF203&gt;0,"1","0")&amp; IF(ODU!$AE203&gt;0,"1","0")&amp; IF(ODU!$AD203&gt;0,"1","0")&amp; IF(ODU!$AC203&gt;0,"1","0")&amp; IF(ODU!$AB203&gt;0,"1","0")&amp; IF(ODU!$AA203&gt;0,"1","0")))</f>
        <v/>
      </c>
      <c r="V203" s="351" t="str">
        <f>IF(ODU!$A203="","",IF(OR(T203&lt;&gt;R203+17,U203&lt;&gt;S203+17)," RangeMismatch",""))</f>
        <v/>
      </c>
      <c r="W203" s="344" t="str">
        <f ca="1">IF(ODU!$A203="","",IF(COUNTA(INDIRECT("odu!R"&amp;ROW()&amp;"C"&amp;R203&amp;":R"&amp;ROW()&amp;"C"&amp;S203,"false"))&lt;&gt;1+S203-R203," GapInRangeCooling",""))</f>
        <v/>
      </c>
      <c r="X203" s="344" t="str">
        <f ca="1">IF(ODU!$A203="","",IF(COUNTA(INDIRECT("odu!R"&amp;ROW()&amp;"C"&amp;T203&amp;":R"&amp;ROW()&amp;"C"&amp;U203,"false"))&lt;&gt;1+U203-T203," GapInRangeHeating",""))</f>
        <v/>
      </c>
      <c r="Y203" s="345" t="str">
        <f>IF(ODU!$A203="","",IF(OR(ODU!$F203=0,ODU!$B203=0),0,ODU!$F203/ODU!$B203))</f>
        <v/>
      </c>
      <c r="Z203" s="345" t="str">
        <f>IF(ODU!$A203="","",IF(OR(ODU!$G203=0,ODU!$B203=0),0, ODU!$G203/ODU!$B203))</f>
        <v/>
      </c>
      <c r="AA203" s="303" t="str">
        <f>IF(ODU!$A203="","",IF(Y203=0,0,IF(Y203&gt;=0.8,13,IF(Y203&gt;=0.7,12,IF(Y203&gt;=0.6,11,IF(Y203&gt;=0.5,10,0))))))</f>
        <v/>
      </c>
      <c r="AB203" s="351" t="str">
        <f>IF(ODU!$A203="","",IF(Z203&gt;2, 25,6+INT(10*(Z203-0.0001))))</f>
        <v/>
      </c>
      <c r="AC203" s="304" t="str">
        <f>IF(ODU!$A203="","",IF(AA203&lt;R203," CapacityMin",""))</f>
        <v/>
      </c>
      <c r="AD203" s="304" t="str">
        <f>IF(ODU!$A203="","",IF(AB203&gt;S203," CapacityMax",""))</f>
        <v/>
      </c>
      <c r="AE203" s="344" t="str">
        <f>IF(ODU!$A203="","",IF(ODU!H203&lt;Min_Units," UnitMin",""))</f>
        <v/>
      </c>
      <c r="AF203" s="344" t="str">
        <f>IF(ODU!$A203="","",IF(ODU!I203&lt;=ODU!H203," UnitMax",""))</f>
        <v/>
      </c>
      <c r="AG203" s="344" t="str">
        <f>IF(ODU!$A203="","",IF(COUNTIF(IDU!$E$3:$N$3,"="&amp;UPPER(ODU!BL203))=1,""," Invalid_IDU_List"))</f>
        <v/>
      </c>
      <c r="AH203" s="344" t="str">
        <f t="shared" ca="1" si="32"/>
        <v/>
      </c>
      <c r="AI203" s="344" t="str">
        <f t="shared" si="33"/>
        <v/>
      </c>
    </row>
    <row r="204" spans="1:35" x14ac:dyDescent="0.2">
      <c r="A204">
        <v>204</v>
      </c>
      <c r="B204" s="304" t="str">
        <f t="shared" ca="1" si="30"/>
        <v/>
      </c>
      <c r="C204" s="304">
        <f t="shared" ca="1" si="31"/>
        <v>0</v>
      </c>
      <c r="D204" s="304">
        <f t="shared" ca="1" si="27"/>
        <v>0</v>
      </c>
      <c r="E204" s="304" t="str">
        <f t="shared" ca="1" si="28"/>
        <v/>
      </c>
      <c r="F204">
        <v>198</v>
      </c>
      <c r="G204" s="304">
        <f t="shared" ca="1" si="29"/>
        <v>0</v>
      </c>
      <c r="H204" s="304" t="str">
        <f t="shared" ca="1" si="34"/>
        <v/>
      </c>
      <c r="I204" s="311"/>
      <c r="J204" s="311"/>
      <c r="K204" s="311"/>
      <c r="P204" s="344" t="str">
        <f>IF(ODU!$A204="","",IF(COUNTIF(ODU!$A$4:$A$504,"="&amp;ODU!$A204)&gt;1,"ODU_Duplicate",""))</f>
        <v/>
      </c>
      <c r="Q204" s="344" t="str">
        <f>IF(IDU!$A205="","",IF(COUNTIF(IDU!$A$4:$A$354,"="&amp;IDU!$A205)&gt;1,"IDU_Duplicate",""))</f>
        <v/>
      </c>
      <c r="R204" s="351" t="str">
        <f>IF(ODU!$A204="","",9 + FIND("1",IF(ODU!$J204&gt;0,"1","0") &amp; IF(ODU!$K204&gt;0,"1","0") &amp; IF(ODU!$L204&gt;0,"1","0") &amp; IF(ODU!$M204&gt;0,"1","0")&amp; IF(ODU!$N204&gt;0,"1","0")&amp; IF(ODU!$O204&gt;0,"1","0")&amp; IF(ODU!$P204&gt;0,"1","0")&amp; IF(ODU!$Q204&gt;0,"1","0")&amp; IF(ODU!$R204&gt;0,"1","0")&amp; IF(ODU!$S204&gt;0,"1","0")&amp; IF(ODU!$T204&gt;0,"1","0")&amp; IF(ODU!$U204&gt;0,"1","0")&amp; IF(ODU!$V204&gt;0,"1","0")&amp; IF(ODU!$W204&gt;0,"1","0")&amp; IF(ODU!$X204&gt;0,"1","0")&amp; IF(ODU!$Y204&gt;0,"1","0")))</f>
        <v/>
      </c>
      <c r="S204" s="351" t="str">
        <f>IF(ODU!$A204="","",26 - FIND("1",IF(ODU!$Y204&gt;0,"1","0") &amp; IF(ODU!$X204&gt;0,"1","0") &amp; IF(ODU!$W204&gt;0,"1","0") &amp; IF(ODU!$V204&gt;0,"1","0")&amp; IF(ODU!$U204&gt;0,"1","0")&amp; IF(ODU!$T204&gt;0,"1","0")&amp; IF(ODU!$S204&gt;0,"1","0")&amp; IF(ODU!$R204&gt;0,"1","0")&amp; IF(ODU!$Q204&gt;0,"1","0")&amp; IF(ODU!$P204&gt;0,"1","0")&amp; IF(ODU!$O204&gt;0,"1","0")&amp; IF(ODU!$N204&gt;0,"1","0")&amp; IF(ODU!$M204&gt;0,"1","0")&amp; IF(ODU!$L204&gt;0,"1","0")&amp; IF(ODU!$K204&gt;0,"1","0")&amp; IF(ODU!$J204&gt;0,"1","0")))</f>
        <v/>
      </c>
      <c r="T204" s="351" t="str">
        <f>IF(ODU!$A204="","",26 + FIND("1",IF(ODU!$AA204&gt;0,"1","0") &amp; IF(ODU!$AB204&gt;0,"1","0") &amp; IF(ODU!$AC204&gt;0,"1","0") &amp; IF(ODU!$AD204&gt;0,"1","0")&amp; IF(ODU!$AE204&gt;0,"1","0")&amp; IF(ODU!$AF204&gt;0,"1","0")&amp; IF(ODU!$AG204&gt;0,"1","0")&amp; IF(ODU!$AH204&gt;0,"1","0")&amp; IF(ODU!$AI204&gt;0,"1","0")&amp; IF(ODU!$AJ204&gt;0,"1","0")&amp; IF(ODU!$AK204&gt;0,"1","0")&amp; IF(ODU!$AL204&gt;0,"1","0")&amp; IF(ODU!$AM204&gt;0,"1","0")&amp; IF(ODU!$AN204&gt;0,"1","0")&amp; IF(ODU!$AO204&gt;0,"1","0")&amp; IF(ODU!$AP204&gt;0,"1","0")))</f>
        <v/>
      </c>
      <c r="U204" s="351" t="str">
        <f>IF(ODU!$A204="","",43 - FIND("1",IF(ODU!$AP204&gt;0,"1","0") &amp; IF(ODU!$AO204&gt;0,"1","0") &amp; IF(ODU!$AN204&gt;0,"1","0") &amp; IF(ODU!$AM204&gt;0,"1","0")&amp; IF(ODU!$AL204&gt;0,"1","0")&amp; IF(ODU!$AK204&gt;0,"1","0")&amp; IF(ODU!$AJ204&gt;0,"1","0")&amp; IF(ODU!$AI204&gt;0,"1","0")&amp; IF(ODU!$AH204&gt;0,"1","0")&amp; IF(ODU!$AG204&gt;0,"1","0")&amp; IF(ODU!$AF204&gt;0,"1","0")&amp; IF(ODU!$AE204&gt;0,"1","0")&amp; IF(ODU!$AD204&gt;0,"1","0")&amp; IF(ODU!$AC204&gt;0,"1","0")&amp; IF(ODU!$AB204&gt;0,"1","0")&amp; IF(ODU!$AA204&gt;0,"1","0")))</f>
        <v/>
      </c>
      <c r="V204" s="351" t="str">
        <f>IF(ODU!$A204="","",IF(OR(T204&lt;&gt;R204+17,U204&lt;&gt;S204+17)," RangeMismatch",""))</f>
        <v/>
      </c>
      <c r="W204" s="344" t="str">
        <f ca="1">IF(ODU!$A204="","",IF(COUNTA(INDIRECT("odu!R"&amp;ROW()&amp;"C"&amp;R204&amp;":R"&amp;ROW()&amp;"C"&amp;S204,"false"))&lt;&gt;1+S204-R204," GapInRangeCooling",""))</f>
        <v/>
      </c>
      <c r="X204" s="344" t="str">
        <f ca="1">IF(ODU!$A204="","",IF(COUNTA(INDIRECT("odu!R"&amp;ROW()&amp;"C"&amp;T204&amp;":R"&amp;ROW()&amp;"C"&amp;U204,"false"))&lt;&gt;1+U204-T204," GapInRangeHeating",""))</f>
        <v/>
      </c>
      <c r="Y204" s="345" t="str">
        <f>IF(ODU!$A204="","",IF(OR(ODU!$F204=0,ODU!$B204=0),0,ODU!$F204/ODU!$B204))</f>
        <v/>
      </c>
      <c r="Z204" s="345" t="str">
        <f>IF(ODU!$A204="","",IF(OR(ODU!$G204=0,ODU!$B204=0),0, ODU!$G204/ODU!$B204))</f>
        <v/>
      </c>
      <c r="AA204" s="303" t="str">
        <f>IF(ODU!$A204="","",IF(Y204=0,0,IF(Y204&gt;=0.8,13,IF(Y204&gt;=0.7,12,IF(Y204&gt;=0.6,11,IF(Y204&gt;=0.5,10,0))))))</f>
        <v/>
      </c>
      <c r="AB204" s="351" t="str">
        <f>IF(ODU!$A204="","",IF(Z204&gt;2, 25,6+INT(10*(Z204-0.0001))))</f>
        <v/>
      </c>
      <c r="AC204" s="304" t="str">
        <f>IF(ODU!$A204="","",IF(AA204&lt;R204," CapacityMin",""))</f>
        <v/>
      </c>
      <c r="AD204" s="304" t="str">
        <f>IF(ODU!$A204="","",IF(AB204&gt;S204," CapacityMax",""))</f>
        <v/>
      </c>
      <c r="AE204" s="344" t="str">
        <f>IF(ODU!$A204="","",IF(ODU!H204&lt;Min_Units," UnitMin",""))</f>
        <v/>
      </c>
      <c r="AF204" s="344" t="str">
        <f>IF(ODU!$A204="","",IF(ODU!I204&lt;=ODU!H204," UnitMax",""))</f>
        <v/>
      </c>
      <c r="AG204" s="344" t="str">
        <f>IF(ODU!$A204="","",IF(COUNTIF(IDU!$E$3:$N$3,"="&amp;UPPER(ODU!BL204))=1,""," Invalid_IDU_List"))</f>
        <v/>
      </c>
      <c r="AH204" s="344" t="str">
        <f t="shared" ca="1" si="32"/>
        <v/>
      </c>
      <c r="AI204" s="344" t="str">
        <f t="shared" si="33"/>
        <v/>
      </c>
    </row>
    <row r="205" spans="1:35" x14ac:dyDescent="0.2">
      <c r="A205">
        <v>205</v>
      </c>
      <c r="B205" s="304" t="str">
        <f t="shared" ca="1" si="30"/>
        <v/>
      </c>
      <c r="C205" s="304">
        <f t="shared" ca="1" si="31"/>
        <v>0</v>
      </c>
      <c r="D205" s="304">
        <f t="shared" ca="1" si="27"/>
        <v>0</v>
      </c>
      <c r="E205" s="304" t="str">
        <f t="shared" ca="1" si="28"/>
        <v/>
      </c>
      <c r="F205">
        <v>199</v>
      </c>
      <c r="G205" s="304">
        <f t="shared" ca="1" si="29"/>
        <v>0</v>
      </c>
      <c r="H205" s="304" t="str">
        <f t="shared" ca="1" si="34"/>
        <v/>
      </c>
      <c r="I205" s="311"/>
      <c r="J205" s="311"/>
      <c r="K205" s="311"/>
      <c r="P205" s="344" t="str">
        <f>IF(ODU!$A205="","",IF(COUNTIF(ODU!$A$4:$A$504,"="&amp;ODU!$A205)&gt;1,"ODU_Duplicate",""))</f>
        <v/>
      </c>
      <c r="Q205" s="344" t="str">
        <f>IF(IDU!$A206="","",IF(COUNTIF(IDU!$A$4:$A$354,"="&amp;IDU!$A206)&gt;1,"IDU_Duplicate",""))</f>
        <v/>
      </c>
      <c r="R205" s="351" t="str">
        <f>IF(ODU!$A205="","",9 + FIND("1",IF(ODU!$J205&gt;0,"1","0") &amp; IF(ODU!$K205&gt;0,"1","0") &amp; IF(ODU!$L205&gt;0,"1","0") &amp; IF(ODU!$M205&gt;0,"1","0")&amp; IF(ODU!$N205&gt;0,"1","0")&amp; IF(ODU!$O205&gt;0,"1","0")&amp; IF(ODU!$P205&gt;0,"1","0")&amp; IF(ODU!$Q205&gt;0,"1","0")&amp; IF(ODU!$R205&gt;0,"1","0")&amp; IF(ODU!$S205&gt;0,"1","0")&amp; IF(ODU!$T205&gt;0,"1","0")&amp; IF(ODU!$U205&gt;0,"1","0")&amp; IF(ODU!$V205&gt;0,"1","0")&amp; IF(ODU!$W205&gt;0,"1","0")&amp; IF(ODU!$X205&gt;0,"1","0")&amp; IF(ODU!$Y205&gt;0,"1","0")))</f>
        <v/>
      </c>
      <c r="S205" s="351" t="str">
        <f>IF(ODU!$A205="","",26 - FIND("1",IF(ODU!$Y205&gt;0,"1","0") &amp; IF(ODU!$X205&gt;0,"1","0") &amp; IF(ODU!$W205&gt;0,"1","0") &amp; IF(ODU!$V205&gt;0,"1","0")&amp; IF(ODU!$U205&gt;0,"1","0")&amp; IF(ODU!$T205&gt;0,"1","0")&amp; IF(ODU!$S205&gt;0,"1","0")&amp; IF(ODU!$R205&gt;0,"1","0")&amp; IF(ODU!$Q205&gt;0,"1","0")&amp; IF(ODU!$P205&gt;0,"1","0")&amp; IF(ODU!$O205&gt;0,"1","0")&amp; IF(ODU!$N205&gt;0,"1","0")&amp; IF(ODU!$M205&gt;0,"1","0")&amp; IF(ODU!$L205&gt;0,"1","0")&amp; IF(ODU!$K205&gt;0,"1","0")&amp; IF(ODU!$J205&gt;0,"1","0")))</f>
        <v/>
      </c>
      <c r="T205" s="351" t="str">
        <f>IF(ODU!$A205="","",26 + FIND("1",IF(ODU!$AA205&gt;0,"1","0") &amp; IF(ODU!$AB205&gt;0,"1","0") &amp; IF(ODU!$AC205&gt;0,"1","0") &amp; IF(ODU!$AD205&gt;0,"1","0")&amp; IF(ODU!$AE205&gt;0,"1","0")&amp; IF(ODU!$AF205&gt;0,"1","0")&amp; IF(ODU!$AG205&gt;0,"1","0")&amp; IF(ODU!$AH205&gt;0,"1","0")&amp; IF(ODU!$AI205&gt;0,"1","0")&amp; IF(ODU!$AJ205&gt;0,"1","0")&amp; IF(ODU!$AK205&gt;0,"1","0")&amp; IF(ODU!$AL205&gt;0,"1","0")&amp; IF(ODU!$AM205&gt;0,"1","0")&amp; IF(ODU!$AN205&gt;0,"1","0")&amp; IF(ODU!$AO205&gt;0,"1","0")&amp; IF(ODU!$AP205&gt;0,"1","0")))</f>
        <v/>
      </c>
      <c r="U205" s="351" t="str">
        <f>IF(ODU!$A205="","",43 - FIND("1",IF(ODU!$AP205&gt;0,"1","0") &amp; IF(ODU!$AO205&gt;0,"1","0") &amp; IF(ODU!$AN205&gt;0,"1","0") &amp; IF(ODU!$AM205&gt;0,"1","0")&amp; IF(ODU!$AL205&gt;0,"1","0")&amp; IF(ODU!$AK205&gt;0,"1","0")&amp; IF(ODU!$AJ205&gt;0,"1","0")&amp; IF(ODU!$AI205&gt;0,"1","0")&amp; IF(ODU!$AH205&gt;0,"1","0")&amp; IF(ODU!$AG205&gt;0,"1","0")&amp; IF(ODU!$AF205&gt;0,"1","0")&amp; IF(ODU!$AE205&gt;0,"1","0")&amp; IF(ODU!$AD205&gt;0,"1","0")&amp; IF(ODU!$AC205&gt;0,"1","0")&amp; IF(ODU!$AB205&gt;0,"1","0")&amp; IF(ODU!$AA205&gt;0,"1","0")))</f>
        <v/>
      </c>
      <c r="V205" s="351" t="str">
        <f>IF(ODU!$A205="","",IF(OR(T205&lt;&gt;R205+17,U205&lt;&gt;S205+17)," RangeMismatch",""))</f>
        <v/>
      </c>
      <c r="W205" s="344" t="str">
        <f ca="1">IF(ODU!$A205="","",IF(COUNTA(INDIRECT("odu!R"&amp;ROW()&amp;"C"&amp;R205&amp;":R"&amp;ROW()&amp;"C"&amp;S205,"false"))&lt;&gt;1+S205-R205," GapInRangeCooling",""))</f>
        <v/>
      </c>
      <c r="X205" s="344" t="str">
        <f ca="1">IF(ODU!$A205="","",IF(COUNTA(INDIRECT("odu!R"&amp;ROW()&amp;"C"&amp;T205&amp;":R"&amp;ROW()&amp;"C"&amp;U205,"false"))&lt;&gt;1+U205-T205," GapInRangeHeating",""))</f>
        <v/>
      </c>
      <c r="Y205" s="345" t="str">
        <f>IF(ODU!$A205="","",IF(OR(ODU!$F205=0,ODU!$B205=0),0,ODU!$F205/ODU!$B205))</f>
        <v/>
      </c>
      <c r="Z205" s="345" t="str">
        <f>IF(ODU!$A205="","",IF(OR(ODU!$G205=0,ODU!$B205=0),0, ODU!$G205/ODU!$B205))</f>
        <v/>
      </c>
      <c r="AA205" s="303" t="str">
        <f>IF(ODU!$A205="","",IF(Y205=0,0,IF(Y205&gt;=0.8,13,IF(Y205&gt;=0.7,12,IF(Y205&gt;=0.6,11,IF(Y205&gt;=0.5,10,0))))))</f>
        <v/>
      </c>
      <c r="AB205" s="351" t="str">
        <f>IF(ODU!$A205="","",IF(Z205&gt;2, 25,6+INT(10*(Z205-0.0001))))</f>
        <v/>
      </c>
      <c r="AC205" s="304" t="str">
        <f>IF(ODU!$A205="","",IF(AA205&lt;R205," CapacityMin",""))</f>
        <v/>
      </c>
      <c r="AD205" s="304" t="str">
        <f>IF(ODU!$A205="","",IF(AB205&gt;S205," CapacityMax",""))</f>
        <v/>
      </c>
      <c r="AE205" s="344" t="str">
        <f>IF(ODU!$A205="","",IF(ODU!H205&lt;Min_Units," UnitMin",""))</f>
        <v/>
      </c>
      <c r="AF205" s="344" t="str">
        <f>IF(ODU!$A205="","",IF(ODU!I205&lt;=ODU!H205," UnitMax",""))</f>
        <v/>
      </c>
      <c r="AG205" s="344" t="str">
        <f>IF(ODU!$A205="","",IF(COUNTIF(IDU!$E$3:$N$3,"="&amp;UPPER(ODU!BL205))=1,""," Invalid_IDU_List"))</f>
        <v/>
      </c>
      <c r="AH205" s="344" t="str">
        <f t="shared" ca="1" si="32"/>
        <v/>
      </c>
      <c r="AI205" s="344" t="str">
        <f t="shared" si="33"/>
        <v/>
      </c>
    </row>
    <row r="206" spans="1:35" x14ac:dyDescent="0.2">
      <c r="A206">
        <v>206</v>
      </c>
      <c r="B206" s="304" t="str">
        <f t="shared" ca="1" si="30"/>
        <v/>
      </c>
      <c r="C206" s="304">
        <f t="shared" ca="1" si="31"/>
        <v>0</v>
      </c>
      <c r="D206" s="304">
        <f t="shared" ca="1" si="27"/>
        <v>0</v>
      </c>
      <c r="E206" s="304" t="str">
        <f t="shared" ca="1" si="28"/>
        <v/>
      </c>
      <c r="F206">
        <v>200</v>
      </c>
      <c r="G206" s="304">
        <f t="shared" ca="1" si="29"/>
        <v>0</v>
      </c>
      <c r="H206" s="304" t="str">
        <f t="shared" ca="1" si="34"/>
        <v/>
      </c>
      <c r="I206" s="311"/>
      <c r="J206" s="311"/>
      <c r="K206" s="311"/>
      <c r="P206" s="344" t="str">
        <f>IF(ODU!$A206="","",IF(COUNTIF(ODU!$A$4:$A$504,"="&amp;ODU!$A206)&gt;1,"ODU_Duplicate",""))</f>
        <v/>
      </c>
      <c r="Q206" s="344" t="str">
        <f>IF(IDU!$A207="","",IF(COUNTIF(IDU!$A$4:$A$354,"="&amp;IDU!$A207)&gt;1,"IDU_Duplicate",""))</f>
        <v/>
      </c>
      <c r="R206" s="351" t="str">
        <f>IF(ODU!$A206="","",9 + FIND("1",IF(ODU!$J206&gt;0,"1","0") &amp; IF(ODU!$K206&gt;0,"1","0") &amp; IF(ODU!$L206&gt;0,"1","0") &amp; IF(ODU!$M206&gt;0,"1","0")&amp; IF(ODU!$N206&gt;0,"1","0")&amp; IF(ODU!$O206&gt;0,"1","0")&amp; IF(ODU!$P206&gt;0,"1","0")&amp; IF(ODU!$Q206&gt;0,"1","0")&amp; IF(ODU!$R206&gt;0,"1","0")&amp; IF(ODU!$S206&gt;0,"1","0")&amp; IF(ODU!$T206&gt;0,"1","0")&amp; IF(ODU!$U206&gt;0,"1","0")&amp; IF(ODU!$V206&gt;0,"1","0")&amp; IF(ODU!$W206&gt;0,"1","0")&amp; IF(ODU!$X206&gt;0,"1","0")&amp; IF(ODU!$Y206&gt;0,"1","0")))</f>
        <v/>
      </c>
      <c r="S206" s="351" t="str">
        <f>IF(ODU!$A206="","",26 - FIND("1",IF(ODU!$Y206&gt;0,"1","0") &amp; IF(ODU!$X206&gt;0,"1","0") &amp; IF(ODU!$W206&gt;0,"1","0") &amp; IF(ODU!$V206&gt;0,"1","0")&amp; IF(ODU!$U206&gt;0,"1","0")&amp; IF(ODU!$T206&gt;0,"1","0")&amp; IF(ODU!$S206&gt;0,"1","0")&amp; IF(ODU!$R206&gt;0,"1","0")&amp; IF(ODU!$Q206&gt;0,"1","0")&amp; IF(ODU!$P206&gt;0,"1","0")&amp; IF(ODU!$O206&gt;0,"1","0")&amp; IF(ODU!$N206&gt;0,"1","0")&amp; IF(ODU!$M206&gt;0,"1","0")&amp; IF(ODU!$L206&gt;0,"1","0")&amp; IF(ODU!$K206&gt;0,"1","0")&amp; IF(ODU!$J206&gt;0,"1","0")))</f>
        <v/>
      </c>
      <c r="T206" s="351" t="str">
        <f>IF(ODU!$A206="","",26 + FIND("1",IF(ODU!$AA206&gt;0,"1","0") &amp; IF(ODU!$AB206&gt;0,"1","0") &amp; IF(ODU!$AC206&gt;0,"1","0") &amp; IF(ODU!$AD206&gt;0,"1","0")&amp; IF(ODU!$AE206&gt;0,"1","0")&amp; IF(ODU!$AF206&gt;0,"1","0")&amp; IF(ODU!$AG206&gt;0,"1","0")&amp; IF(ODU!$AH206&gt;0,"1","0")&amp; IF(ODU!$AI206&gt;0,"1","0")&amp; IF(ODU!$AJ206&gt;0,"1","0")&amp; IF(ODU!$AK206&gt;0,"1","0")&amp; IF(ODU!$AL206&gt;0,"1","0")&amp; IF(ODU!$AM206&gt;0,"1","0")&amp; IF(ODU!$AN206&gt;0,"1","0")&amp; IF(ODU!$AO206&gt;0,"1","0")&amp; IF(ODU!$AP206&gt;0,"1","0")))</f>
        <v/>
      </c>
      <c r="U206" s="351" t="str">
        <f>IF(ODU!$A206="","",43 - FIND("1",IF(ODU!$AP206&gt;0,"1","0") &amp; IF(ODU!$AO206&gt;0,"1","0") &amp; IF(ODU!$AN206&gt;0,"1","0") &amp; IF(ODU!$AM206&gt;0,"1","0")&amp; IF(ODU!$AL206&gt;0,"1","0")&amp; IF(ODU!$AK206&gt;0,"1","0")&amp; IF(ODU!$AJ206&gt;0,"1","0")&amp; IF(ODU!$AI206&gt;0,"1","0")&amp; IF(ODU!$AH206&gt;0,"1","0")&amp; IF(ODU!$AG206&gt;0,"1","0")&amp; IF(ODU!$AF206&gt;0,"1","0")&amp; IF(ODU!$AE206&gt;0,"1","0")&amp; IF(ODU!$AD206&gt;0,"1","0")&amp; IF(ODU!$AC206&gt;0,"1","0")&amp; IF(ODU!$AB206&gt;0,"1","0")&amp; IF(ODU!$AA206&gt;0,"1","0")))</f>
        <v/>
      </c>
      <c r="V206" s="351" t="str">
        <f>IF(ODU!$A206="","",IF(OR(T206&lt;&gt;R206+17,U206&lt;&gt;S206+17)," RangeMismatch",""))</f>
        <v/>
      </c>
      <c r="W206" s="344" t="str">
        <f ca="1">IF(ODU!$A206="","",IF(COUNTA(INDIRECT("odu!R"&amp;ROW()&amp;"C"&amp;R206&amp;":R"&amp;ROW()&amp;"C"&amp;S206,"false"))&lt;&gt;1+S206-R206," GapInRangeCooling",""))</f>
        <v/>
      </c>
      <c r="X206" s="344" t="str">
        <f ca="1">IF(ODU!$A206="","",IF(COUNTA(INDIRECT("odu!R"&amp;ROW()&amp;"C"&amp;T206&amp;":R"&amp;ROW()&amp;"C"&amp;U206,"false"))&lt;&gt;1+U206-T206," GapInRangeHeating",""))</f>
        <v/>
      </c>
      <c r="Y206" s="345" t="str">
        <f>IF(ODU!$A206="","",IF(OR(ODU!$F206=0,ODU!$B206=0),0,ODU!$F206/ODU!$B206))</f>
        <v/>
      </c>
      <c r="Z206" s="345" t="str">
        <f>IF(ODU!$A206="","",IF(OR(ODU!$G206=0,ODU!$B206=0),0, ODU!$G206/ODU!$B206))</f>
        <v/>
      </c>
      <c r="AA206" s="303" t="str">
        <f>IF(ODU!$A206="","",IF(Y206=0,0,IF(Y206&gt;=0.8,13,IF(Y206&gt;=0.7,12,IF(Y206&gt;=0.6,11,IF(Y206&gt;=0.5,10,0))))))</f>
        <v/>
      </c>
      <c r="AB206" s="351" t="str">
        <f>IF(ODU!$A206="","",IF(Z206&gt;2, 25,6+INT(10*(Z206-0.0001))))</f>
        <v/>
      </c>
      <c r="AC206" s="304" t="str">
        <f>IF(ODU!$A206="","",IF(AA206&lt;R206," CapacityMin",""))</f>
        <v/>
      </c>
      <c r="AD206" s="304" t="str">
        <f>IF(ODU!$A206="","",IF(AB206&gt;S206," CapacityMax",""))</f>
        <v/>
      </c>
      <c r="AE206" s="344" t="str">
        <f>IF(ODU!$A206="","",IF(ODU!H206&lt;Min_Units," UnitMin",""))</f>
        <v/>
      </c>
      <c r="AF206" s="344" t="str">
        <f>IF(ODU!$A206="","",IF(ODU!I206&lt;=ODU!H206," UnitMax",""))</f>
        <v/>
      </c>
      <c r="AG206" s="344" t="str">
        <f>IF(ODU!$A206="","",IF(COUNTIF(IDU!$E$3:$N$3,"="&amp;UPPER(ODU!BL206))=1,""," Invalid_IDU_List"))</f>
        <v/>
      </c>
      <c r="AH206" s="344" t="str">
        <f t="shared" ca="1" si="32"/>
        <v/>
      </c>
      <c r="AI206" s="344" t="str">
        <f t="shared" si="33"/>
        <v/>
      </c>
    </row>
    <row r="207" spans="1:35" x14ac:dyDescent="0.2">
      <c r="A207">
        <v>207</v>
      </c>
      <c r="B207" s="304" t="str">
        <f t="shared" ca="1" si="30"/>
        <v/>
      </c>
      <c r="C207" s="304">
        <f t="shared" ca="1" si="31"/>
        <v>0</v>
      </c>
      <c r="D207" s="304">
        <f t="shared" ca="1" si="27"/>
        <v>0</v>
      </c>
      <c r="E207" s="304" t="str">
        <f t="shared" ca="1" si="28"/>
        <v/>
      </c>
      <c r="F207">
        <v>201</v>
      </c>
      <c r="G207" s="304">
        <f t="shared" ca="1" si="29"/>
        <v>0</v>
      </c>
      <c r="H207" s="304" t="str">
        <f t="shared" ca="1" si="34"/>
        <v/>
      </c>
      <c r="I207" s="311"/>
      <c r="J207" s="311"/>
      <c r="K207" s="311"/>
      <c r="P207" s="344" t="str">
        <f>IF(ODU!$A207="","",IF(COUNTIF(ODU!$A$4:$A$504,"="&amp;ODU!$A207)&gt;1,"ODU_Duplicate",""))</f>
        <v/>
      </c>
      <c r="Q207" s="344" t="str">
        <f>IF(IDU!$A208="","",IF(COUNTIF(IDU!$A$4:$A$354,"="&amp;IDU!$A208)&gt;1,"IDU_Duplicate",""))</f>
        <v/>
      </c>
      <c r="R207" s="351" t="str">
        <f>IF(ODU!$A207="","",9 + FIND("1",IF(ODU!$J207&gt;0,"1","0") &amp; IF(ODU!$K207&gt;0,"1","0") &amp; IF(ODU!$L207&gt;0,"1","0") &amp; IF(ODU!$M207&gt;0,"1","0")&amp; IF(ODU!$N207&gt;0,"1","0")&amp; IF(ODU!$O207&gt;0,"1","0")&amp; IF(ODU!$P207&gt;0,"1","0")&amp; IF(ODU!$Q207&gt;0,"1","0")&amp; IF(ODU!$R207&gt;0,"1","0")&amp; IF(ODU!$S207&gt;0,"1","0")&amp; IF(ODU!$T207&gt;0,"1","0")&amp; IF(ODU!$U207&gt;0,"1","0")&amp; IF(ODU!$V207&gt;0,"1","0")&amp; IF(ODU!$W207&gt;0,"1","0")&amp; IF(ODU!$X207&gt;0,"1","0")&amp; IF(ODU!$Y207&gt;0,"1","0")))</f>
        <v/>
      </c>
      <c r="S207" s="351" t="str">
        <f>IF(ODU!$A207="","",26 - FIND("1",IF(ODU!$Y207&gt;0,"1","0") &amp; IF(ODU!$X207&gt;0,"1","0") &amp; IF(ODU!$W207&gt;0,"1","0") &amp; IF(ODU!$V207&gt;0,"1","0")&amp; IF(ODU!$U207&gt;0,"1","0")&amp; IF(ODU!$T207&gt;0,"1","0")&amp; IF(ODU!$S207&gt;0,"1","0")&amp; IF(ODU!$R207&gt;0,"1","0")&amp; IF(ODU!$Q207&gt;0,"1","0")&amp; IF(ODU!$P207&gt;0,"1","0")&amp; IF(ODU!$O207&gt;0,"1","0")&amp; IF(ODU!$N207&gt;0,"1","0")&amp; IF(ODU!$M207&gt;0,"1","0")&amp; IF(ODU!$L207&gt;0,"1","0")&amp; IF(ODU!$K207&gt;0,"1","0")&amp; IF(ODU!$J207&gt;0,"1","0")))</f>
        <v/>
      </c>
      <c r="T207" s="351" t="str">
        <f>IF(ODU!$A207="","",26 + FIND("1",IF(ODU!$AA207&gt;0,"1","0") &amp; IF(ODU!$AB207&gt;0,"1","0") &amp; IF(ODU!$AC207&gt;0,"1","0") &amp; IF(ODU!$AD207&gt;0,"1","0")&amp; IF(ODU!$AE207&gt;0,"1","0")&amp; IF(ODU!$AF207&gt;0,"1","0")&amp; IF(ODU!$AG207&gt;0,"1","0")&amp; IF(ODU!$AH207&gt;0,"1","0")&amp; IF(ODU!$AI207&gt;0,"1","0")&amp; IF(ODU!$AJ207&gt;0,"1","0")&amp; IF(ODU!$AK207&gt;0,"1","0")&amp; IF(ODU!$AL207&gt;0,"1","0")&amp; IF(ODU!$AM207&gt;0,"1","0")&amp; IF(ODU!$AN207&gt;0,"1","0")&amp; IF(ODU!$AO207&gt;0,"1","0")&amp; IF(ODU!$AP207&gt;0,"1","0")))</f>
        <v/>
      </c>
      <c r="U207" s="351" t="str">
        <f>IF(ODU!$A207="","",43 - FIND("1",IF(ODU!$AP207&gt;0,"1","0") &amp; IF(ODU!$AO207&gt;0,"1","0") &amp; IF(ODU!$AN207&gt;0,"1","0") &amp; IF(ODU!$AM207&gt;0,"1","0")&amp; IF(ODU!$AL207&gt;0,"1","0")&amp; IF(ODU!$AK207&gt;0,"1","0")&amp; IF(ODU!$AJ207&gt;0,"1","0")&amp; IF(ODU!$AI207&gt;0,"1","0")&amp; IF(ODU!$AH207&gt;0,"1","0")&amp; IF(ODU!$AG207&gt;0,"1","0")&amp; IF(ODU!$AF207&gt;0,"1","0")&amp; IF(ODU!$AE207&gt;0,"1","0")&amp; IF(ODU!$AD207&gt;0,"1","0")&amp; IF(ODU!$AC207&gt;0,"1","0")&amp; IF(ODU!$AB207&gt;0,"1","0")&amp; IF(ODU!$AA207&gt;0,"1","0")))</f>
        <v/>
      </c>
      <c r="V207" s="351" t="str">
        <f>IF(ODU!$A207="","",IF(OR(T207&lt;&gt;R207+17,U207&lt;&gt;S207+17)," RangeMismatch",""))</f>
        <v/>
      </c>
      <c r="W207" s="344" t="str">
        <f ca="1">IF(ODU!$A207="","",IF(COUNTA(INDIRECT("odu!R"&amp;ROW()&amp;"C"&amp;R207&amp;":R"&amp;ROW()&amp;"C"&amp;S207,"false"))&lt;&gt;1+S207-R207," GapInRangeCooling",""))</f>
        <v/>
      </c>
      <c r="X207" s="344" t="str">
        <f ca="1">IF(ODU!$A207="","",IF(COUNTA(INDIRECT("odu!R"&amp;ROW()&amp;"C"&amp;T207&amp;":R"&amp;ROW()&amp;"C"&amp;U207,"false"))&lt;&gt;1+U207-T207," GapInRangeHeating",""))</f>
        <v/>
      </c>
      <c r="Y207" s="345" t="str">
        <f>IF(ODU!$A207="","",IF(OR(ODU!$F207=0,ODU!$B207=0),0,ODU!$F207/ODU!$B207))</f>
        <v/>
      </c>
      <c r="Z207" s="345" t="str">
        <f>IF(ODU!$A207="","",IF(OR(ODU!$G207=0,ODU!$B207=0),0, ODU!$G207/ODU!$B207))</f>
        <v/>
      </c>
      <c r="AA207" s="303" t="str">
        <f>IF(ODU!$A207="","",IF(Y207=0,0,IF(Y207&gt;=0.8,13,IF(Y207&gt;=0.7,12,IF(Y207&gt;=0.6,11,IF(Y207&gt;=0.5,10,0))))))</f>
        <v/>
      </c>
      <c r="AB207" s="351" t="str">
        <f>IF(ODU!$A207="","",IF(Z207&gt;2, 25,6+INT(10*(Z207-0.0001))))</f>
        <v/>
      </c>
      <c r="AC207" s="304" t="str">
        <f>IF(ODU!$A207="","",IF(AA207&lt;R207," CapacityMin",""))</f>
        <v/>
      </c>
      <c r="AD207" s="304" t="str">
        <f>IF(ODU!$A207="","",IF(AB207&gt;S207," CapacityMax",""))</f>
        <v/>
      </c>
      <c r="AE207" s="344" t="str">
        <f>IF(ODU!$A207="","",IF(ODU!H207&lt;Min_Units," UnitMin",""))</f>
        <v/>
      </c>
      <c r="AF207" s="344" t="str">
        <f>IF(ODU!$A207="","",IF(ODU!I207&lt;=ODU!H207," UnitMax",""))</f>
        <v/>
      </c>
      <c r="AG207" s="344" t="str">
        <f>IF(ODU!$A207="","",IF(COUNTIF(IDU!$E$3:$N$3,"="&amp;UPPER(ODU!BL207))=1,""," Invalid_IDU_List"))</f>
        <v/>
      </c>
      <c r="AH207" s="344" t="str">
        <f t="shared" ca="1" si="32"/>
        <v/>
      </c>
      <c r="AI207" s="344" t="str">
        <f t="shared" si="33"/>
        <v/>
      </c>
    </row>
    <row r="208" spans="1:35" x14ac:dyDescent="0.2">
      <c r="A208">
        <v>208</v>
      </c>
      <c r="B208" s="304" t="str">
        <f t="shared" ca="1" si="30"/>
        <v/>
      </c>
      <c r="C208" s="304">
        <f t="shared" ca="1" si="31"/>
        <v>0</v>
      </c>
      <c r="D208" s="304">
        <f t="shared" ca="1" si="27"/>
        <v>0</v>
      </c>
      <c r="E208" s="304" t="str">
        <f t="shared" ca="1" si="28"/>
        <v/>
      </c>
      <c r="F208">
        <v>202</v>
      </c>
      <c r="G208" s="304">
        <f t="shared" ca="1" si="29"/>
        <v>0</v>
      </c>
      <c r="H208" s="304" t="str">
        <f t="shared" ca="1" si="34"/>
        <v/>
      </c>
      <c r="I208" s="311"/>
      <c r="J208" s="311"/>
      <c r="K208" s="311"/>
      <c r="P208" s="344" t="str">
        <f>IF(ODU!$A208="","",IF(COUNTIF(ODU!$A$4:$A$504,"="&amp;ODU!$A208)&gt;1,"ODU_Duplicate",""))</f>
        <v/>
      </c>
      <c r="Q208" s="344" t="str">
        <f>IF(IDU!$A209="","",IF(COUNTIF(IDU!$A$4:$A$354,"="&amp;IDU!$A209)&gt;1,"IDU_Duplicate",""))</f>
        <v/>
      </c>
      <c r="R208" s="351" t="str">
        <f>IF(ODU!$A208="","",9 + FIND("1",IF(ODU!$J208&gt;0,"1","0") &amp; IF(ODU!$K208&gt;0,"1","0") &amp; IF(ODU!$L208&gt;0,"1","0") &amp; IF(ODU!$M208&gt;0,"1","0")&amp; IF(ODU!$N208&gt;0,"1","0")&amp; IF(ODU!$O208&gt;0,"1","0")&amp; IF(ODU!$P208&gt;0,"1","0")&amp; IF(ODU!$Q208&gt;0,"1","0")&amp; IF(ODU!$R208&gt;0,"1","0")&amp; IF(ODU!$S208&gt;0,"1","0")&amp; IF(ODU!$T208&gt;0,"1","0")&amp; IF(ODU!$U208&gt;0,"1","0")&amp; IF(ODU!$V208&gt;0,"1","0")&amp; IF(ODU!$W208&gt;0,"1","0")&amp; IF(ODU!$X208&gt;0,"1","0")&amp; IF(ODU!$Y208&gt;0,"1","0")))</f>
        <v/>
      </c>
      <c r="S208" s="351" t="str">
        <f>IF(ODU!$A208="","",26 - FIND("1",IF(ODU!$Y208&gt;0,"1","0") &amp; IF(ODU!$X208&gt;0,"1","0") &amp; IF(ODU!$W208&gt;0,"1","0") &amp; IF(ODU!$V208&gt;0,"1","0")&amp; IF(ODU!$U208&gt;0,"1","0")&amp; IF(ODU!$T208&gt;0,"1","0")&amp; IF(ODU!$S208&gt;0,"1","0")&amp; IF(ODU!$R208&gt;0,"1","0")&amp; IF(ODU!$Q208&gt;0,"1","0")&amp; IF(ODU!$P208&gt;0,"1","0")&amp; IF(ODU!$O208&gt;0,"1","0")&amp; IF(ODU!$N208&gt;0,"1","0")&amp; IF(ODU!$M208&gt;0,"1","0")&amp; IF(ODU!$L208&gt;0,"1","0")&amp; IF(ODU!$K208&gt;0,"1","0")&amp; IF(ODU!$J208&gt;0,"1","0")))</f>
        <v/>
      </c>
      <c r="T208" s="351" t="str">
        <f>IF(ODU!$A208="","",26 + FIND("1",IF(ODU!$AA208&gt;0,"1","0") &amp; IF(ODU!$AB208&gt;0,"1","0") &amp; IF(ODU!$AC208&gt;0,"1","0") &amp; IF(ODU!$AD208&gt;0,"1","0")&amp; IF(ODU!$AE208&gt;0,"1","0")&amp; IF(ODU!$AF208&gt;0,"1","0")&amp; IF(ODU!$AG208&gt;0,"1","0")&amp; IF(ODU!$AH208&gt;0,"1","0")&amp; IF(ODU!$AI208&gt;0,"1","0")&amp; IF(ODU!$AJ208&gt;0,"1","0")&amp; IF(ODU!$AK208&gt;0,"1","0")&amp; IF(ODU!$AL208&gt;0,"1","0")&amp; IF(ODU!$AM208&gt;0,"1","0")&amp; IF(ODU!$AN208&gt;0,"1","0")&amp; IF(ODU!$AO208&gt;0,"1","0")&amp; IF(ODU!$AP208&gt;0,"1","0")))</f>
        <v/>
      </c>
      <c r="U208" s="351" t="str">
        <f>IF(ODU!$A208="","",43 - FIND("1",IF(ODU!$AP208&gt;0,"1","0") &amp; IF(ODU!$AO208&gt;0,"1","0") &amp; IF(ODU!$AN208&gt;0,"1","0") &amp; IF(ODU!$AM208&gt;0,"1","0")&amp; IF(ODU!$AL208&gt;0,"1","0")&amp; IF(ODU!$AK208&gt;0,"1","0")&amp; IF(ODU!$AJ208&gt;0,"1","0")&amp; IF(ODU!$AI208&gt;0,"1","0")&amp; IF(ODU!$AH208&gt;0,"1","0")&amp; IF(ODU!$AG208&gt;0,"1","0")&amp; IF(ODU!$AF208&gt;0,"1","0")&amp; IF(ODU!$AE208&gt;0,"1","0")&amp; IF(ODU!$AD208&gt;0,"1","0")&amp; IF(ODU!$AC208&gt;0,"1","0")&amp; IF(ODU!$AB208&gt;0,"1","0")&amp; IF(ODU!$AA208&gt;0,"1","0")))</f>
        <v/>
      </c>
      <c r="V208" s="351" t="str">
        <f>IF(ODU!$A208="","",IF(OR(T208&lt;&gt;R208+17,U208&lt;&gt;S208+17)," RangeMismatch",""))</f>
        <v/>
      </c>
      <c r="W208" s="344" t="str">
        <f ca="1">IF(ODU!$A208="","",IF(COUNTA(INDIRECT("odu!R"&amp;ROW()&amp;"C"&amp;R208&amp;":R"&amp;ROW()&amp;"C"&amp;S208,"false"))&lt;&gt;1+S208-R208," GapInRangeCooling",""))</f>
        <v/>
      </c>
      <c r="X208" s="344" t="str">
        <f ca="1">IF(ODU!$A208="","",IF(COUNTA(INDIRECT("odu!R"&amp;ROW()&amp;"C"&amp;T208&amp;":R"&amp;ROW()&amp;"C"&amp;U208,"false"))&lt;&gt;1+U208-T208," GapInRangeHeating",""))</f>
        <v/>
      </c>
      <c r="Y208" s="345" t="str">
        <f>IF(ODU!$A208="","",IF(OR(ODU!$F208=0,ODU!$B208=0),0,ODU!$F208/ODU!$B208))</f>
        <v/>
      </c>
      <c r="Z208" s="345" t="str">
        <f>IF(ODU!$A208="","",IF(OR(ODU!$G208=0,ODU!$B208=0),0, ODU!$G208/ODU!$B208))</f>
        <v/>
      </c>
      <c r="AA208" s="303" t="str">
        <f>IF(ODU!$A208="","",IF(Y208=0,0,IF(Y208&gt;=0.8,13,IF(Y208&gt;=0.7,12,IF(Y208&gt;=0.6,11,IF(Y208&gt;=0.5,10,0))))))</f>
        <v/>
      </c>
      <c r="AB208" s="351" t="str">
        <f>IF(ODU!$A208="","",IF(Z208&gt;2, 25,6+INT(10*(Z208-0.0001))))</f>
        <v/>
      </c>
      <c r="AC208" s="304" t="str">
        <f>IF(ODU!$A208="","",IF(AA208&lt;R208," CapacityMin",""))</f>
        <v/>
      </c>
      <c r="AD208" s="304" t="str">
        <f>IF(ODU!$A208="","",IF(AB208&gt;S208," CapacityMax",""))</f>
        <v/>
      </c>
      <c r="AE208" s="344" t="str">
        <f>IF(ODU!$A208="","",IF(ODU!H208&lt;Min_Units," UnitMin",""))</f>
        <v/>
      </c>
      <c r="AF208" s="344" t="str">
        <f>IF(ODU!$A208="","",IF(ODU!I208&lt;=ODU!H208," UnitMax",""))</f>
        <v/>
      </c>
      <c r="AG208" s="344" t="str">
        <f>IF(ODU!$A208="","",IF(COUNTIF(IDU!$E$3:$N$3,"="&amp;UPPER(ODU!BL208))=1,""," Invalid_IDU_List"))</f>
        <v/>
      </c>
      <c r="AH208" s="344" t="str">
        <f t="shared" ca="1" si="32"/>
        <v/>
      </c>
      <c r="AI208" s="344" t="str">
        <f t="shared" si="33"/>
        <v/>
      </c>
    </row>
    <row r="209" spans="1:35" x14ac:dyDescent="0.2">
      <c r="A209">
        <v>209</v>
      </c>
      <c r="B209" s="304" t="str">
        <f t="shared" ca="1" si="30"/>
        <v/>
      </c>
      <c r="C209" s="304">
        <f t="shared" ca="1" si="31"/>
        <v>0</v>
      </c>
      <c r="D209" s="304">
        <f t="shared" ca="1" si="27"/>
        <v>0</v>
      </c>
      <c r="E209" s="304" t="str">
        <f t="shared" ca="1" si="28"/>
        <v/>
      </c>
      <c r="F209">
        <v>203</v>
      </c>
      <c r="G209" s="304">
        <f t="shared" ca="1" si="29"/>
        <v>0</v>
      </c>
      <c r="H209" s="304" t="str">
        <f t="shared" ca="1" si="34"/>
        <v/>
      </c>
      <c r="I209" s="311"/>
      <c r="J209" s="311"/>
      <c r="K209" s="311"/>
      <c r="P209" s="344" t="str">
        <f>IF(ODU!$A209="","",IF(COUNTIF(ODU!$A$4:$A$504,"="&amp;ODU!$A209)&gt;1,"ODU_Duplicate",""))</f>
        <v/>
      </c>
      <c r="Q209" s="344" t="str">
        <f>IF(IDU!$A210="","",IF(COUNTIF(IDU!$A$4:$A$354,"="&amp;IDU!$A210)&gt;1,"IDU_Duplicate",""))</f>
        <v/>
      </c>
      <c r="R209" s="351" t="str">
        <f>IF(ODU!$A209="","",9 + FIND("1",IF(ODU!$J209&gt;0,"1","0") &amp; IF(ODU!$K209&gt;0,"1","0") &amp; IF(ODU!$L209&gt;0,"1","0") &amp; IF(ODU!$M209&gt;0,"1","0")&amp; IF(ODU!$N209&gt;0,"1","0")&amp; IF(ODU!$O209&gt;0,"1","0")&amp; IF(ODU!$P209&gt;0,"1","0")&amp; IF(ODU!$Q209&gt;0,"1","0")&amp; IF(ODU!$R209&gt;0,"1","0")&amp; IF(ODU!$S209&gt;0,"1","0")&amp; IF(ODU!$T209&gt;0,"1","0")&amp; IF(ODU!$U209&gt;0,"1","0")&amp; IF(ODU!$V209&gt;0,"1","0")&amp; IF(ODU!$W209&gt;0,"1","0")&amp; IF(ODU!$X209&gt;0,"1","0")&amp; IF(ODU!$Y209&gt;0,"1","0")))</f>
        <v/>
      </c>
      <c r="S209" s="351" t="str">
        <f>IF(ODU!$A209="","",26 - FIND("1",IF(ODU!$Y209&gt;0,"1","0") &amp; IF(ODU!$X209&gt;0,"1","0") &amp; IF(ODU!$W209&gt;0,"1","0") &amp; IF(ODU!$V209&gt;0,"1","0")&amp; IF(ODU!$U209&gt;0,"1","0")&amp; IF(ODU!$T209&gt;0,"1","0")&amp; IF(ODU!$S209&gt;0,"1","0")&amp; IF(ODU!$R209&gt;0,"1","0")&amp; IF(ODU!$Q209&gt;0,"1","0")&amp; IF(ODU!$P209&gt;0,"1","0")&amp; IF(ODU!$O209&gt;0,"1","0")&amp; IF(ODU!$N209&gt;0,"1","0")&amp; IF(ODU!$M209&gt;0,"1","0")&amp; IF(ODU!$L209&gt;0,"1","0")&amp; IF(ODU!$K209&gt;0,"1","0")&amp; IF(ODU!$J209&gt;0,"1","0")))</f>
        <v/>
      </c>
      <c r="T209" s="351" t="str">
        <f>IF(ODU!$A209="","",26 + FIND("1",IF(ODU!$AA209&gt;0,"1","0") &amp; IF(ODU!$AB209&gt;0,"1","0") &amp; IF(ODU!$AC209&gt;0,"1","0") &amp; IF(ODU!$AD209&gt;0,"1","0")&amp; IF(ODU!$AE209&gt;0,"1","0")&amp; IF(ODU!$AF209&gt;0,"1","0")&amp; IF(ODU!$AG209&gt;0,"1","0")&amp; IF(ODU!$AH209&gt;0,"1","0")&amp; IF(ODU!$AI209&gt;0,"1","0")&amp; IF(ODU!$AJ209&gt;0,"1","0")&amp; IF(ODU!$AK209&gt;0,"1","0")&amp; IF(ODU!$AL209&gt;0,"1","0")&amp; IF(ODU!$AM209&gt;0,"1","0")&amp; IF(ODU!$AN209&gt;0,"1","0")&amp; IF(ODU!$AO209&gt;0,"1","0")&amp; IF(ODU!$AP209&gt;0,"1","0")))</f>
        <v/>
      </c>
      <c r="U209" s="351" t="str">
        <f>IF(ODU!$A209="","",43 - FIND("1",IF(ODU!$AP209&gt;0,"1","0") &amp; IF(ODU!$AO209&gt;0,"1","0") &amp; IF(ODU!$AN209&gt;0,"1","0") &amp; IF(ODU!$AM209&gt;0,"1","0")&amp; IF(ODU!$AL209&gt;0,"1","0")&amp; IF(ODU!$AK209&gt;0,"1","0")&amp; IF(ODU!$AJ209&gt;0,"1","0")&amp; IF(ODU!$AI209&gt;0,"1","0")&amp; IF(ODU!$AH209&gt;0,"1","0")&amp; IF(ODU!$AG209&gt;0,"1","0")&amp; IF(ODU!$AF209&gt;0,"1","0")&amp; IF(ODU!$AE209&gt;0,"1","0")&amp; IF(ODU!$AD209&gt;0,"1","0")&amp; IF(ODU!$AC209&gt;0,"1","0")&amp; IF(ODU!$AB209&gt;0,"1","0")&amp; IF(ODU!$AA209&gt;0,"1","0")))</f>
        <v/>
      </c>
      <c r="V209" s="351" t="str">
        <f>IF(ODU!$A209="","",IF(OR(T209&lt;&gt;R209+17,U209&lt;&gt;S209+17)," RangeMismatch",""))</f>
        <v/>
      </c>
      <c r="W209" s="344" t="str">
        <f ca="1">IF(ODU!$A209="","",IF(COUNTA(INDIRECT("odu!R"&amp;ROW()&amp;"C"&amp;R209&amp;":R"&amp;ROW()&amp;"C"&amp;S209,"false"))&lt;&gt;1+S209-R209," GapInRangeCooling",""))</f>
        <v/>
      </c>
      <c r="X209" s="344" t="str">
        <f ca="1">IF(ODU!$A209="","",IF(COUNTA(INDIRECT("odu!R"&amp;ROW()&amp;"C"&amp;T209&amp;":R"&amp;ROW()&amp;"C"&amp;U209,"false"))&lt;&gt;1+U209-T209," GapInRangeHeating",""))</f>
        <v/>
      </c>
      <c r="Y209" s="345" t="str">
        <f>IF(ODU!$A209="","",IF(OR(ODU!$F209=0,ODU!$B209=0),0,ODU!$F209/ODU!$B209))</f>
        <v/>
      </c>
      <c r="Z209" s="345" t="str">
        <f>IF(ODU!$A209="","",IF(OR(ODU!$G209=0,ODU!$B209=0),0, ODU!$G209/ODU!$B209))</f>
        <v/>
      </c>
      <c r="AA209" s="303" t="str">
        <f>IF(ODU!$A209="","",IF(Y209=0,0,IF(Y209&gt;=0.8,13,IF(Y209&gt;=0.7,12,IF(Y209&gt;=0.6,11,IF(Y209&gt;=0.5,10,0))))))</f>
        <v/>
      </c>
      <c r="AB209" s="351" t="str">
        <f>IF(ODU!$A209="","",IF(Z209&gt;2, 25,6+INT(10*(Z209-0.0001))))</f>
        <v/>
      </c>
      <c r="AC209" s="304" t="str">
        <f>IF(ODU!$A209="","",IF(AA209&lt;R209," CapacityMin",""))</f>
        <v/>
      </c>
      <c r="AD209" s="304" t="str">
        <f>IF(ODU!$A209="","",IF(AB209&gt;S209," CapacityMax",""))</f>
        <v/>
      </c>
      <c r="AE209" s="344" t="str">
        <f>IF(ODU!$A209="","",IF(ODU!H209&lt;Min_Units," UnitMin",""))</f>
        <v/>
      </c>
      <c r="AF209" s="344" t="str">
        <f>IF(ODU!$A209="","",IF(ODU!I209&lt;=ODU!H209," UnitMax",""))</f>
        <v/>
      </c>
      <c r="AG209" s="344" t="str">
        <f>IF(ODU!$A209="","",IF(COUNTIF(IDU!$E$3:$N$3,"="&amp;UPPER(ODU!BL209))=1,""," Invalid_IDU_List"))</f>
        <v/>
      </c>
      <c r="AH209" s="344" t="str">
        <f t="shared" ca="1" si="32"/>
        <v/>
      </c>
      <c r="AI209" s="344" t="str">
        <f t="shared" si="33"/>
        <v/>
      </c>
    </row>
    <row r="210" spans="1:35" x14ac:dyDescent="0.2">
      <c r="A210">
        <v>210</v>
      </c>
      <c r="B210" s="304" t="str">
        <f t="shared" ca="1" si="30"/>
        <v/>
      </c>
      <c r="C210" s="304">
        <f t="shared" ca="1" si="31"/>
        <v>0</v>
      </c>
      <c r="D210" s="304">
        <f t="shared" ca="1" si="27"/>
        <v>0</v>
      </c>
      <c r="E210" s="304" t="str">
        <f t="shared" ca="1" si="28"/>
        <v/>
      </c>
      <c r="F210">
        <v>204</v>
      </c>
      <c r="G210" s="304">
        <f t="shared" ca="1" si="29"/>
        <v>0</v>
      </c>
      <c r="H210" s="304" t="str">
        <f t="shared" ca="1" si="34"/>
        <v/>
      </c>
      <c r="I210" s="311"/>
      <c r="J210" s="311"/>
      <c r="K210" s="311"/>
      <c r="P210" s="344" t="str">
        <f>IF(ODU!$A210="","",IF(COUNTIF(ODU!$A$4:$A$504,"="&amp;ODU!$A210)&gt;1,"ODU_Duplicate",""))</f>
        <v/>
      </c>
      <c r="Q210" s="344" t="str">
        <f>IF(IDU!$A211="","",IF(COUNTIF(IDU!$A$4:$A$354,"="&amp;IDU!$A211)&gt;1,"IDU_Duplicate",""))</f>
        <v/>
      </c>
      <c r="R210" s="351" t="str">
        <f>IF(ODU!$A210="","",9 + FIND("1",IF(ODU!$J210&gt;0,"1","0") &amp; IF(ODU!$K210&gt;0,"1","0") &amp; IF(ODU!$L210&gt;0,"1","0") &amp; IF(ODU!$M210&gt;0,"1","0")&amp; IF(ODU!$N210&gt;0,"1","0")&amp; IF(ODU!$O210&gt;0,"1","0")&amp; IF(ODU!$P210&gt;0,"1","0")&amp; IF(ODU!$Q210&gt;0,"1","0")&amp; IF(ODU!$R210&gt;0,"1","0")&amp; IF(ODU!$S210&gt;0,"1","0")&amp; IF(ODU!$T210&gt;0,"1","0")&amp; IF(ODU!$U210&gt;0,"1","0")&amp; IF(ODU!$V210&gt;0,"1","0")&amp; IF(ODU!$W210&gt;0,"1","0")&amp; IF(ODU!$X210&gt;0,"1","0")&amp; IF(ODU!$Y210&gt;0,"1","0")))</f>
        <v/>
      </c>
      <c r="S210" s="351" t="str">
        <f>IF(ODU!$A210="","",26 - FIND("1",IF(ODU!$Y210&gt;0,"1","0") &amp; IF(ODU!$X210&gt;0,"1","0") &amp; IF(ODU!$W210&gt;0,"1","0") &amp; IF(ODU!$V210&gt;0,"1","0")&amp; IF(ODU!$U210&gt;0,"1","0")&amp; IF(ODU!$T210&gt;0,"1","0")&amp; IF(ODU!$S210&gt;0,"1","0")&amp; IF(ODU!$R210&gt;0,"1","0")&amp; IF(ODU!$Q210&gt;0,"1","0")&amp; IF(ODU!$P210&gt;0,"1","0")&amp; IF(ODU!$O210&gt;0,"1","0")&amp; IF(ODU!$N210&gt;0,"1","0")&amp; IF(ODU!$M210&gt;0,"1","0")&amp; IF(ODU!$L210&gt;0,"1","0")&amp; IF(ODU!$K210&gt;0,"1","0")&amp; IF(ODU!$J210&gt;0,"1","0")))</f>
        <v/>
      </c>
      <c r="T210" s="351" t="str">
        <f>IF(ODU!$A210="","",26 + FIND("1",IF(ODU!$AA210&gt;0,"1","0") &amp; IF(ODU!$AB210&gt;0,"1","0") &amp; IF(ODU!$AC210&gt;0,"1","0") &amp; IF(ODU!$AD210&gt;0,"1","0")&amp; IF(ODU!$AE210&gt;0,"1","0")&amp; IF(ODU!$AF210&gt;0,"1","0")&amp; IF(ODU!$AG210&gt;0,"1","0")&amp; IF(ODU!$AH210&gt;0,"1","0")&amp; IF(ODU!$AI210&gt;0,"1","0")&amp; IF(ODU!$AJ210&gt;0,"1","0")&amp; IF(ODU!$AK210&gt;0,"1","0")&amp; IF(ODU!$AL210&gt;0,"1","0")&amp; IF(ODU!$AM210&gt;0,"1","0")&amp; IF(ODU!$AN210&gt;0,"1","0")&amp; IF(ODU!$AO210&gt;0,"1","0")&amp; IF(ODU!$AP210&gt;0,"1","0")))</f>
        <v/>
      </c>
      <c r="U210" s="351" t="str">
        <f>IF(ODU!$A210="","",43 - FIND("1",IF(ODU!$AP210&gt;0,"1","0") &amp; IF(ODU!$AO210&gt;0,"1","0") &amp; IF(ODU!$AN210&gt;0,"1","0") &amp; IF(ODU!$AM210&gt;0,"1","0")&amp; IF(ODU!$AL210&gt;0,"1","0")&amp; IF(ODU!$AK210&gt;0,"1","0")&amp; IF(ODU!$AJ210&gt;0,"1","0")&amp; IF(ODU!$AI210&gt;0,"1","0")&amp; IF(ODU!$AH210&gt;0,"1","0")&amp; IF(ODU!$AG210&gt;0,"1","0")&amp; IF(ODU!$AF210&gt;0,"1","0")&amp; IF(ODU!$AE210&gt;0,"1","0")&amp; IF(ODU!$AD210&gt;0,"1","0")&amp; IF(ODU!$AC210&gt;0,"1","0")&amp; IF(ODU!$AB210&gt;0,"1","0")&amp; IF(ODU!$AA210&gt;0,"1","0")))</f>
        <v/>
      </c>
      <c r="V210" s="351" t="str">
        <f>IF(ODU!$A210="","",IF(OR(T210&lt;&gt;R210+17,U210&lt;&gt;S210+17)," RangeMismatch",""))</f>
        <v/>
      </c>
      <c r="W210" s="344" t="str">
        <f ca="1">IF(ODU!$A210="","",IF(COUNTA(INDIRECT("odu!R"&amp;ROW()&amp;"C"&amp;R210&amp;":R"&amp;ROW()&amp;"C"&amp;S210,"false"))&lt;&gt;1+S210-R210," GapInRangeCooling",""))</f>
        <v/>
      </c>
      <c r="X210" s="344" t="str">
        <f ca="1">IF(ODU!$A210="","",IF(COUNTA(INDIRECT("odu!R"&amp;ROW()&amp;"C"&amp;T210&amp;":R"&amp;ROW()&amp;"C"&amp;U210,"false"))&lt;&gt;1+U210-T210," GapInRangeHeating",""))</f>
        <v/>
      </c>
      <c r="Y210" s="345" t="str">
        <f>IF(ODU!$A210="","",IF(OR(ODU!$F210=0,ODU!$B210=0),0,ODU!$F210/ODU!$B210))</f>
        <v/>
      </c>
      <c r="Z210" s="345" t="str">
        <f>IF(ODU!$A210="","",IF(OR(ODU!$G210=0,ODU!$B210=0),0, ODU!$G210/ODU!$B210))</f>
        <v/>
      </c>
      <c r="AA210" s="303" t="str">
        <f>IF(ODU!$A210="","",IF(Y210=0,0,IF(Y210&gt;=0.8,13,IF(Y210&gt;=0.7,12,IF(Y210&gt;=0.6,11,IF(Y210&gt;=0.5,10,0))))))</f>
        <v/>
      </c>
      <c r="AB210" s="351" t="str">
        <f>IF(ODU!$A210="","",IF(Z210&gt;2, 25,6+INT(10*(Z210-0.0001))))</f>
        <v/>
      </c>
      <c r="AC210" s="304" t="str">
        <f>IF(ODU!$A210="","",IF(AA210&lt;R210," CapacityMin",""))</f>
        <v/>
      </c>
      <c r="AD210" s="304" t="str">
        <f>IF(ODU!$A210="","",IF(AB210&gt;S210," CapacityMax",""))</f>
        <v/>
      </c>
      <c r="AE210" s="344" t="str">
        <f>IF(ODU!$A210="","",IF(ODU!H210&lt;Min_Units," UnitMin",""))</f>
        <v/>
      </c>
      <c r="AF210" s="344" t="str">
        <f>IF(ODU!$A210="","",IF(ODU!I210&lt;=ODU!H210," UnitMax",""))</f>
        <v/>
      </c>
      <c r="AG210" s="344" t="str">
        <f>IF(ODU!$A210="","",IF(COUNTIF(IDU!$E$3:$N$3,"="&amp;UPPER(ODU!BL210))=1,""," Invalid_IDU_List"))</f>
        <v/>
      </c>
      <c r="AH210" s="344" t="str">
        <f t="shared" ca="1" si="32"/>
        <v/>
      </c>
      <c r="AI210" s="344" t="str">
        <f t="shared" si="33"/>
        <v/>
      </c>
    </row>
    <row r="211" spans="1:35" x14ac:dyDescent="0.2">
      <c r="A211">
        <v>211</v>
      </c>
      <c r="B211" s="304" t="str">
        <f t="shared" ca="1" si="30"/>
        <v/>
      </c>
      <c r="C211" s="304">
        <f t="shared" ca="1" si="31"/>
        <v>0</v>
      </c>
      <c r="D211" s="304">
        <f t="shared" ca="1" si="27"/>
        <v>0</v>
      </c>
      <c r="E211" s="304" t="str">
        <f t="shared" ca="1" si="28"/>
        <v/>
      </c>
      <c r="F211">
        <v>205</v>
      </c>
      <c r="G211" s="304">
        <f t="shared" ca="1" si="29"/>
        <v>0</v>
      </c>
      <c r="H211" s="304" t="str">
        <f t="shared" ca="1" si="34"/>
        <v/>
      </c>
      <c r="I211" s="311"/>
      <c r="J211" s="311"/>
      <c r="K211" s="311"/>
      <c r="P211" s="344" t="str">
        <f>IF(ODU!$A211="","",IF(COUNTIF(ODU!$A$4:$A$504,"="&amp;ODU!$A211)&gt;1,"ODU_Duplicate",""))</f>
        <v/>
      </c>
      <c r="Q211" s="344" t="str">
        <f>IF(IDU!$A212="","",IF(COUNTIF(IDU!$A$4:$A$354,"="&amp;IDU!$A212)&gt;1,"IDU_Duplicate",""))</f>
        <v/>
      </c>
      <c r="R211" s="351" t="str">
        <f>IF(ODU!$A211="","",9 + FIND("1",IF(ODU!$J211&gt;0,"1","0") &amp; IF(ODU!$K211&gt;0,"1","0") &amp; IF(ODU!$L211&gt;0,"1","0") &amp; IF(ODU!$M211&gt;0,"1","0")&amp; IF(ODU!$N211&gt;0,"1","0")&amp; IF(ODU!$O211&gt;0,"1","0")&amp; IF(ODU!$P211&gt;0,"1","0")&amp; IF(ODU!$Q211&gt;0,"1","0")&amp; IF(ODU!$R211&gt;0,"1","0")&amp; IF(ODU!$S211&gt;0,"1","0")&amp; IF(ODU!$T211&gt;0,"1","0")&amp; IF(ODU!$U211&gt;0,"1","0")&amp; IF(ODU!$V211&gt;0,"1","0")&amp; IF(ODU!$W211&gt;0,"1","0")&amp; IF(ODU!$X211&gt;0,"1","0")&amp; IF(ODU!$Y211&gt;0,"1","0")))</f>
        <v/>
      </c>
      <c r="S211" s="351" t="str">
        <f>IF(ODU!$A211="","",26 - FIND("1",IF(ODU!$Y211&gt;0,"1","0") &amp; IF(ODU!$X211&gt;0,"1","0") &amp; IF(ODU!$W211&gt;0,"1","0") &amp; IF(ODU!$V211&gt;0,"1","0")&amp; IF(ODU!$U211&gt;0,"1","0")&amp; IF(ODU!$T211&gt;0,"1","0")&amp; IF(ODU!$S211&gt;0,"1","0")&amp; IF(ODU!$R211&gt;0,"1","0")&amp; IF(ODU!$Q211&gt;0,"1","0")&amp; IF(ODU!$P211&gt;0,"1","0")&amp; IF(ODU!$O211&gt;0,"1","0")&amp; IF(ODU!$N211&gt;0,"1","0")&amp; IF(ODU!$M211&gt;0,"1","0")&amp; IF(ODU!$L211&gt;0,"1","0")&amp; IF(ODU!$K211&gt;0,"1","0")&amp; IF(ODU!$J211&gt;0,"1","0")))</f>
        <v/>
      </c>
      <c r="T211" s="351" t="str">
        <f>IF(ODU!$A211="","",26 + FIND("1",IF(ODU!$AA211&gt;0,"1","0") &amp; IF(ODU!$AB211&gt;0,"1","0") &amp; IF(ODU!$AC211&gt;0,"1","0") &amp; IF(ODU!$AD211&gt;0,"1","0")&amp; IF(ODU!$AE211&gt;0,"1","0")&amp; IF(ODU!$AF211&gt;0,"1","0")&amp; IF(ODU!$AG211&gt;0,"1","0")&amp; IF(ODU!$AH211&gt;0,"1","0")&amp; IF(ODU!$AI211&gt;0,"1","0")&amp; IF(ODU!$AJ211&gt;0,"1","0")&amp; IF(ODU!$AK211&gt;0,"1","0")&amp; IF(ODU!$AL211&gt;0,"1","0")&amp; IF(ODU!$AM211&gt;0,"1","0")&amp; IF(ODU!$AN211&gt;0,"1","0")&amp; IF(ODU!$AO211&gt;0,"1","0")&amp; IF(ODU!$AP211&gt;0,"1","0")))</f>
        <v/>
      </c>
      <c r="U211" s="351" t="str">
        <f>IF(ODU!$A211="","",43 - FIND("1",IF(ODU!$AP211&gt;0,"1","0") &amp; IF(ODU!$AO211&gt;0,"1","0") &amp; IF(ODU!$AN211&gt;0,"1","0") &amp; IF(ODU!$AM211&gt;0,"1","0")&amp; IF(ODU!$AL211&gt;0,"1","0")&amp; IF(ODU!$AK211&gt;0,"1","0")&amp; IF(ODU!$AJ211&gt;0,"1","0")&amp; IF(ODU!$AI211&gt;0,"1","0")&amp; IF(ODU!$AH211&gt;0,"1","0")&amp; IF(ODU!$AG211&gt;0,"1","0")&amp; IF(ODU!$AF211&gt;0,"1","0")&amp; IF(ODU!$AE211&gt;0,"1","0")&amp; IF(ODU!$AD211&gt;0,"1","0")&amp; IF(ODU!$AC211&gt;0,"1","0")&amp; IF(ODU!$AB211&gt;0,"1","0")&amp; IF(ODU!$AA211&gt;0,"1","0")))</f>
        <v/>
      </c>
      <c r="V211" s="351" t="str">
        <f>IF(ODU!$A211="","",IF(OR(T211&lt;&gt;R211+17,U211&lt;&gt;S211+17)," RangeMismatch",""))</f>
        <v/>
      </c>
      <c r="W211" s="344" t="str">
        <f ca="1">IF(ODU!$A211="","",IF(COUNTA(INDIRECT("odu!R"&amp;ROW()&amp;"C"&amp;R211&amp;":R"&amp;ROW()&amp;"C"&amp;S211,"false"))&lt;&gt;1+S211-R211," GapInRangeCooling",""))</f>
        <v/>
      </c>
      <c r="X211" s="344" t="str">
        <f ca="1">IF(ODU!$A211="","",IF(COUNTA(INDIRECT("odu!R"&amp;ROW()&amp;"C"&amp;T211&amp;":R"&amp;ROW()&amp;"C"&amp;U211,"false"))&lt;&gt;1+U211-T211," GapInRangeHeating",""))</f>
        <v/>
      </c>
      <c r="Y211" s="345" t="str">
        <f>IF(ODU!$A211="","",IF(OR(ODU!$F211=0,ODU!$B211=0),0,ODU!$F211/ODU!$B211))</f>
        <v/>
      </c>
      <c r="Z211" s="345" t="str">
        <f>IF(ODU!$A211="","",IF(OR(ODU!$G211=0,ODU!$B211=0),0, ODU!$G211/ODU!$B211))</f>
        <v/>
      </c>
      <c r="AA211" s="303" t="str">
        <f>IF(ODU!$A211="","",IF(Y211=0,0,IF(Y211&gt;=0.8,13,IF(Y211&gt;=0.7,12,IF(Y211&gt;=0.6,11,IF(Y211&gt;=0.5,10,0))))))</f>
        <v/>
      </c>
      <c r="AB211" s="351" t="str">
        <f>IF(ODU!$A211="","",IF(Z211&gt;2, 25,6+INT(10*(Z211-0.0001))))</f>
        <v/>
      </c>
      <c r="AC211" s="304" t="str">
        <f>IF(ODU!$A211="","",IF(AA211&lt;R211," CapacityMin",""))</f>
        <v/>
      </c>
      <c r="AD211" s="304" t="str">
        <f>IF(ODU!$A211="","",IF(AB211&gt;S211," CapacityMax",""))</f>
        <v/>
      </c>
      <c r="AE211" s="344" t="str">
        <f>IF(ODU!$A211="","",IF(ODU!H211&lt;Min_Units," UnitMin",""))</f>
        <v/>
      </c>
      <c r="AF211" s="344" t="str">
        <f>IF(ODU!$A211="","",IF(ODU!I211&lt;=ODU!H211," UnitMax",""))</f>
        <v/>
      </c>
      <c r="AG211" s="344" t="str">
        <f>IF(ODU!$A211="","",IF(COUNTIF(IDU!$E$3:$N$3,"="&amp;UPPER(ODU!BL211))=1,""," Invalid_IDU_List"))</f>
        <v/>
      </c>
      <c r="AH211" s="344" t="str">
        <f t="shared" ca="1" si="32"/>
        <v/>
      </c>
      <c r="AI211" s="344" t="str">
        <f t="shared" si="33"/>
        <v/>
      </c>
    </row>
    <row r="212" spans="1:35" x14ac:dyDescent="0.2">
      <c r="A212">
        <v>212</v>
      </c>
      <c r="B212" s="304" t="str">
        <f t="shared" ca="1" si="30"/>
        <v/>
      </c>
      <c r="C212" s="304">
        <f t="shared" ca="1" si="31"/>
        <v>0</v>
      </c>
      <c r="D212" s="304">
        <f t="shared" ca="1" si="27"/>
        <v>0</v>
      </c>
      <c r="E212" s="304" t="str">
        <f t="shared" ca="1" si="28"/>
        <v/>
      </c>
      <c r="F212">
        <v>206</v>
      </c>
      <c r="G212" s="304">
        <f t="shared" ca="1" si="29"/>
        <v>0</v>
      </c>
      <c r="H212" s="304" t="str">
        <f t="shared" ca="1" si="34"/>
        <v/>
      </c>
      <c r="I212" s="311"/>
      <c r="J212" s="311"/>
      <c r="K212" s="311"/>
      <c r="P212" s="344" t="str">
        <f>IF(ODU!$A212="","",IF(COUNTIF(ODU!$A$4:$A$504,"="&amp;ODU!$A212)&gt;1,"ODU_Duplicate",""))</f>
        <v/>
      </c>
      <c r="Q212" s="344" t="str">
        <f>IF(IDU!$A213="","",IF(COUNTIF(IDU!$A$4:$A$354,"="&amp;IDU!$A213)&gt;1,"IDU_Duplicate",""))</f>
        <v/>
      </c>
      <c r="R212" s="351" t="str">
        <f>IF(ODU!$A212="","",9 + FIND("1",IF(ODU!$J212&gt;0,"1","0") &amp; IF(ODU!$K212&gt;0,"1","0") &amp; IF(ODU!$L212&gt;0,"1","0") &amp; IF(ODU!$M212&gt;0,"1","0")&amp; IF(ODU!$N212&gt;0,"1","0")&amp; IF(ODU!$O212&gt;0,"1","0")&amp; IF(ODU!$P212&gt;0,"1","0")&amp; IF(ODU!$Q212&gt;0,"1","0")&amp; IF(ODU!$R212&gt;0,"1","0")&amp; IF(ODU!$S212&gt;0,"1","0")&amp; IF(ODU!$T212&gt;0,"1","0")&amp; IF(ODU!$U212&gt;0,"1","0")&amp; IF(ODU!$V212&gt;0,"1","0")&amp; IF(ODU!$W212&gt;0,"1","0")&amp; IF(ODU!$X212&gt;0,"1","0")&amp; IF(ODU!$Y212&gt;0,"1","0")))</f>
        <v/>
      </c>
      <c r="S212" s="351" t="str">
        <f>IF(ODU!$A212="","",26 - FIND("1",IF(ODU!$Y212&gt;0,"1","0") &amp; IF(ODU!$X212&gt;0,"1","0") &amp; IF(ODU!$W212&gt;0,"1","0") &amp; IF(ODU!$V212&gt;0,"1","0")&amp; IF(ODU!$U212&gt;0,"1","0")&amp; IF(ODU!$T212&gt;0,"1","0")&amp; IF(ODU!$S212&gt;0,"1","0")&amp; IF(ODU!$R212&gt;0,"1","0")&amp; IF(ODU!$Q212&gt;0,"1","0")&amp; IF(ODU!$P212&gt;0,"1","0")&amp; IF(ODU!$O212&gt;0,"1","0")&amp; IF(ODU!$N212&gt;0,"1","0")&amp; IF(ODU!$M212&gt;0,"1","0")&amp; IF(ODU!$L212&gt;0,"1","0")&amp; IF(ODU!$K212&gt;0,"1","0")&amp; IF(ODU!$J212&gt;0,"1","0")))</f>
        <v/>
      </c>
      <c r="T212" s="351" t="str">
        <f>IF(ODU!$A212="","",26 + FIND("1",IF(ODU!$AA212&gt;0,"1","0") &amp; IF(ODU!$AB212&gt;0,"1","0") &amp; IF(ODU!$AC212&gt;0,"1","0") &amp; IF(ODU!$AD212&gt;0,"1","0")&amp; IF(ODU!$AE212&gt;0,"1","0")&amp; IF(ODU!$AF212&gt;0,"1","0")&amp; IF(ODU!$AG212&gt;0,"1","0")&amp; IF(ODU!$AH212&gt;0,"1","0")&amp; IF(ODU!$AI212&gt;0,"1","0")&amp; IF(ODU!$AJ212&gt;0,"1","0")&amp; IF(ODU!$AK212&gt;0,"1","0")&amp; IF(ODU!$AL212&gt;0,"1","0")&amp; IF(ODU!$AM212&gt;0,"1","0")&amp; IF(ODU!$AN212&gt;0,"1","0")&amp; IF(ODU!$AO212&gt;0,"1","0")&amp; IF(ODU!$AP212&gt;0,"1","0")))</f>
        <v/>
      </c>
      <c r="U212" s="351" t="str">
        <f>IF(ODU!$A212="","",43 - FIND("1",IF(ODU!$AP212&gt;0,"1","0") &amp; IF(ODU!$AO212&gt;0,"1","0") &amp; IF(ODU!$AN212&gt;0,"1","0") &amp; IF(ODU!$AM212&gt;0,"1","0")&amp; IF(ODU!$AL212&gt;0,"1","0")&amp; IF(ODU!$AK212&gt;0,"1","0")&amp; IF(ODU!$AJ212&gt;0,"1","0")&amp; IF(ODU!$AI212&gt;0,"1","0")&amp; IF(ODU!$AH212&gt;0,"1","0")&amp; IF(ODU!$AG212&gt;0,"1","0")&amp; IF(ODU!$AF212&gt;0,"1","0")&amp; IF(ODU!$AE212&gt;0,"1","0")&amp; IF(ODU!$AD212&gt;0,"1","0")&amp; IF(ODU!$AC212&gt;0,"1","0")&amp; IF(ODU!$AB212&gt;0,"1","0")&amp; IF(ODU!$AA212&gt;0,"1","0")))</f>
        <v/>
      </c>
      <c r="V212" s="351" t="str">
        <f>IF(ODU!$A212="","",IF(OR(T212&lt;&gt;R212+17,U212&lt;&gt;S212+17)," RangeMismatch",""))</f>
        <v/>
      </c>
      <c r="W212" s="344" t="str">
        <f ca="1">IF(ODU!$A212="","",IF(COUNTA(INDIRECT("odu!R"&amp;ROW()&amp;"C"&amp;R212&amp;":R"&amp;ROW()&amp;"C"&amp;S212,"false"))&lt;&gt;1+S212-R212," GapInRangeCooling",""))</f>
        <v/>
      </c>
      <c r="X212" s="344" t="str">
        <f ca="1">IF(ODU!$A212="","",IF(COUNTA(INDIRECT("odu!R"&amp;ROW()&amp;"C"&amp;T212&amp;":R"&amp;ROW()&amp;"C"&amp;U212,"false"))&lt;&gt;1+U212-T212," GapInRangeHeating",""))</f>
        <v/>
      </c>
      <c r="Y212" s="345" t="str">
        <f>IF(ODU!$A212="","",IF(OR(ODU!$F212=0,ODU!$B212=0),0,ODU!$F212/ODU!$B212))</f>
        <v/>
      </c>
      <c r="Z212" s="345" t="str">
        <f>IF(ODU!$A212="","",IF(OR(ODU!$G212=0,ODU!$B212=0),0, ODU!$G212/ODU!$B212))</f>
        <v/>
      </c>
      <c r="AA212" s="303" t="str">
        <f>IF(ODU!$A212="","",IF(Y212=0,0,IF(Y212&gt;=0.8,13,IF(Y212&gt;=0.7,12,IF(Y212&gt;=0.6,11,IF(Y212&gt;=0.5,10,0))))))</f>
        <v/>
      </c>
      <c r="AB212" s="351" t="str">
        <f>IF(ODU!$A212="","",IF(Z212&gt;2, 25,6+INT(10*(Z212-0.0001))))</f>
        <v/>
      </c>
      <c r="AC212" s="304" t="str">
        <f>IF(ODU!$A212="","",IF(AA212&lt;R212," CapacityMin",""))</f>
        <v/>
      </c>
      <c r="AD212" s="304" t="str">
        <f>IF(ODU!$A212="","",IF(AB212&gt;S212," CapacityMax",""))</f>
        <v/>
      </c>
      <c r="AE212" s="344" t="str">
        <f>IF(ODU!$A212="","",IF(ODU!H212&lt;Min_Units," UnitMin",""))</f>
        <v/>
      </c>
      <c r="AF212" s="344" t="str">
        <f>IF(ODU!$A212="","",IF(ODU!I212&lt;=ODU!H212," UnitMax",""))</f>
        <v/>
      </c>
      <c r="AG212" s="344" t="str">
        <f>IF(ODU!$A212="","",IF(COUNTIF(IDU!$E$3:$N$3,"="&amp;UPPER(ODU!BL212))=1,""," Invalid_IDU_List"))</f>
        <v/>
      </c>
      <c r="AH212" s="344" t="str">
        <f t="shared" ca="1" si="32"/>
        <v/>
      </c>
      <c r="AI212" s="344" t="str">
        <f t="shared" si="33"/>
        <v/>
      </c>
    </row>
    <row r="213" spans="1:35" x14ac:dyDescent="0.2">
      <c r="A213">
        <v>213</v>
      </c>
      <c r="B213" s="304" t="str">
        <f t="shared" ca="1" si="30"/>
        <v/>
      </c>
      <c r="C213" s="304">
        <f t="shared" ca="1" si="31"/>
        <v>0</v>
      </c>
      <c r="D213" s="304">
        <f t="shared" ca="1" si="27"/>
        <v>0</v>
      </c>
      <c r="E213" s="304" t="str">
        <f t="shared" ca="1" si="28"/>
        <v/>
      </c>
      <c r="F213">
        <v>207</v>
      </c>
      <c r="G213" s="304">
        <f t="shared" ca="1" si="29"/>
        <v>0</v>
      </c>
      <c r="H213" s="304" t="str">
        <f t="shared" ca="1" si="34"/>
        <v/>
      </c>
      <c r="I213" s="311"/>
      <c r="J213" s="311"/>
      <c r="K213" s="311"/>
      <c r="P213" s="344" t="str">
        <f>IF(ODU!$A213="","",IF(COUNTIF(ODU!$A$4:$A$504,"="&amp;ODU!$A213)&gt;1,"ODU_Duplicate",""))</f>
        <v/>
      </c>
      <c r="Q213" s="344" t="str">
        <f>IF(IDU!$A214="","",IF(COUNTIF(IDU!$A$4:$A$354,"="&amp;IDU!$A214)&gt;1,"IDU_Duplicate",""))</f>
        <v/>
      </c>
      <c r="R213" s="351" t="str">
        <f>IF(ODU!$A213="","",9 + FIND("1",IF(ODU!$J213&gt;0,"1","0") &amp; IF(ODU!$K213&gt;0,"1","0") &amp; IF(ODU!$L213&gt;0,"1","0") &amp; IF(ODU!$M213&gt;0,"1","0")&amp; IF(ODU!$N213&gt;0,"1","0")&amp; IF(ODU!$O213&gt;0,"1","0")&amp; IF(ODU!$P213&gt;0,"1","0")&amp; IF(ODU!$Q213&gt;0,"1","0")&amp; IF(ODU!$R213&gt;0,"1","0")&amp; IF(ODU!$S213&gt;0,"1","0")&amp; IF(ODU!$T213&gt;0,"1","0")&amp; IF(ODU!$U213&gt;0,"1","0")&amp; IF(ODU!$V213&gt;0,"1","0")&amp; IF(ODU!$W213&gt;0,"1","0")&amp; IF(ODU!$X213&gt;0,"1","0")&amp; IF(ODU!$Y213&gt;0,"1","0")))</f>
        <v/>
      </c>
      <c r="S213" s="351" t="str">
        <f>IF(ODU!$A213="","",26 - FIND("1",IF(ODU!$Y213&gt;0,"1","0") &amp; IF(ODU!$X213&gt;0,"1","0") &amp; IF(ODU!$W213&gt;0,"1","0") &amp; IF(ODU!$V213&gt;0,"1","0")&amp; IF(ODU!$U213&gt;0,"1","0")&amp; IF(ODU!$T213&gt;0,"1","0")&amp; IF(ODU!$S213&gt;0,"1","0")&amp; IF(ODU!$R213&gt;0,"1","0")&amp; IF(ODU!$Q213&gt;0,"1","0")&amp; IF(ODU!$P213&gt;0,"1","0")&amp; IF(ODU!$O213&gt;0,"1","0")&amp; IF(ODU!$N213&gt;0,"1","0")&amp; IF(ODU!$M213&gt;0,"1","0")&amp; IF(ODU!$L213&gt;0,"1","0")&amp; IF(ODU!$K213&gt;0,"1","0")&amp; IF(ODU!$J213&gt;0,"1","0")))</f>
        <v/>
      </c>
      <c r="T213" s="351" t="str">
        <f>IF(ODU!$A213="","",26 + FIND("1",IF(ODU!$AA213&gt;0,"1","0") &amp; IF(ODU!$AB213&gt;0,"1","0") &amp; IF(ODU!$AC213&gt;0,"1","0") &amp; IF(ODU!$AD213&gt;0,"1","0")&amp; IF(ODU!$AE213&gt;0,"1","0")&amp; IF(ODU!$AF213&gt;0,"1","0")&amp; IF(ODU!$AG213&gt;0,"1","0")&amp; IF(ODU!$AH213&gt;0,"1","0")&amp; IF(ODU!$AI213&gt;0,"1","0")&amp; IF(ODU!$AJ213&gt;0,"1","0")&amp; IF(ODU!$AK213&gt;0,"1","0")&amp; IF(ODU!$AL213&gt;0,"1","0")&amp; IF(ODU!$AM213&gt;0,"1","0")&amp; IF(ODU!$AN213&gt;0,"1","0")&amp; IF(ODU!$AO213&gt;0,"1","0")&amp; IF(ODU!$AP213&gt;0,"1","0")))</f>
        <v/>
      </c>
      <c r="U213" s="351" t="str">
        <f>IF(ODU!$A213="","",43 - FIND("1",IF(ODU!$AP213&gt;0,"1","0") &amp; IF(ODU!$AO213&gt;0,"1","0") &amp; IF(ODU!$AN213&gt;0,"1","0") &amp; IF(ODU!$AM213&gt;0,"1","0")&amp; IF(ODU!$AL213&gt;0,"1","0")&amp; IF(ODU!$AK213&gt;0,"1","0")&amp; IF(ODU!$AJ213&gt;0,"1","0")&amp; IF(ODU!$AI213&gt;0,"1","0")&amp; IF(ODU!$AH213&gt;0,"1","0")&amp; IF(ODU!$AG213&gt;0,"1","0")&amp; IF(ODU!$AF213&gt;0,"1","0")&amp; IF(ODU!$AE213&gt;0,"1","0")&amp; IF(ODU!$AD213&gt;0,"1","0")&amp; IF(ODU!$AC213&gt;0,"1","0")&amp; IF(ODU!$AB213&gt;0,"1","0")&amp; IF(ODU!$AA213&gt;0,"1","0")))</f>
        <v/>
      </c>
      <c r="V213" s="351" t="str">
        <f>IF(ODU!$A213="","",IF(OR(T213&lt;&gt;R213+17,U213&lt;&gt;S213+17)," RangeMismatch",""))</f>
        <v/>
      </c>
      <c r="W213" s="344" t="str">
        <f ca="1">IF(ODU!$A213="","",IF(COUNTA(INDIRECT("odu!R"&amp;ROW()&amp;"C"&amp;R213&amp;":R"&amp;ROW()&amp;"C"&amp;S213,"false"))&lt;&gt;1+S213-R213," GapInRangeCooling",""))</f>
        <v/>
      </c>
      <c r="X213" s="344" t="str">
        <f ca="1">IF(ODU!$A213="","",IF(COUNTA(INDIRECT("odu!R"&amp;ROW()&amp;"C"&amp;T213&amp;":R"&amp;ROW()&amp;"C"&amp;U213,"false"))&lt;&gt;1+U213-T213," GapInRangeHeating",""))</f>
        <v/>
      </c>
      <c r="Y213" s="345" t="str">
        <f>IF(ODU!$A213="","",IF(OR(ODU!$F213=0,ODU!$B213=0),0,ODU!$F213/ODU!$B213))</f>
        <v/>
      </c>
      <c r="Z213" s="345" t="str">
        <f>IF(ODU!$A213="","",IF(OR(ODU!$G213=0,ODU!$B213=0),0, ODU!$G213/ODU!$B213))</f>
        <v/>
      </c>
      <c r="AA213" s="303" t="str">
        <f>IF(ODU!$A213="","",IF(Y213=0,0,IF(Y213&gt;=0.8,13,IF(Y213&gt;=0.7,12,IF(Y213&gt;=0.6,11,IF(Y213&gt;=0.5,10,0))))))</f>
        <v/>
      </c>
      <c r="AB213" s="351" t="str">
        <f>IF(ODU!$A213="","",IF(Z213&gt;2, 25,6+INT(10*(Z213-0.0001))))</f>
        <v/>
      </c>
      <c r="AC213" s="304" t="str">
        <f>IF(ODU!$A213="","",IF(AA213&lt;R213," CapacityMin",""))</f>
        <v/>
      </c>
      <c r="AD213" s="304" t="str">
        <f>IF(ODU!$A213="","",IF(AB213&gt;S213," CapacityMax",""))</f>
        <v/>
      </c>
      <c r="AE213" s="344" t="str">
        <f>IF(ODU!$A213="","",IF(ODU!H213&lt;Min_Units," UnitMin",""))</f>
        <v/>
      </c>
      <c r="AF213" s="344" t="str">
        <f>IF(ODU!$A213="","",IF(ODU!I213&lt;=ODU!H213," UnitMax",""))</f>
        <v/>
      </c>
      <c r="AG213" s="344" t="str">
        <f>IF(ODU!$A213="","",IF(COUNTIF(IDU!$E$3:$N$3,"="&amp;UPPER(ODU!BL213))=1,""," Invalid_IDU_List"))</f>
        <v/>
      </c>
      <c r="AH213" s="344" t="str">
        <f t="shared" ca="1" si="32"/>
        <v/>
      </c>
      <c r="AI213" s="344" t="str">
        <f t="shared" si="33"/>
        <v/>
      </c>
    </row>
    <row r="214" spans="1:35" x14ac:dyDescent="0.2">
      <c r="A214">
        <v>214</v>
      </c>
      <c r="B214" s="304" t="str">
        <f t="shared" ca="1" si="30"/>
        <v/>
      </c>
      <c r="C214" s="304">
        <f t="shared" ca="1" si="31"/>
        <v>0</v>
      </c>
      <c r="D214" s="304">
        <f t="shared" ca="1" si="27"/>
        <v>0</v>
      </c>
      <c r="E214" s="304" t="str">
        <f t="shared" ca="1" si="28"/>
        <v/>
      </c>
      <c r="F214">
        <v>208</v>
      </c>
      <c r="G214" s="304">
        <f t="shared" ca="1" si="29"/>
        <v>0</v>
      </c>
      <c r="H214" s="304" t="str">
        <f t="shared" ca="1" si="34"/>
        <v/>
      </c>
      <c r="I214" s="311"/>
      <c r="J214" s="311"/>
      <c r="K214" s="311"/>
      <c r="P214" s="344" t="str">
        <f>IF(ODU!$A214="","",IF(COUNTIF(ODU!$A$4:$A$504,"="&amp;ODU!$A214)&gt;1,"ODU_Duplicate",""))</f>
        <v/>
      </c>
      <c r="Q214" s="344" t="str">
        <f>IF(IDU!$A215="","",IF(COUNTIF(IDU!$A$4:$A$354,"="&amp;IDU!$A215)&gt;1,"IDU_Duplicate",""))</f>
        <v/>
      </c>
      <c r="R214" s="351" t="str">
        <f>IF(ODU!$A214="","",9 + FIND("1",IF(ODU!$J214&gt;0,"1","0") &amp; IF(ODU!$K214&gt;0,"1","0") &amp; IF(ODU!$L214&gt;0,"1","0") &amp; IF(ODU!$M214&gt;0,"1","0")&amp; IF(ODU!$N214&gt;0,"1","0")&amp; IF(ODU!$O214&gt;0,"1","0")&amp; IF(ODU!$P214&gt;0,"1","0")&amp; IF(ODU!$Q214&gt;0,"1","0")&amp; IF(ODU!$R214&gt;0,"1","0")&amp; IF(ODU!$S214&gt;0,"1","0")&amp; IF(ODU!$T214&gt;0,"1","0")&amp; IF(ODU!$U214&gt;0,"1","0")&amp; IF(ODU!$V214&gt;0,"1","0")&amp; IF(ODU!$W214&gt;0,"1","0")&amp; IF(ODU!$X214&gt;0,"1","0")&amp; IF(ODU!$Y214&gt;0,"1","0")))</f>
        <v/>
      </c>
      <c r="S214" s="351" t="str">
        <f>IF(ODU!$A214="","",26 - FIND("1",IF(ODU!$Y214&gt;0,"1","0") &amp; IF(ODU!$X214&gt;0,"1","0") &amp; IF(ODU!$W214&gt;0,"1","0") &amp; IF(ODU!$V214&gt;0,"1","0")&amp; IF(ODU!$U214&gt;0,"1","0")&amp; IF(ODU!$T214&gt;0,"1","0")&amp; IF(ODU!$S214&gt;0,"1","0")&amp; IF(ODU!$R214&gt;0,"1","0")&amp; IF(ODU!$Q214&gt;0,"1","0")&amp; IF(ODU!$P214&gt;0,"1","0")&amp; IF(ODU!$O214&gt;0,"1","0")&amp; IF(ODU!$N214&gt;0,"1","0")&amp; IF(ODU!$M214&gt;0,"1","0")&amp; IF(ODU!$L214&gt;0,"1","0")&amp; IF(ODU!$K214&gt;0,"1","0")&amp; IF(ODU!$J214&gt;0,"1","0")))</f>
        <v/>
      </c>
      <c r="T214" s="351" t="str">
        <f>IF(ODU!$A214="","",26 + FIND("1",IF(ODU!$AA214&gt;0,"1","0") &amp; IF(ODU!$AB214&gt;0,"1","0") &amp; IF(ODU!$AC214&gt;0,"1","0") &amp; IF(ODU!$AD214&gt;0,"1","0")&amp; IF(ODU!$AE214&gt;0,"1","0")&amp; IF(ODU!$AF214&gt;0,"1","0")&amp; IF(ODU!$AG214&gt;0,"1","0")&amp; IF(ODU!$AH214&gt;0,"1","0")&amp; IF(ODU!$AI214&gt;0,"1","0")&amp; IF(ODU!$AJ214&gt;0,"1","0")&amp; IF(ODU!$AK214&gt;0,"1","0")&amp; IF(ODU!$AL214&gt;0,"1","0")&amp; IF(ODU!$AM214&gt;0,"1","0")&amp; IF(ODU!$AN214&gt;0,"1","0")&amp; IF(ODU!$AO214&gt;0,"1","0")&amp; IF(ODU!$AP214&gt;0,"1","0")))</f>
        <v/>
      </c>
      <c r="U214" s="351" t="str">
        <f>IF(ODU!$A214="","",43 - FIND("1",IF(ODU!$AP214&gt;0,"1","0") &amp; IF(ODU!$AO214&gt;0,"1","0") &amp; IF(ODU!$AN214&gt;0,"1","0") &amp; IF(ODU!$AM214&gt;0,"1","0")&amp; IF(ODU!$AL214&gt;0,"1","0")&amp; IF(ODU!$AK214&gt;0,"1","0")&amp; IF(ODU!$AJ214&gt;0,"1","0")&amp; IF(ODU!$AI214&gt;0,"1","0")&amp; IF(ODU!$AH214&gt;0,"1","0")&amp; IF(ODU!$AG214&gt;0,"1","0")&amp; IF(ODU!$AF214&gt;0,"1","0")&amp; IF(ODU!$AE214&gt;0,"1","0")&amp; IF(ODU!$AD214&gt;0,"1","0")&amp; IF(ODU!$AC214&gt;0,"1","0")&amp; IF(ODU!$AB214&gt;0,"1","0")&amp; IF(ODU!$AA214&gt;0,"1","0")))</f>
        <v/>
      </c>
      <c r="V214" s="351" t="str">
        <f>IF(ODU!$A214="","",IF(OR(T214&lt;&gt;R214+17,U214&lt;&gt;S214+17)," RangeMismatch",""))</f>
        <v/>
      </c>
      <c r="W214" s="344" t="str">
        <f ca="1">IF(ODU!$A214="","",IF(COUNTA(INDIRECT("odu!R"&amp;ROW()&amp;"C"&amp;R214&amp;":R"&amp;ROW()&amp;"C"&amp;S214,"false"))&lt;&gt;1+S214-R214," GapInRangeCooling",""))</f>
        <v/>
      </c>
      <c r="X214" s="344" t="str">
        <f ca="1">IF(ODU!$A214="","",IF(COUNTA(INDIRECT("odu!R"&amp;ROW()&amp;"C"&amp;T214&amp;":R"&amp;ROW()&amp;"C"&amp;U214,"false"))&lt;&gt;1+U214-T214," GapInRangeHeating",""))</f>
        <v/>
      </c>
      <c r="Y214" s="345" t="str">
        <f>IF(ODU!$A214="","",IF(OR(ODU!$F214=0,ODU!$B214=0),0,ODU!$F214/ODU!$B214))</f>
        <v/>
      </c>
      <c r="Z214" s="345" t="str">
        <f>IF(ODU!$A214="","",IF(OR(ODU!$G214=0,ODU!$B214=0),0, ODU!$G214/ODU!$B214))</f>
        <v/>
      </c>
      <c r="AA214" s="303" t="str">
        <f>IF(ODU!$A214="","",IF(Y214=0,0,IF(Y214&gt;=0.8,13,IF(Y214&gt;=0.7,12,IF(Y214&gt;=0.6,11,IF(Y214&gt;=0.5,10,0))))))</f>
        <v/>
      </c>
      <c r="AB214" s="351" t="str">
        <f>IF(ODU!$A214="","",IF(Z214&gt;2, 25,6+INT(10*(Z214-0.0001))))</f>
        <v/>
      </c>
      <c r="AC214" s="304" t="str">
        <f>IF(ODU!$A214="","",IF(AA214&lt;R214," CapacityMin",""))</f>
        <v/>
      </c>
      <c r="AD214" s="304" t="str">
        <f>IF(ODU!$A214="","",IF(AB214&gt;S214," CapacityMax",""))</f>
        <v/>
      </c>
      <c r="AE214" s="344" t="str">
        <f>IF(ODU!$A214="","",IF(ODU!H214&lt;Min_Units," UnitMin",""))</f>
        <v/>
      </c>
      <c r="AF214" s="344" t="str">
        <f>IF(ODU!$A214="","",IF(ODU!I214&lt;=ODU!H214," UnitMax",""))</f>
        <v/>
      </c>
      <c r="AG214" s="344" t="str">
        <f>IF(ODU!$A214="","",IF(COUNTIF(IDU!$E$3:$N$3,"="&amp;UPPER(ODU!BL214))=1,""," Invalid_IDU_List"))</f>
        <v/>
      </c>
      <c r="AH214" s="344" t="str">
        <f t="shared" ca="1" si="32"/>
        <v/>
      </c>
      <c r="AI214" s="344" t="str">
        <f t="shared" si="33"/>
        <v/>
      </c>
    </row>
    <row r="215" spans="1:35" x14ac:dyDescent="0.2">
      <c r="A215">
        <v>215</v>
      </c>
      <c r="B215" s="304" t="str">
        <f t="shared" ca="1" si="30"/>
        <v/>
      </c>
      <c r="C215" s="304">
        <f t="shared" ca="1" si="31"/>
        <v>0</v>
      </c>
      <c r="D215" s="304">
        <f t="shared" ca="1" si="27"/>
        <v>0</v>
      </c>
      <c r="E215" s="304" t="str">
        <f t="shared" ca="1" si="28"/>
        <v/>
      </c>
      <c r="F215">
        <v>209</v>
      </c>
      <c r="G215" s="304">
        <f t="shared" ca="1" si="29"/>
        <v>0</v>
      </c>
      <c r="H215" s="304" t="str">
        <f t="shared" ca="1" si="34"/>
        <v/>
      </c>
      <c r="I215" s="311"/>
      <c r="J215" s="311"/>
      <c r="K215" s="311"/>
      <c r="P215" s="344" t="str">
        <f>IF(ODU!$A215="","",IF(COUNTIF(ODU!$A$4:$A$504,"="&amp;ODU!$A215)&gt;1,"ODU_Duplicate",""))</f>
        <v/>
      </c>
      <c r="Q215" s="344" t="str">
        <f>IF(IDU!$A216="","",IF(COUNTIF(IDU!$A$4:$A$354,"="&amp;IDU!$A216)&gt;1,"IDU_Duplicate",""))</f>
        <v/>
      </c>
      <c r="R215" s="351" t="str">
        <f>IF(ODU!$A215="","",9 + FIND("1",IF(ODU!$J215&gt;0,"1","0") &amp; IF(ODU!$K215&gt;0,"1","0") &amp; IF(ODU!$L215&gt;0,"1","0") &amp; IF(ODU!$M215&gt;0,"1","0")&amp; IF(ODU!$N215&gt;0,"1","0")&amp; IF(ODU!$O215&gt;0,"1","0")&amp; IF(ODU!$P215&gt;0,"1","0")&amp; IF(ODU!$Q215&gt;0,"1","0")&amp; IF(ODU!$R215&gt;0,"1","0")&amp; IF(ODU!$S215&gt;0,"1","0")&amp; IF(ODU!$T215&gt;0,"1","0")&amp; IF(ODU!$U215&gt;0,"1","0")&amp; IF(ODU!$V215&gt;0,"1","0")&amp; IF(ODU!$W215&gt;0,"1","0")&amp; IF(ODU!$X215&gt;0,"1","0")&amp; IF(ODU!$Y215&gt;0,"1","0")))</f>
        <v/>
      </c>
      <c r="S215" s="351" t="str">
        <f>IF(ODU!$A215="","",26 - FIND("1",IF(ODU!$Y215&gt;0,"1","0") &amp; IF(ODU!$X215&gt;0,"1","0") &amp; IF(ODU!$W215&gt;0,"1","0") &amp; IF(ODU!$V215&gt;0,"1","0")&amp; IF(ODU!$U215&gt;0,"1","0")&amp; IF(ODU!$T215&gt;0,"1","0")&amp; IF(ODU!$S215&gt;0,"1","0")&amp; IF(ODU!$R215&gt;0,"1","0")&amp; IF(ODU!$Q215&gt;0,"1","0")&amp; IF(ODU!$P215&gt;0,"1","0")&amp; IF(ODU!$O215&gt;0,"1","0")&amp; IF(ODU!$N215&gt;0,"1","0")&amp; IF(ODU!$M215&gt;0,"1","0")&amp; IF(ODU!$L215&gt;0,"1","0")&amp; IF(ODU!$K215&gt;0,"1","0")&amp; IF(ODU!$J215&gt;0,"1","0")))</f>
        <v/>
      </c>
      <c r="T215" s="351" t="str">
        <f>IF(ODU!$A215="","",26 + FIND("1",IF(ODU!$AA215&gt;0,"1","0") &amp; IF(ODU!$AB215&gt;0,"1","0") &amp; IF(ODU!$AC215&gt;0,"1","0") &amp; IF(ODU!$AD215&gt;0,"1","0")&amp; IF(ODU!$AE215&gt;0,"1","0")&amp; IF(ODU!$AF215&gt;0,"1","0")&amp; IF(ODU!$AG215&gt;0,"1","0")&amp; IF(ODU!$AH215&gt;0,"1","0")&amp; IF(ODU!$AI215&gt;0,"1","0")&amp; IF(ODU!$AJ215&gt;0,"1","0")&amp; IF(ODU!$AK215&gt;0,"1","0")&amp; IF(ODU!$AL215&gt;0,"1","0")&amp; IF(ODU!$AM215&gt;0,"1","0")&amp; IF(ODU!$AN215&gt;0,"1","0")&amp; IF(ODU!$AO215&gt;0,"1","0")&amp; IF(ODU!$AP215&gt;0,"1","0")))</f>
        <v/>
      </c>
      <c r="U215" s="351" t="str">
        <f>IF(ODU!$A215="","",43 - FIND("1",IF(ODU!$AP215&gt;0,"1","0") &amp; IF(ODU!$AO215&gt;0,"1","0") &amp; IF(ODU!$AN215&gt;0,"1","0") &amp; IF(ODU!$AM215&gt;0,"1","0")&amp; IF(ODU!$AL215&gt;0,"1","0")&amp; IF(ODU!$AK215&gt;0,"1","0")&amp; IF(ODU!$AJ215&gt;0,"1","0")&amp; IF(ODU!$AI215&gt;0,"1","0")&amp; IF(ODU!$AH215&gt;0,"1","0")&amp; IF(ODU!$AG215&gt;0,"1","0")&amp; IF(ODU!$AF215&gt;0,"1","0")&amp; IF(ODU!$AE215&gt;0,"1","0")&amp; IF(ODU!$AD215&gt;0,"1","0")&amp; IF(ODU!$AC215&gt;0,"1","0")&amp; IF(ODU!$AB215&gt;0,"1","0")&amp; IF(ODU!$AA215&gt;0,"1","0")))</f>
        <v/>
      </c>
      <c r="V215" s="351" t="str">
        <f>IF(ODU!$A215="","",IF(OR(T215&lt;&gt;R215+17,U215&lt;&gt;S215+17)," RangeMismatch",""))</f>
        <v/>
      </c>
      <c r="W215" s="344" t="str">
        <f ca="1">IF(ODU!$A215="","",IF(COUNTA(INDIRECT("odu!R"&amp;ROW()&amp;"C"&amp;R215&amp;":R"&amp;ROW()&amp;"C"&amp;S215,"false"))&lt;&gt;1+S215-R215," GapInRangeCooling",""))</f>
        <v/>
      </c>
      <c r="X215" s="344" t="str">
        <f ca="1">IF(ODU!$A215="","",IF(COUNTA(INDIRECT("odu!R"&amp;ROW()&amp;"C"&amp;T215&amp;":R"&amp;ROW()&amp;"C"&amp;U215,"false"))&lt;&gt;1+U215-T215," GapInRangeHeating",""))</f>
        <v/>
      </c>
      <c r="Y215" s="345" t="str">
        <f>IF(ODU!$A215="","",IF(OR(ODU!$F215=0,ODU!$B215=0),0,ODU!$F215/ODU!$B215))</f>
        <v/>
      </c>
      <c r="Z215" s="345" t="str">
        <f>IF(ODU!$A215="","",IF(OR(ODU!$G215=0,ODU!$B215=0),0, ODU!$G215/ODU!$B215))</f>
        <v/>
      </c>
      <c r="AA215" s="303" t="str">
        <f>IF(ODU!$A215="","",IF(Y215=0,0,IF(Y215&gt;=0.8,13,IF(Y215&gt;=0.7,12,IF(Y215&gt;=0.6,11,IF(Y215&gt;=0.5,10,0))))))</f>
        <v/>
      </c>
      <c r="AB215" s="351" t="str">
        <f>IF(ODU!$A215="","",IF(Z215&gt;2, 25,6+INT(10*(Z215-0.0001))))</f>
        <v/>
      </c>
      <c r="AC215" s="304" t="str">
        <f>IF(ODU!$A215="","",IF(AA215&lt;R215," CapacityMin",""))</f>
        <v/>
      </c>
      <c r="AD215" s="304" t="str">
        <f>IF(ODU!$A215="","",IF(AB215&gt;S215," CapacityMax",""))</f>
        <v/>
      </c>
      <c r="AE215" s="344" t="str">
        <f>IF(ODU!$A215="","",IF(ODU!H215&lt;Min_Units," UnitMin",""))</f>
        <v/>
      </c>
      <c r="AF215" s="344" t="str">
        <f>IF(ODU!$A215="","",IF(ODU!I215&lt;=ODU!H215," UnitMax",""))</f>
        <v/>
      </c>
      <c r="AG215" s="344" t="str">
        <f>IF(ODU!$A215="","",IF(COUNTIF(IDU!$E$3:$N$3,"="&amp;UPPER(ODU!BL215))=1,""," Invalid_IDU_List"))</f>
        <v/>
      </c>
      <c r="AH215" s="344" t="str">
        <f t="shared" ca="1" si="32"/>
        <v/>
      </c>
      <c r="AI215" s="344" t="str">
        <f t="shared" si="33"/>
        <v/>
      </c>
    </row>
    <row r="216" spans="1:35" x14ac:dyDescent="0.2">
      <c r="A216">
        <v>216</v>
      </c>
      <c r="B216" s="304" t="str">
        <f t="shared" ca="1" si="30"/>
        <v/>
      </c>
      <c r="C216" s="304">
        <f t="shared" ca="1" si="31"/>
        <v>0</v>
      </c>
      <c r="D216" s="304">
        <f t="shared" ca="1" si="27"/>
        <v>0</v>
      </c>
      <c r="E216" s="304" t="str">
        <f t="shared" ca="1" si="28"/>
        <v/>
      </c>
      <c r="F216">
        <v>210</v>
      </c>
      <c r="G216" s="304">
        <f t="shared" ca="1" si="29"/>
        <v>0</v>
      </c>
      <c r="H216" s="304" t="str">
        <f t="shared" ca="1" si="34"/>
        <v/>
      </c>
      <c r="I216" s="311"/>
      <c r="J216" s="311"/>
      <c r="K216" s="311"/>
      <c r="P216" s="344" t="str">
        <f>IF(ODU!$A216="","",IF(COUNTIF(ODU!$A$4:$A$504,"="&amp;ODU!$A216)&gt;1,"ODU_Duplicate",""))</f>
        <v/>
      </c>
      <c r="Q216" s="344" t="str">
        <f>IF(IDU!$A217="","",IF(COUNTIF(IDU!$A$4:$A$354,"="&amp;IDU!$A217)&gt;1,"IDU_Duplicate",""))</f>
        <v/>
      </c>
      <c r="R216" s="351" t="str">
        <f>IF(ODU!$A216="","",9 + FIND("1",IF(ODU!$J216&gt;0,"1","0") &amp; IF(ODU!$K216&gt;0,"1","0") &amp; IF(ODU!$L216&gt;0,"1","0") &amp; IF(ODU!$M216&gt;0,"1","0")&amp; IF(ODU!$N216&gt;0,"1","0")&amp; IF(ODU!$O216&gt;0,"1","0")&amp; IF(ODU!$P216&gt;0,"1","0")&amp; IF(ODU!$Q216&gt;0,"1","0")&amp; IF(ODU!$R216&gt;0,"1","0")&amp; IF(ODU!$S216&gt;0,"1","0")&amp; IF(ODU!$T216&gt;0,"1","0")&amp; IF(ODU!$U216&gt;0,"1","0")&amp; IF(ODU!$V216&gt;0,"1","0")&amp; IF(ODU!$W216&gt;0,"1","0")&amp; IF(ODU!$X216&gt;0,"1","0")&amp; IF(ODU!$Y216&gt;0,"1","0")))</f>
        <v/>
      </c>
      <c r="S216" s="351" t="str">
        <f>IF(ODU!$A216="","",26 - FIND("1",IF(ODU!$Y216&gt;0,"1","0") &amp; IF(ODU!$X216&gt;0,"1","0") &amp; IF(ODU!$W216&gt;0,"1","0") &amp; IF(ODU!$V216&gt;0,"1","0")&amp; IF(ODU!$U216&gt;0,"1","0")&amp; IF(ODU!$T216&gt;0,"1","0")&amp; IF(ODU!$S216&gt;0,"1","0")&amp; IF(ODU!$R216&gt;0,"1","0")&amp; IF(ODU!$Q216&gt;0,"1","0")&amp; IF(ODU!$P216&gt;0,"1","0")&amp; IF(ODU!$O216&gt;0,"1","0")&amp; IF(ODU!$N216&gt;0,"1","0")&amp; IF(ODU!$M216&gt;0,"1","0")&amp; IF(ODU!$L216&gt;0,"1","0")&amp; IF(ODU!$K216&gt;0,"1","0")&amp; IF(ODU!$J216&gt;0,"1","0")))</f>
        <v/>
      </c>
      <c r="T216" s="351" t="str">
        <f>IF(ODU!$A216="","",26 + FIND("1",IF(ODU!$AA216&gt;0,"1","0") &amp; IF(ODU!$AB216&gt;0,"1","0") &amp; IF(ODU!$AC216&gt;0,"1","0") &amp; IF(ODU!$AD216&gt;0,"1","0")&amp; IF(ODU!$AE216&gt;0,"1","0")&amp; IF(ODU!$AF216&gt;0,"1","0")&amp; IF(ODU!$AG216&gt;0,"1","0")&amp; IF(ODU!$AH216&gt;0,"1","0")&amp; IF(ODU!$AI216&gt;0,"1","0")&amp; IF(ODU!$AJ216&gt;0,"1","0")&amp; IF(ODU!$AK216&gt;0,"1","0")&amp; IF(ODU!$AL216&gt;0,"1","0")&amp; IF(ODU!$AM216&gt;0,"1","0")&amp; IF(ODU!$AN216&gt;0,"1","0")&amp; IF(ODU!$AO216&gt;0,"1","0")&amp; IF(ODU!$AP216&gt;0,"1","0")))</f>
        <v/>
      </c>
      <c r="U216" s="351" t="str">
        <f>IF(ODU!$A216="","",43 - FIND("1",IF(ODU!$AP216&gt;0,"1","0") &amp; IF(ODU!$AO216&gt;0,"1","0") &amp; IF(ODU!$AN216&gt;0,"1","0") &amp; IF(ODU!$AM216&gt;0,"1","0")&amp; IF(ODU!$AL216&gt;0,"1","0")&amp; IF(ODU!$AK216&gt;0,"1","0")&amp; IF(ODU!$AJ216&gt;0,"1","0")&amp; IF(ODU!$AI216&gt;0,"1","0")&amp; IF(ODU!$AH216&gt;0,"1","0")&amp; IF(ODU!$AG216&gt;0,"1","0")&amp; IF(ODU!$AF216&gt;0,"1","0")&amp; IF(ODU!$AE216&gt;0,"1","0")&amp; IF(ODU!$AD216&gt;0,"1","0")&amp; IF(ODU!$AC216&gt;0,"1","0")&amp; IF(ODU!$AB216&gt;0,"1","0")&amp; IF(ODU!$AA216&gt;0,"1","0")))</f>
        <v/>
      </c>
      <c r="V216" s="351" t="str">
        <f>IF(ODU!$A216="","",IF(OR(T216&lt;&gt;R216+17,U216&lt;&gt;S216+17)," RangeMismatch",""))</f>
        <v/>
      </c>
      <c r="W216" s="344" t="str">
        <f ca="1">IF(ODU!$A216="","",IF(COUNTA(INDIRECT("odu!R"&amp;ROW()&amp;"C"&amp;R216&amp;":R"&amp;ROW()&amp;"C"&amp;S216,"false"))&lt;&gt;1+S216-R216," GapInRangeCooling",""))</f>
        <v/>
      </c>
      <c r="X216" s="344" t="str">
        <f ca="1">IF(ODU!$A216="","",IF(COUNTA(INDIRECT("odu!R"&amp;ROW()&amp;"C"&amp;T216&amp;":R"&amp;ROW()&amp;"C"&amp;U216,"false"))&lt;&gt;1+U216-T216," GapInRangeHeating",""))</f>
        <v/>
      </c>
      <c r="Y216" s="345" t="str">
        <f>IF(ODU!$A216="","",IF(OR(ODU!$F216=0,ODU!$B216=0),0,ODU!$F216/ODU!$B216))</f>
        <v/>
      </c>
      <c r="Z216" s="345" t="str">
        <f>IF(ODU!$A216="","",IF(OR(ODU!$G216=0,ODU!$B216=0),0, ODU!$G216/ODU!$B216))</f>
        <v/>
      </c>
      <c r="AA216" s="303" t="str">
        <f>IF(ODU!$A216="","",IF(Y216=0,0,IF(Y216&gt;=0.8,13,IF(Y216&gt;=0.7,12,IF(Y216&gt;=0.6,11,IF(Y216&gt;=0.5,10,0))))))</f>
        <v/>
      </c>
      <c r="AB216" s="351" t="str">
        <f>IF(ODU!$A216="","",IF(Z216&gt;2, 25,6+INT(10*(Z216-0.0001))))</f>
        <v/>
      </c>
      <c r="AC216" s="304" t="str">
        <f>IF(ODU!$A216="","",IF(AA216&lt;R216," CapacityMin",""))</f>
        <v/>
      </c>
      <c r="AD216" s="304" t="str">
        <f>IF(ODU!$A216="","",IF(AB216&gt;S216," CapacityMax",""))</f>
        <v/>
      </c>
      <c r="AE216" s="344" t="str">
        <f>IF(ODU!$A216="","",IF(ODU!H216&lt;Min_Units," UnitMin",""))</f>
        <v/>
      </c>
      <c r="AF216" s="344" t="str">
        <f>IF(ODU!$A216="","",IF(ODU!I216&lt;=ODU!H216," UnitMax",""))</f>
        <v/>
      </c>
      <c r="AG216" s="344" t="str">
        <f>IF(ODU!$A216="","",IF(COUNTIF(IDU!$E$3:$N$3,"="&amp;UPPER(ODU!BL216))=1,""," Invalid_IDU_List"))</f>
        <v/>
      </c>
      <c r="AH216" s="344" t="str">
        <f t="shared" ca="1" si="32"/>
        <v/>
      </c>
      <c r="AI216" s="344" t="str">
        <f t="shared" si="33"/>
        <v/>
      </c>
    </row>
    <row r="217" spans="1:35" x14ac:dyDescent="0.2">
      <c r="A217">
        <v>217</v>
      </c>
      <c r="B217" s="304" t="str">
        <f t="shared" ca="1" si="30"/>
        <v/>
      </c>
      <c r="C217" s="304">
        <f t="shared" ca="1" si="31"/>
        <v>0</v>
      </c>
      <c r="D217" s="304">
        <f t="shared" ca="1" si="27"/>
        <v>0</v>
      </c>
      <c r="E217" s="304" t="str">
        <f t="shared" ca="1" si="28"/>
        <v/>
      </c>
      <c r="F217">
        <v>211</v>
      </c>
      <c r="G217" s="304">
        <f t="shared" ca="1" si="29"/>
        <v>0</v>
      </c>
      <c r="H217" s="304" t="str">
        <f t="shared" ca="1" si="34"/>
        <v/>
      </c>
      <c r="I217" s="311"/>
      <c r="J217" s="311"/>
      <c r="K217" s="311"/>
      <c r="P217" s="344" t="str">
        <f>IF(ODU!$A217="","",IF(COUNTIF(ODU!$A$4:$A$504,"="&amp;ODU!$A217)&gt;1,"ODU_Duplicate",""))</f>
        <v/>
      </c>
      <c r="Q217" s="344" t="str">
        <f>IF(IDU!$A218="","",IF(COUNTIF(IDU!$A$4:$A$354,"="&amp;IDU!$A218)&gt;1,"IDU_Duplicate",""))</f>
        <v/>
      </c>
      <c r="R217" s="351" t="str">
        <f>IF(ODU!$A217="","",9 + FIND("1",IF(ODU!$J217&gt;0,"1","0") &amp; IF(ODU!$K217&gt;0,"1","0") &amp; IF(ODU!$L217&gt;0,"1","0") &amp; IF(ODU!$M217&gt;0,"1","0")&amp; IF(ODU!$N217&gt;0,"1","0")&amp; IF(ODU!$O217&gt;0,"1","0")&amp; IF(ODU!$P217&gt;0,"1","0")&amp; IF(ODU!$Q217&gt;0,"1","0")&amp; IF(ODU!$R217&gt;0,"1","0")&amp; IF(ODU!$S217&gt;0,"1","0")&amp; IF(ODU!$T217&gt;0,"1","0")&amp; IF(ODU!$U217&gt;0,"1","0")&amp; IF(ODU!$V217&gt;0,"1","0")&amp; IF(ODU!$W217&gt;0,"1","0")&amp; IF(ODU!$X217&gt;0,"1","0")&amp; IF(ODU!$Y217&gt;0,"1","0")))</f>
        <v/>
      </c>
      <c r="S217" s="351" t="str">
        <f>IF(ODU!$A217="","",26 - FIND("1",IF(ODU!$Y217&gt;0,"1","0") &amp; IF(ODU!$X217&gt;0,"1","0") &amp; IF(ODU!$W217&gt;0,"1","0") &amp; IF(ODU!$V217&gt;0,"1","0")&amp; IF(ODU!$U217&gt;0,"1","0")&amp; IF(ODU!$T217&gt;0,"1","0")&amp; IF(ODU!$S217&gt;0,"1","0")&amp; IF(ODU!$R217&gt;0,"1","0")&amp; IF(ODU!$Q217&gt;0,"1","0")&amp; IF(ODU!$P217&gt;0,"1","0")&amp; IF(ODU!$O217&gt;0,"1","0")&amp; IF(ODU!$N217&gt;0,"1","0")&amp; IF(ODU!$M217&gt;0,"1","0")&amp; IF(ODU!$L217&gt;0,"1","0")&amp; IF(ODU!$K217&gt;0,"1","0")&amp; IF(ODU!$J217&gt;0,"1","0")))</f>
        <v/>
      </c>
      <c r="T217" s="351" t="str">
        <f>IF(ODU!$A217="","",26 + FIND("1",IF(ODU!$AA217&gt;0,"1","0") &amp; IF(ODU!$AB217&gt;0,"1","0") &amp; IF(ODU!$AC217&gt;0,"1","0") &amp; IF(ODU!$AD217&gt;0,"1","0")&amp; IF(ODU!$AE217&gt;0,"1","0")&amp; IF(ODU!$AF217&gt;0,"1","0")&amp; IF(ODU!$AG217&gt;0,"1","0")&amp; IF(ODU!$AH217&gt;0,"1","0")&amp; IF(ODU!$AI217&gt;0,"1","0")&amp; IF(ODU!$AJ217&gt;0,"1","0")&amp; IF(ODU!$AK217&gt;0,"1","0")&amp; IF(ODU!$AL217&gt;0,"1","0")&amp; IF(ODU!$AM217&gt;0,"1","0")&amp; IF(ODU!$AN217&gt;0,"1","0")&amp; IF(ODU!$AO217&gt;0,"1","0")&amp; IF(ODU!$AP217&gt;0,"1","0")))</f>
        <v/>
      </c>
      <c r="U217" s="351" t="str">
        <f>IF(ODU!$A217="","",43 - FIND("1",IF(ODU!$AP217&gt;0,"1","0") &amp; IF(ODU!$AO217&gt;0,"1","0") &amp; IF(ODU!$AN217&gt;0,"1","0") &amp; IF(ODU!$AM217&gt;0,"1","0")&amp; IF(ODU!$AL217&gt;0,"1","0")&amp; IF(ODU!$AK217&gt;0,"1","0")&amp; IF(ODU!$AJ217&gt;0,"1","0")&amp; IF(ODU!$AI217&gt;0,"1","0")&amp; IF(ODU!$AH217&gt;0,"1","0")&amp; IF(ODU!$AG217&gt;0,"1","0")&amp; IF(ODU!$AF217&gt;0,"1","0")&amp; IF(ODU!$AE217&gt;0,"1","0")&amp; IF(ODU!$AD217&gt;0,"1","0")&amp; IF(ODU!$AC217&gt;0,"1","0")&amp; IF(ODU!$AB217&gt;0,"1","0")&amp; IF(ODU!$AA217&gt;0,"1","0")))</f>
        <v/>
      </c>
      <c r="V217" s="351" t="str">
        <f>IF(ODU!$A217="","",IF(OR(T217&lt;&gt;R217+17,U217&lt;&gt;S217+17)," RangeMismatch",""))</f>
        <v/>
      </c>
      <c r="W217" s="344" t="str">
        <f ca="1">IF(ODU!$A217="","",IF(COUNTA(INDIRECT("odu!R"&amp;ROW()&amp;"C"&amp;R217&amp;":R"&amp;ROW()&amp;"C"&amp;S217,"false"))&lt;&gt;1+S217-R217," GapInRangeCooling",""))</f>
        <v/>
      </c>
      <c r="X217" s="344" t="str">
        <f ca="1">IF(ODU!$A217="","",IF(COUNTA(INDIRECT("odu!R"&amp;ROW()&amp;"C"&amp;T217&amp;":R"&amp;ROW()&amp;"C"&amp;U217,"false"))&lt;&gt;1+U217-T217," GapInRangeHeating",""))</f>
        <v/>
      </c>
      <c r="Y217" s="345" t="str">
        <f>IF(ODU!$A217="","",IF(OR(ODU!$F217=0,ODU!$B217=0),0,ODU!$F217/ODU!$B217))</f>
        <v/>
      </c>
      <c r="Z217" s="345" t="str">
        <f>IF(ODU!$A217="","",IF(OR(ODU!$G217=0,ODU!$B217=0),0, ODU!$G217/ODU!$B217))</f>
        <v/>
      </c>
      <c r="AA217" s="303" t="str">
        <f>IF(ODU!$A217="","",IF(Y217=0,0,IF(Y217&gt;=0.8,13,IF(Y217&gt;=0.7,12,IF(Y217&gt;=0.6,11,IF(Y217&gt;=0.5,10,0))))))</f>
        <v/>
      </c>
      <c r="AB217" s="351" t="str">
        <f>IF(ODU!$A217="","",IF(Z217&gt;2, 25,6+INT(10*(Z217-0.0001))))</f>
        <v/>
      </c>
      <c r="AC217" s="304" t="str">
        <f>IF(ODU!$A217="","",IF(AA217&lt;R217," CapacityMin",""))</f>
        <v/>
      </c>
      <c r="AD217" s="304" t="str">
        <f>IF(ODU!$A217="","",IF(AB217&gt;S217," CapacityMax",""))</f>
        <v/>
      </c>
      <c r="AE217" s="344" t="str">
        <f>IF(ODU!$A217="","",IF(ODU!H217&lt;Min_Units," UnitMin",""))</f>
        <v/>
      </c>
      <c r="AF217" s="344" t="str">
        <f>IF(ODU!$A217="","",IF(ODU!I217&lt;=ODU!H217," UnitMax",""))</f>
        <v/>
      </c>
      <c r="AG217" s="344" t="str">
        <f>IF(ODU!$A217="","",IF(COUNTIF(IDU!$E$3:$N$3,"="&amp;UPPER(ODU!BL217))=1,""," Invalid_IDU_List"))</f>
        <v/>
      </c>
      <c r="AH217" s="344" t="str">
        <f t="shared" ca="1" si="32"/>
        <v/>
      </c>
      <c r="AI217" s="344" t="str">
        <f t="shared" si="33"/>
        <v/>
      </c>
    </row>
    <row r="218" spans="1:35" x14ac:dyDescent="0.2">
      <c r="A218">
        <v>218</v>
      </c>
      <c r="B218" s="304" t="str">
        <f t="shared" ca="1" si="30"/>
        <v/>
      </c>
      <c r="C218" s="304">
        <f t="shared" ca="1" si="31"/>
        <v>0</v>
      </c>
      <c r="D218" s="304">
        <f t="shared" ca="1" si="27"/>
        <v>0</v>
      </c>
      <c r="E218" s="304" t="str">
        <f t="shared" ca="1" si="28"/>
        <v/>
      </c>
      <c r="F218">
        <v>212</v>
      </c>
      <c r="G218" s="304">
        <f t="shared" ca="1" si="29"/>
        <v>0</v>
      </c>
      <c r="H218" s="304" t="str">
        <f t="shared" ca="1" si="34"/>
        <v/>
      </c>
      <c r="I218" s="311"/>
      <c r="J218" s="311"/>
      <c r="K218" s="311"/>
      <c r="P218" s="344" t="str">
        <f>IF(ODU!$A218="","",IF(COUNTIF(ODU!$A$4:$A$504,"="&amp;ODU!$A218)&gt;1,"ODU_Duplicate",""))</f>
        <v/>
      </c>
      <c r="Q218" s="344" t="str">
        <f>IF(IDU!$A219="","",IF(COUNTIF(IDU!$A$4:$A$354,"="&amp;IDU!$A219)&gt;1,"IDU_Duplicate",""))</f>
        <v/>
      </c>
      <c r="R218" s="351" t="str">
        <f>IF(ODU!$A218="","",9 + FIND("1",IF(ODU!$J218&gt;0,"1","0") &amp; IF(ODU!$K218&gt;0,"1","0") &amp; IF(ODU!$L218&gt;0,"1","0") &amp; IF(ODU!$M218&gt;0,"1","0")&amp; IF(ODU!$N218&gt;0,"1","0")&amp; IF(ODU!$O218&gt;0,"1","0")&amp; IF(ODU!$P218&gt;0,"1","0")&amp; IF(ODU!$Q218&gt;0,"1","0")&amp; IF(ODU!$R218&gt;0,"1","0")&amp; IF(ODU!$S218&gt;0,"1","0")&amp; IF(ODU!$T218&gt;0,"1","0")&amp; IF(ODU!$U218&gt;0,"1","0")&amp; IF(ODU!$V218&gt;0,"1","0")&amp; IF(ODU!$W218&gt;0,"1","0")&amp; IF(ODU!$X218&gt;0,"1","0")&amp; IF(ODU!$Y218&gt;0,"1","0")))</f>
        <v/>
      </c>
      <c r="S218" s="351" t="str">
        <f>IF(ODU!$A218="","",26 - FIND("1",IF(ODU!$Y218&gt;0,"1","0") &amp; IF(ODU!$X218&gt;0,"1","0") &amp; IF(ODU!$W218&gt;0,"1","0") &amp; IF(ODU!$V218&gt;0,"1","0")&amp; IF(ODU!$U218&gt;0,"1","0")&amp; IF(ODU!$T218&gt;0,"1","0")&amp; IF(ODU!$S218&gt;0,"1","0")&amp; IF(ODU!$R218&gt;0,"1","0")&amp; IF(ODU!$Q218&gt;0,"1","0")&amp; IF(ODU!$P218&gt;0,"1","0")&amp; IF(ODU!$O218&gt;0,"1","0")&amp; IF(ODU!$N218&gt;0,"1","0")&amp; IF(ODU!$M218&gt;0,"1","0")&amp; IF(ODU!$L218&gt;0,"1","0")&amp; IF(ODU!$K218&gt;0,"1","0")&amp; IF(ODU!$J218&gt;0,"1","0")))</f>
        <v/>
      </c>
      <c r="T218" s="351" t="str">
        <f>IF(ODU!$A218="","",26 + FIND("1",IF(ODU!$AA218&gt;0,"1","0") &amp; IF(ODU!$AB218&gt;0,"1","0") &amp; IF(ODU!$AC218&gt;0,"1","0") &amp; IF(ODU!$AD218&gt;0,"1","0")&amp; IF(ODU!$AE218&gt;0,"1","0")&amp; IF(ODU!$AF218&gt;0,"1","0")&amp; IF(ODU!$AG218&gt;0,"1","0")&amp; IF(ODU!$AH218&gt;0,"1","0")&amp; IF(ODU!$AI218&gt;0,"1","0")&amp; IF(ODU!$AJ218&gt;0,"1","0")&amp; IF(ODU!$AK218&gt;0,"1","0")&amp; IF(ODU!$AL218&gt;0,"1","0")&amp; IF(ODU!$AM218&gt;0,"1","0")&amp; IF(ODU!$AN218&gt;0,"1","0")&amp; IF(ODU!$AO218&gt;0,"1","0")&amp; IF(ODU!$AP218&gt;0,"1","0")))</f>
        <v/>
      </c>
      <c r="U218" s="351" t="str">
        <f>IF(ODU!$A218="","",43 - FIND("1",IF(ODU!$AP218&gt;0,"1","0") &amp; IF(ODU!$AO218&gt;0,"1","0") &amp; IF(ODU!$AN218&gt;0,"1","0") &amp; IF(ODU!$AM218&gt;0,"1","0")&amp; IF(ODU!$AL218&gt;0,"1","0")&amp; IF(ODU!$AK218&gt;0,"1","0")&amp; IF(ODU!$AJ218&gt;0,"1","0")&amp; IF(ODU!$AI218&gt;0,"1","0")&amp; IF(ODU!$AH218&gt;0,"1","0")&amp; IF(ODU!$AG218&gt;0,"1","0")&amp; IF(ODU!$AF218&gt;0,"1","0")&amp; IF(ODU!$AE218&gt;0,"1","0")&amp; IF(ODU!$AD218&gt;0,"1","0")&amp; IF(ODU!$AC218&gt;0,"1","0")&amp; IF(ODU!$AB218&gt;0,"1","0")&amp; IF(ODU!$AA218&gt;0,"1","0")))</f>
        <v/>
      </c>
      <c r="V218" s="351" t="str">
        <f>IF(ODU!$A218="","",IF(OR(T218&lt;&gt;R218+17,U218&lt;&gt;S218+17)," RangeMismatch",""))</f>
        <v/>
      </c>
      <c r="W218" s="344" t="str">
        <f ca="1">IF(ODU!$A218="","",IF(COUNTA(INDIRECT("odu!R"&amp;ROW()&amp;"C"&amp;R218&amp;":R"&amp;ROW()&amp;"C"&amp;S218,"false"))&lt;&gt;1+S218-R218," GapInRangeCooling",""))</f>
        <v/>
      </c>
      <c r="X218" s="344" t="str">
        <f ca="1">IF(ODU!$A218="","",IF(COUNTA(INDIRECT("odu!R"&amp;ROW()&amp;"C"&amp;T218&amp;":R"&amp;ROW()&amp;"C"&amp;U218,"false"))&lt;&gt;1+U218-T218," GapInRangeHeating",""))</f>
        <v/>
      </c>
      <c r="Y218" s="345" t="str">
        <f>IF(ODU!$A218="","",IF(OR(ODU!$F218=0,ODU!$B218=0),0,ODU!$F218/ODU!$B218))</f>
        <v/>
      </c>
      <c r="Z218" s="345" t="str">
        <f>IF(ODU!$A218="","",IF(OR(ODU!$G218=0,ODU!$B218=0),0, ODU!$G218/ODU!$B218))</f>
        <v/>
      </c>
      <c r="AA218" s="303" t="str">
        <f>IF(ODU!$A218="","",IF(Y218=0,0,IF(Y218&gt;=0.8,13,IF(Y218&gt;=0.7,12,IF(Y218&gt;=0.6,11,IF(Y218&gt;=0.5,10,0))))))</f>
        <v/>
      </c>
      <c r="AB218" s="351" t="str">
        <f>IF(ODU!$A218="","",IF(Z218&gt;2, 25,6+INT(10*(Z218-0.0001))))</f>
        <v/>
      </c>
      <c r="AC218" s="304" t="str">
        <f>IF(ODU!$A218="","",IF(AA218&lt;R218," CapacityMin",""))</f>
        <v/>
      </c>
      <c r="AD218" s="304" t="str">
        <f>IF(ODU!$A218="","",IF(AB218&gt;S218," CapacityMax",""))</f>
        <v/>
      </c>
      <c r="AE218" s="344" t="str">
        <f>IF(ODU!$A218="","",IF(ODU!H218&lt;Min_Units," UnitMin",""))</f>
        <v/>
      </c>
      <c r="AF218" s="344" t="str">
        <f>IF(ODU!$A218="","",IF(ODU!I218&lt;=ODU!H218," UnitMax",""))</f>
        <v/>
      </c>
      <c r="AG218" s="344" t="str">
        <f>IF(ODU!$A218="","",IF(COUNTIF(IDU!$E$3:$N$3,"="&amp;UPPER(ODU!BL218))=1,""," Invalid_IDU_List"))</f>
        <v/>
      </c>
      <c r="AH218" s="344" t="str">
        <f t="shared" ca="1" si="32"/>
        <v/>
      </c>
      <c r="AI218" s="344" t="str">
        <f t="shared" si="33"/>
        <v/>
      </c>
    </row>
    <row r="219" spans="1:35" x14ac:dyDescent="0.2">
      <c r="A219">
        <v>219</v>
      </c>
      <c r="B219" s="304" t="str">
        <f t="shared" ca="1" si="30"/>
        <v/>
      </c>
      <c r="C219" s="304">
        <f t="shared" ca="1" si="31"/>
        <v>0</v>
      </c>
      <c r="D219" s="304">
        <f t="shared" ca="1" si="27"/>
        <v>0</v>
      </c>
      <c r="E219" s="304" t="str">
        <f t="shared" ca="1" si="28"/>
        <v/>
      </c>
      <c r="F219">
        <v>213</v>
      </c>
      <c r="G219" s="304">
        <f t="shared" ca="1" si="29"/>
        <v>0</v>
      </c>
      <c r="H219" s="304" t="str">
        <f t="shared" ca="1" si="34"/>
        <v/>
      </c>
      <c r="I219" s="311"/>
      <c r="J219" s="311"/>
      <c r="K219" s="311"/>
      <c r="P219" s="344" t="str">
        <f>IF(ODU!$A219="","",IF(COUNTIF(ODU!$A$4:$A$504,"="&amp;ODU!$A219)&gt;1,"ODU_Duplicate",""))</f>
        <v/>
      </c>
      <c r="Q219" s="344" t="str">
        <f>IF(IDU!$A220="","",IF(COUNTIF(IDU!$A$4:$A$354,"="&amp;IDU!$A220)&gt;1,"IDU_Duplicate",""))</f>
        <v/>
      </c>
      <c r="R219" s="351" t="str">
        <f>IF(ODU!$A219="","",9 + FIND("1",IF(ODU!$J219&gt;0,"1","0") &amp; IF(ODU!$K219&gt;0,"1","0") &amp; IF(ODU!$L219&gt;0,"1","0") &amp; IF(ODU!$M219&gt;0,"1","0")&amp; IF(ODU!$N219&gt;0,"1","0")&amp; IF(ODU!$O219&gt;0,"1","0")&amp; IF(ODU!$P219&gt;0,"1","0")&amp; IF(ODU!$Q219&gt;0,"1","0")&amp; IF(ODU!$R219&gt;0,"1","0")&amp; IF(ODU!$S219&gt;0,"1","0")&amp; IF(ODU!$T219&gt;0,"1","0")&amp; IF(ODU!$U219&gt;0,"1","0")&amp; IF(ODU!$V219&gt;0,"1","0")&amp; IF(ODU!$W219&gt;0,"1","0")&amp; IF(ODU!$X219&gt;0,"1","0")&amp; IF(ODU!$Y219&gt;0,"1","0")))</f>
        <v/>
      </c>
      <c r="S219" s="351" t="str">
        <f>IF(ODU!$A219="","",26 - FIND("1",IF(ODU!$Y219&gt;0,"1","0") &amp; IF(ODU!$X219&gt;0,"1","0") &amp; IF(ODU!$W219&gt;0,"1","0") &amp; IF(ODU!$V219&gt;0,"1","0")&amp; IF(ODU!$U219&gt;0,"1","0")&amp; IF(ODU!$T219&gt;0,"1","0")&amp; IF(ODU!$S219&gt;0,"1","0")&amp; IF(ODU!$R219&gt;0,"1","0")&amp; IF(ODU!$Q219&gt;0,"1","0")&amp; IF(ODU!$P219&gt;0,"1","0")&amp; IF(ODU!$O219&gt;0,"1","0")&amp; IF(ODU!$N219&gt;0,"1","0")&amp; IF(ODU!$M219&gt;0,"1","0")&amp; IF(ODU!$L219&gt;0,"1","0")&amp; IF(ODU!$K219&gt;0,"1","0")&amp; IF(ODU!$J219&gt;0,"1","0")))</f>
        <v/>
      </c>
      <c r="T219" s="351" t="str">
        <f>IF(ODU!$A219="","",26 + FIND("1",IF(ODU!$AA219&gt;0,"1","0") &amp; IF(ODU!$AB219&gt;0,"1","0") &amp; IF(ODU!$AC219&gt;0,"1","0") &amp; IF(ODU!$AD219&gt;0,"1","0")&amp; IF(ODU!$AE219&gt;0,"1","0")&amp; IF(ODU!$AF219&gt;0,"1","0")&amp; IF(ODU!$AG219&gt;0,"1","0")&amp; IF(ODU!$AH219&gt;0,"1","0")&amp; IF(ODU!$AI219&gt;0,"1","0")&amp; IF(ODU!$AJ219&gt;0,"1","0")&amp; IF(ODU!$AK219&gt;0,"1","0")&amp; IF(ODU!$AL219&gt;0,"1","0")&amp; IF(ODU!$AM219&gt;0,"1","0")&amp; IF(ODU!$AN219&gt;0,"1","0")&amp; IF(ODU!$AO219&gt;0,"1","0")&amp; IF(ODU!$AP219&gt;0,"1","0")))</f>
        <v/>
      </c>
      <c r="U219" s="351" t="str">
        <f>IF(ODU!$A219="","",43 - FIND("1",IF(ODU!$AP219&gt;0,"1","0") &amp; IF(ODU!$AO219&gt;0,"1","0") &amp; IF(ODU!$AN219&gt;0,"1","0") &amp; IF(ODU!$AM219&gt;0,"1","0")&amp; IF(ODU!$AL219&gt;0,"1","0")&amp; IF(ODU!$AK219&gt;0,"1","0")&amp; IF(ODU!$AJ219&gt;0,"1","0")&amp; IF(ODU!$AI219&gt;0,"1","0")&amp; IF(ODU!$AH219&gt;0,"1","0")&amp; IF(ODU!$AG219&gt;0,"1","0")&amp; IF(ODU!$AF219&gt;0,"1","0")&amp; IF(ODU!$AE219&gt;0,"1","0")&amp; IF(ODU!$AD219&gt;0,"1","0")&amp; IF(ODU!$AC219&gt;0,"1","0")&amp; IF(ODU!$AB219&gt;0,"1","0")&amp; IF(ODU!$AA219&gt;0,"1","0")))</f>
        <v/>
      </c>
      <c r="V219" s="351" t="str">
        <f>IF(ODU!$A219="","",IF(OR(T219&lt;&gt;R219+17,U219&lt;&gt;S219+17)," RangeMismatch",""))</f>
        <v/>
      </c>
      <c r="W219" s="344" t="str">
        <f ca="1">IF(ODU!$A219="","",IF(COUNTA(INDIRECT("odu!R"&amp;ROW()&amp;"C"&amp;R219&amp;":R"&amp;ROW()&amp;"C"&amp;S219,"false"))&lt;&gt;1+S219-R219," GapInRangeCooling",""))</f>
        <v/>
      </c>
      <c r="X219" s="344" t="str">
        <f ca="1">IF(ODU!$A219="","",IF(COUNTA(INDIRECT("odu!R"&amp;ROW()&amp;"C"&amp;T219&amp;":R"&amp;ROW()&amp;"C"&amp;U219,"false"))&lt;&gt;1+U219-T219," GapInRangeHeating",""))</f>
        <v/>
      </c>
      <c r="Y219" s="345" t="str">
        <f>IF(ODU!$A219="","",IF(OR(ODU!$F219=0,ODU!$B219=0),0,ODU!$F219/ODU!$B219))</f>
        <v/>
      </c>
      <c r="Z219" s="345" t="str">
        <f>IF(ODU!$A219="","",IF(OR(ODU!$G219=0,ODU!$B219=0),0, ODU!$G219/ODU!$B219))</f>
        <v/>
      </c>
      <c r="AA219" s="303" t="str">
        <f>IF(ODU!$A219="","",IF(Y219=0,0,IF(Y219&gt;=0.8,13,IF(Y219&gt;=0.7,12,IF(Y219&gt;=0.6,11,IF(Y219&gt;=0.5,10,0))))))</f>
        <v/>
      </c>
      <c r="AB219" s="351" t="str">
        <f>IF(ODU!$A219="","",IF(Z219&gt;2, 25,6+INT(10*(Z219-0.0001))))</f>
        <v/>
      </c>
      <c r="AC219" s="304" t="str">
        <f>IF(ODU!$A219="","",IF(AA219&lt;R219," CapacityMin",""))</f>
        <v/>
      </c>
      <c r="AD219" s="304" t="str">
        <f>IF(ODU!$A219="","",IF(AB219&gt;S219," CapacityMax",""))</f>
        <v/>
      </c>
      <c r="AE219" s="344" t="str">
        <f>IF(ODU!$A219="","",IF(ODU!H219&lt;Min_Units," UnitMin",""))</f>
        <v/>
      </c>
      <c r="AF219" s="344" t="str">
        <f>IF(ODU!$A219="","",IF(ODU!I219&lt;=ODU!H219," UnitMax",""))</f>
        <v/>
      </c>
      <c r="AG219" s="344" t="str">
        <f>IF(ODU!$A219="","",IF(COUNTIF(IDU!$E$3:$N$3,"="&amp;UPPER(ODU!BL219))=1,""," Invalid_IDU_List"))</f>
        <v/>
      </c>
      <c r="AH219" s="344" t="str">
        <f t="shared" ca="1" si="32"/>
        <v/>
      </c>
      <c r="AI219" s="344" t="str">
        <f t="shared" si="33"/>
        <v/>
      </c>
    </row>
    <row r="220" spans="1:35" x14ac:dyDescent="0.2">
      <c r="A220">
        <v>220</v>
      </c>
      <c r="B220" s="304" t="str">
        <f t="shared" ca="1" si="30"/>
        <v/>
      </c>
      <c r="C220" s="304">
        <f t="shared" ca="1" si="31"/>
        <v>0</v>
      </c>
      <c r="D220" s="304">
        <f t="shared" ca="1" si="27"/>
        <v>0</v>
      </c>
      <c r="E220" s="304" t="str">
        <f t="shared" ca="1" si="28"/>
        <v/>
      </c>
      <c r="F220">
        <v>214</v>
      </c>
      <c r="G220" s="304">
        <f t="shared" ca="1" si="29"/>
        <v>0</v>
      </c>
      <c r="H220" s="304" t="str">
        <f t="shared" ca="1" si="34"/>
        <v/>
      </c>
      <c r="I220" s="311"/>
      <c r="J220" s="311"/>
      <c r="K220" s="311"/>
      <c r="P220" s="344" t="str">
        <f>IF(ODU!$A220="","",IF(COUNTIF(ODU!$A$4:$A$504,"="&amp;ODU!$A220)&gt;1,"ODU_Duplicate",""))</f>
        <v/>
      </c>
      <c r="Q220" s="344" t="str">
        <f>IF(IDU!$A221="","",IF(COUNTIF(IDU!$A$4:$A$354,"="&amp;IDU!$A221)&gt;1,"IDU_Duplicate",""))</f>
        <v/>
      </c>
      <c r="R220" s="351" t="str">
        <f>IF(ODU!$A220="","",9 + FIND("1",IF(ODU!$J220&gt;0,"1","0") &amp; IF(ODU!$K220&gt;0,"1","0") &amp; IF(ODU!$L220&gt;0,"1","0") &amp; IF(ODU!$M220&gt;0,"1","0")&amp; IF(ODU!$N220&gt;0,"1","0")&amp; IF(ODU!$O220&gt;0,"1","0")&amp; IF(ODU!$P220&gt;0,"1","0")&amp; IF(ODU!$Q220&gt;0,"1","0")&amp; IF(ODU!$R220&gt;0,"1","0")&amp; IF(ODU!$S220&gt;0,"1","0")&amp; IF(ODU!$T220&gt;0,"1","0")&amp; IF(ODU!$U220&gt;0,"1","0")&amp; IF(ODU!$V220&gt;0,"1","0")&amp; IF(ODU!$W220&gt;0,"1","0")&amp; IF(ODU!$X220&gt;0,"1","0")&amp; IF(ODU!$Y220&gt;0,"1","0")))</f>
        <v/>
      </c>
      <c r="S220" s="351" t="str">
        <f>IF(ODU!$A220="","",26 - FIND("1",IF(ODU!$Y220&gt;0,"1","0") &amp; IF(ODU!$X220&gt;0,"1","0") &amp; IF(ODU!$W220&gt;0,"1","0") &amp; IF(ODU!$V220&gt;0,"1","0")&amp; IF(ODU!$U220&gt;0,"1","0")&amp; IF(ODU!$T220&gt;0,"1","0")&amp; IF(ODU!$S220&gt;0,"1","0")&amp; IF(ODU!$R220&gt;0,"1","0")&amp; IF(ODU!$Q220&gt;0,"1","0")&amp; IF(ODU!$P220&gt;0,"1","0")&amp; IF(ODU!$O220&gt;0,"1","0")&amp; IF(ODU!$N220&gt;0,"1","0")&amp; IF(ODU!$M220&gt;0,"1","0")&amp; IF(ODU!$L220&gt;0,"1","0")&amp; IF(ODU!$K220&gt;0,"1","0")&amp; IF(ODU!$J220&gt;0,"1","0")))</f>
        <v/>
      </c>
      <c r="T220" s="351" t="str">
        <f>IF(ODU!$A220="","",26 + FIND("1",IF(ODU!$AA220&gt;0,"1","0") &amp; IF(ODU!$AB220&gt;0,"1","0") &amp; IF(ODU!$AC220&gt;0,"1","0") &amp; IF(ODU!$AD220&gt;0,"1","0")&amp; IF(ODU!$AE220&gt;0,"1","0")&amp; IF(ODU!$AF220&gt;0,"1","0")&amp; IF(ODU!$AG220&gt;0,"1","0")&amp; IF(ODU!$AH220&gt;0,"1","0")&amp; IF(ODU!$AI220&gt;0,"1","0")&amp; IF(ODU!$AJ220&gt;0,"1","0")&amp; IF(ODU!$AK220&gt;0,"1","0")&amp; IF(ODU!$AL220&gt;0,"1","0")&amp; IF(ODU!$AM220&gt;0,"1","0")&amp; IF(ODU!$AN220&gt;0,"1","0")&amp; IF(ODU!$AO220&gt;0,"1","0")&amp; IF(ODU!$AP220&gt;0,"1","0")))</f>
        <v/>
      </c>
      <c r="U220" s="351" t="str">
        <f>IF(ODU!$A220="","",43 - FIND("1",IF(ODU!$AP220&gt;0,"1","0") &amp; IF(ODU!$AO220&gt;0,"1","0") &amp; IF(ODU!$AN220&gt;0,"1","0") &amp; IF(ODU!$AM220&gt;0,"1","0")&amp; IF(ODU!$AL220&gt;0,"1","0")&amp; IF(ODU!$AK220&gt;0,"1","0")&amp; IF(ODU!$AJ220&gt;0,"1","0")&amp; IF(ODU!$AI220&gt;0,"1","0")&amp; IF(ODU!$AH220&gt;0,"1","0")&amp; IF(ODU!$AG220&gt;0,"1","0")&amp; IF(ODU!$AF220&gt;0,"1","0")&amp; IF(ODU!$AE220&gt;0,"1","0")&amp; IF(ODU!$AD220&gt;0,"1","0")&amp; IF(ODU!$AC220&gt;0,"1","0")&amp; IF(ODU!$AB220&gt;0,"1","0")&amp; IF(ODU!$AA220&gt;0,"1","0")))</f>
        <v/>
      </c>
      <c r="V220" s="351" t="str">
        <f>IF(ODU!$A220="","",IF(OR(T220&lt;&gt;R220+17,U220&lt;&gt;S220+17)," RangeMismatch",""))</f>
        <v/>
      </c>
      <c r="W220" s="344" t="str">
        <f ca="1">IF(ODU!$A220="","",IF(COUNTA(INDIRECT("odu!R"&amp;ROW()&amp;"C"&amp;R220&amp;":R"&amp;ROW()&amp;"C"&amp;S220,"false"))&lt;&gt;1+S220-R220," GapInRangeCooling",""))</f>
        <v/>
      </c>
      <c r="X220" s="344" t="str">
        <f ca="1">IF(ODU!$A220="","",IF(COUNTA(INDIRECT("odu!R"&amp;ROW()&amp;"C"&amp;T220&amp;":R"&amp;ROW()&amp;"C"&amp;U220,"false"))&lt;&gt;1+U220-T220," GapInRangeHeating",""))</f>
        <v/>
      </c>
      <c r="Y220" s="345" t="str">
        <f>IF(ODU!$A220="","",IF(OR(ODU!$F220=0,ODU!$B220=0),0,ODU!$F220/ODU!$B220))</f>
        <v/>
      </c>
      <c r="Z220" s="345" t="str">
        <f>IF(ODU!$A220="","",IF(OR(ODU!$G220=0,ODU!$B220=0),0, ODU!$G220/ODU!$B220))</f>
        <v/>
      </c>
      <c r="AA220" s="303" t="str">
        <f>IF(ODU!$A220="","",IF(Y220=0,0,IF(Y220&gt;=0.8,13,IF(Y220&gt;=0.7,12,IF(Y220&gt;=0.6,11,IF(Y220&gt;=0.5,10,0))))))</f>
        <v/>
      </c>
      <c r="AB220" s="351" t="str">
        <f>IF(ODU!$A220="","",IF(Z220&gt;2, 25,6+INT(10*(Z220-0.0001))))</f>
        <v/>
      </c>
      <c r="AC220" s="304" t="str">
        <f>IF(ODU!$A220="","",IF(AA220&lt;R220," CapacityMin",""))</f>
        <v/>
      </c>
      <c r="AD220" s="304" t="str">
        <f>IF(ODU!$A220="","",IF(AB220&gt;S220," CapacityMax",""))</f>
        <v/>
      </c>
      <c r="AE220" s="344" t="str">
        <f>IF(ODU!$A220="","",IF(ODU!H220&lt;Min_Units," UnitMin",""))</f>
        <v/>
      </c>
      <c r="AF220" s="344" t="str">
        <f>IF(ODU!$A220="","",IF(ODU!I220&lt;=ODU!H220," UnitMax",""))</f>
        <v/>
      </c>
      <c r="AG220" s="344" t="str">
        <f>IF(ODU!$A220="","",IF(COUNTIF(IDU!$E$3:$N$3,"="&amp;UPPER(ODU!BL220))=1,""," Invalid_IDU_List"))</f>
        <v/>
      </c>
      <c r="AH220" s="344" t="str">
        <f t="shared" ca="1" si="32"/>
        <v/>
      </c>
      <c r="AI220" s="344" t="str">
        <f t="shared" si="33"/>
        <v/>
      </c>
    </row>
    <row r="221" spans="1:35" x14ac:dyDescent="0.2">
      <c r="A221">
        <v>221</v>
      </c>
      <c r="B221" s="304" t="str">
        <f t="shared" ca="1" si="30"/>
        <v/>
      </c>
      <c r="C221" s="304">
        <f t="shared" ca="1" si="31"/>
        <v>0</v>
      </c>
      <c r="D221" s="304">
        <f t="shared" ca="1" si="27"/>
        <v>0</v>
      </c>
      <c r="E221" s="304" t="str">
        <f t="shared" ca="1" si="28"/>
        <v/>
      </c>
      <c r="F221">
        <v>215</v>
      </c>
      <c r="G221" s="304">
        <f t="shared" ca="1" si="29"/>
        <v>0</v>
      </c>
      <c r="H221" s="304" t="str">
        <f t="shared" ca="1" si="34"/>
        <v/>
      </c>
      <c r="I221" s="311"/>
      <c r="J221" s="311"/>
      <c r="K221" s="311"/>
      <c r="P221" s="344" t="str">
        <f>IF(ODU!$A221="","",IF(COUNTIF(ODU!$A$4:$A$504,"="&amp;ODU!$A221)&gt;1,"ODU_Duplicate",""))</f>
        <v/>
      </c>
      <c r="Q221" s="344" t="str">
        <f>IF(IDU!$A222="","",IF(COUNTIF(IDU!$A$4:$A$354,"="&amp;IDU!$A222)&gt;1,"IDU_Duplicate",""))</f>
        <v/>
      </c>
      <c r="R221" s="351" t="str">
        <f>IF(ODU!$A221="","",9 + FIND("1",IF(ODU!$J221&gt;0,"1","0") &amp; IF(ODU!$K221&gt;0,"1","0") &amp; IF(ODU!$L221&gt;0,"1","0") &amp; IF(ODU!$M221&gt;0,"1","0")&amp; IF(ODU!$N221&gt;0,"1","0")&amp; IF(ODU!$O221&gt;0,"1","0")&amp; IF(ODU!$P221&gt;0,"1","0")&amp; IF(ODU!$Q221&gt;0,"1","0")&amp; IF(ODU!$R221&gt;0,"1","0")&amp; IF(ODU!$S221&gt;0,"1","0")&amp; IF(ODU!$T221&gt;0,"1","0")&amp; IF(ODU!$U221&gt;0,"1","0")&amp; IF(ODU!$V221&gt;0,"1","0")&amp; IF(ODU!$W221&gt;0,"1","0")&amp; IF(ODU!$X221&gt;0,"1","0")&amp; IF(ODU!$Y221&gt;0,"1","0")))</f>
        <v/>
      </c>
      <c r="S221" s="351" t="str">
        <f>IF(ODU!$A221="","",26 - FIND("1",IF(ODU!$Y221&gt;0,"1","0") &amp; IF(ODU!$X221&gt;0,"1","0") &amp; IF(ODU!$W221&gt;0,"1","0") &amp; IF(ODU!$V221&gt;0,"1","0")&amp; IF(ODU!$U221&gt;0,"1","0")&amp; IF(ODU!$T221&gt;0,"1","0")&amp; IF(ODU!$S221&gt;0,"1","0")&amp; IF(ODU!$R221&gt;0,"1","0")&amp; IF(ODU!$Q221&gt;0,"1","0")&amp; IF(ODU!$P221&gt;0,"1","0")&amp; IF(ODU!$O221&gt;0,"1","0")&amp; IF(ODU!$N221&gt;0,"1","0")&amp; IF(ODU!$M221&gt;0,"1","0")&amp; IF(ODU!$L221&gt;0,"1","0")&amp; IF(ODU!$K221&gt;0,"1","0")&amp; IF(ODU!$J221&gt;0,"1","0")))</f>
        <v/>
      </c>
      <c r="T221" s="351" t="str">
        <f>IF(ODU!$A221="","",26 + FIND("1",IF(ODU!$AA221&gt;0,"1","0") &amp; IF(ODU!$AB221&gt;0,"1","0") &amp; IF(ODU!$AC221&gt;0,"1","0") &amp; IF(ODU!$AD221&gt;0,"1","0")&amp; IF(ODU!$AE221&gt;0,"1","0")&amp; IF(ODU!$AF221&gt;0,"1","0")&amp; IF(ODU!$AG221&gt;0,"1","0")&amp; IF(ODU!$AH221&gt;0,"1","0")&amp; IF(ODU!$AI221&gt;0,"1","0")&amp; IF(ODU!$AJ221&gt;0,"1","0")&amp; IF(ODU!$AK221&gt;0,"1","0")&amp; IF(ODU!$AL221&gt;0,"1","0")&amp; IF(ODU!$AM221&gt;0,"1","0")&amp; IF(ODU!$AN221&gt;0,"1","0")&amp; IF(ODU!$AO221&gt;0,"1","0")&amp; IF(ODU!$AP221&gt;0,"1","0")))</f>
        <v/>
      </c>
      <c r="U221" s="351" t="str">
        <f>IF(ODU!$A221="","",43 - FIND("1",IF(ODU!$AP221&gt;0,"1","0") &amp; IF(ODU!$AO221&gt;0,"1","0") &amp; IF(ODU!$AN221&gt;0,"1","0") &amp; IF(ODU!$AM221&gt;0,"1","0")&amp; IF(ODU!$AL221&gt;0,"1","0")&amp; IF(ODU!$AK221&gt;0,"1","0")&amp; IF(ODU!$AJ221&gt;0,"1","0")&amp; IF(ODU!$AI221&gt;0,"1","0")&amp; IF(ODU!$AH221&gt;0,"1","0")&amp; IF(ODU!$AG221&gt;0,"1","0")&amp; IF(ODU!$AF221&gt;0,"1","0")&amp; IF(ODU!$AE221&gt;0,"1","0")&amp; IF(ODU!$AD221&gt;0,"1","0")&amp; IF(ODU!$AC221&gt;0,"1","0")&amp; IF(ODU!$AB221&gt;0,"1","0")&amp; IF(ODU!$AA221&gt;0,"1","0")))</f>
        <v/>
      </c>
      <c r="V221" s="351" t="str">
        <f>IF(ODU!$A221="","",IF(OR(T221&lt;&gt;R221+17,U221&lt;&gt;S221+17)," RangeMismatch",""))</f>
        <v/>
      </c>
      <c r="W221" s="344" t="str">
        <f ca="1">IF(ODU!$A221="","",IF(COUNTA(INDIRECT("odu!R"&amp;ROW()&amp;"C"&amp;R221&amp;":R"&amp;ROW()&amp;"C"&amp;S221,"false"))&lt;&gt;1+S221-R221," GapInRangeCooling",""))</f>
        <v/>
      </c>
      <c r="X221" s="344" t="str">
        <f ca="1">IF(ODU!$A221="","",IF(COUNTA(INDIRECT("odu!R"&amp;ROW()&amp;"C"&amp;T221&amp;":R"&amp;ROW()&amp;"C"&amp;U221,"false"))&lt;&gt;1+U221-T221," GapInRangeHeating",""))</f>
        <v/>
      </c>
      <c r="Y221" s="345" t="str">
        <f>IF(ODU!$A221="","",IF(OR(ODU!$F221=0,ODU!$B221=0),0,ODU!$F221/ODU!$B221))</f>
        <v/>
      </c>
      <c r="Z221" s="345" t="str">
        <f>IF(ODU!$A221="","",IF(OR(ODU!$G221=0,ODU!$B221=0),0, ODU!$G221/ODU!$B221))</f>
        <v/>
      </c>
      <c r="AA221" s="303" t="str">
        <f>IF(ODU!$A221="","",IF(Y221=0,0,IF(Y221&gt;=0.8,13,IF(Y221&gt;=0.7,12,IF(Y221&gt;=0.6,11,IF(Y221&gt;=0.5,10,0))))))</f>
        <v/>
      </c>
      <c r="AB221" s="351" t="str">
        <f>IF(ODU!$A221="","",IF(Z221&gt;2, 25,6+INT(10*(Z221-0.0001))))</f>
        <v/>
      </c>
      <c r="AC221" s="304" t="str">
        <f>IF(ODU!$A221="","",IF(AA221&lt;R221," CapacityMin",""))</f>
        <v/>
      </c>
      <c r="AD221" s="304" t="str">
        <f>IF(ODU!$A221="","",IF(AB221&gt;S221," CapacityMax",""))</f>
        <v/>
      </c>
      <c r="AE221" s="344" t="str">
        <f>IF(ODU!$A221="","",IF(ODU!H221&lt;Min_Units," UnitMin",""))</f>
        <v/>
      </c>
      <c r="AF221" s="344" t="str">
        <f>IF(ODU!$A221="","",IF(ODU!I221&lt;=ODU!H221," UnitMax",""))</f>
        <v/>
      </c>
      <c r="AG221" s="344" t="str">
        <f>IF(ODU!$A221="","",IF(COUNTIF(IDU!$E$3:$N$3,"="&amp;UPPER(ODU!BL221))=1,""," Invalid_IDU_List"))</f>
        <v/>
      </c>
      <c r="AH221" s="344" t="str">
        <f t="shared" ca="1" si="32"/>
        <v/>
      </c>
      <c r="AI221" s="344" t="str">
        <f t="shared" si="33"/>
        <v/>
      </c>
    </row>
    <row r="222" spans="1:35" x14ac:dyDescent="0.2">
      <c r="A222">
        <v>222</v>
      </c>
      <c r="B222" s="304" t="str">
        <f t="shared" ca="1" si="30"/>
        <v/>
      </c>
      <c r="C222" s="304">
        <f t="shared" ca="1" si="31"/>
        <v>0</v>
      </c>
      <c r="D222" s="304">
        <f t="shared" ca="1" si="27"/>
        <v>0</v>
      </c>
      <c r="E222" s="304" t="str">
        <f t="shared" ca="1" si="28"/>
        <v/>
      </c>
      <c r="F222">
        <v>216</v>
      </c>
      <c r="G222" s="304">
        <f t="shared" ca="1" si="29"/>
        <v>0</v>
      </c>
      <c r="H222" s="304" t="str">
        <f t="shared" ca="1" si="34"/>
        <v/>
      </c>
      <c r="I222" s="311"/>
      <c r="J222" s="311"/>
      <c r="K222" s="311"/>
      <c r="P222" s="344" t="str">
        <f>IF(ODU!$A222="","",IF(COUNTIF(ODU!$A$4:$A$504,"="&amp;ODU!$A222)&gt;1,"ODU_Duplicate",""))</f>
        <v/>
      </c>
      <c r="Q222" s="344" t="str">
        <f>IF(IDU!$A223="","",IF(COUNTIF(IDU!$A$4:$A$354,"="&amp;IDU!$A223)&gt;1,"IDU_Duplicate",""))</f>
        <v/>
      </c>
      <c r="R222" s="351" t="str">
        <f>IF(ODU!$A222="","",9 + FIND("1",IF(ODU!$J222&gt;0,"1","0") &amp; IF(ODU!$K222&gt;0,"1","0") &amp; IF(ODU!$L222&gt;0,"1","0") &amp; IF(ODU!$M222&gt;0,"1","0")&amp; IF(ODU!$N222&gt;0,"1","0")&amp; IF(ODU!$O222&gt;0,"1","0")&amp; IF(ODU!$P222&gt;0,"1","0")&amp; IF(ODU!$Q222&gt;0,"1","0")&amp; IF(ODU!$R222&gt;0,"1","0")&amp; IF(ODU!$S222&gt;0,"1","0")&amp; IF(ODU!$T222&gt;0,"1","0")&amp; IF(ODU!$U222&gt;0,"1","0")&amp; IF(ODU!$V222&gt;0,"1","0")&amp; IF(ODU!$W222&gt;0,"1","0")&amp; IF(ODU!$X222&gt;0,"1","0")&amp; IF(ODU!$Y222&gt;0,"1","0")))</f>
        <v/>
      </c>
      <c r="S222" s="351" t="str">
        <f>IF(ODU!$A222="","",26 - FIND("1",IF(ODU!$Y222&gt;0,"1","0") &amp; IF(ODU!$X222&gt;0,"1","0") &amp; IF(ODU!$W222&gt;0,"1","0") &amp; IF(ODU!$V222&gt;0,"1","0")&amp; IF(ODU!$U222&gt;0,"1","0")&amp; IF(ODU!$T222&gt;0,"1","0")&amp; IF(ODU!$S222&gt;0,"1","0")&amp; IF(ODU!$R222&gt;0,"1","0")&amp; IF(ODU!$Q222&gt;0,"1","0")&amp; IF(ODU!$P222&gt;0,"1","0")&amp; IF(ODU!$O222&gt;0,"1","0")&amp; IF(ODU!$N222&gt;0,"1","0")&amp; IF(ODU!$M222&gt;0,"1","0")&amp; IF(ODU!$L222&gt;0,"1","0")&amp; IF(ODU!$K222&gt;0,"1","0")&amp; IF(ODU!$J222&gt;0,"1","0")))</f>
        <v/>
      </c>
      <c r="T222" s="351" t="str">
        <f>IF(ODU!$A222="","",26 + FIND("1",IF(ODU!$AA222&gt;0,"1","0") &amp; IF(ODU!$AB222&gt;0,"1","0") &amp; IF(ODU!$AC222&gt;0,"1","0") &amp; IF(ODU!$AD222&gt;0,"1","0")&amp; IF(ODU!$AE222&gt;0,"1","0")&amp; IF(ODU!$AF222&gt;0,"1","0")&amp; IF(ODU!$AG222&gt;0,"1","0")&amp; IF(ODU!$AH222&gt;0,"1","0")&amp; IF(ODU!$AI222&gt;0,"1","0")&amp; IF(ODU!$AJ222&gt;0,"1","0")&amp; IF(ODU!$AK222&gt;0,"1","0")&amp; IF(ODU!$AL222&gt;0,"1","0")&amp; IF(ODU!$AM222&gt;0,"1","0")&amp; IF(ODU!$AN222&gt;0,"1","0")&amp; IF(ODU!$AO222&gt;0,"1","0")&amp; IF(ODU!$AP222&gt;0,"1","0")))</f>
        <v/>
      </c>
      <c r="U222" s="351" t="str">
        <f>IF(ODU!$A222="","",43 - FIND("1",IF(ODU!$AP222&gt;0,"1","0") &amp; IF(ODU!$AO222&gt;0,"1","0") &amp; IF(ODU!$AN222&gt;0,"1","0") &amp; IF(ODU!$AM222&gt;0,"1","0")&amp; IF(ODU!$AL222&gt;0,"1","0")&amp; IF(ODU!$AK222&gt;0,"1","0")&amp; IF(ODU!$AJ222&gt;0,"1","0")&amp; IF(ODU!$AI222&gt;0,"1","0")&amp; IF(ODU!$AH222&gt;0,"1","0")&amp; IF(ODU!$AG222&gt;0,"1","0")&amp; IF(ODU!$AF222&gt;0,"1","0")&amp; IF(ODU!$AE222&gt;0,"1","0")&amp; IF(ODU!$AD222&gt;0,"1","0")&amp; IF(ODU!$AC222&gt;0,"1","0")&amp; IF(ODU!$AB222&gt;0,"1","0")&amp; IF(ODU!$AA222&gt;0,"1","0")))</f>
        <v/>
      </c>
      <c r="V222" s="351" t="str">
        <f>IF(ODU!$A222="","",IF(OR(T222&lt;&gt;R222+17,U222&lt;&gt;S222+17)," RangeMismatch",""))</f>
        <v/>
      </c>
      <c r="W222" s="344" t="str">
        <f ca="1">IF(ODU!$A222="","",IF(COUNTA(INDIRECT("odu!R"&amp;ROW()&amp;"C"&amp;R222&amp;":R"&amp;ROW()&amp;"C"&amp;S222,"false"))&lt;&gt;1+S222-R222," GapInRangeCooling",""))</f>
        <v/>
      </c>
      <c r="X222" s="344" t="str">
        <f ca="1">IF(ODU!$A222="","",IF(COUNTA(INDIRECT("odu!R"&amp;ROW()&amp;"C"&amp;T222&amp;":R"&amp;ROW()&amp;"C"&amp;U222,"false"))&lt;&gt;1+U222-T222," GapInRangeHeating",""))</f>
        <v/>
      </c>
      <c r="Y222" s="345" t="str">
        <f>IF(ODU!$A222="","",IF(OR(ODU!$F222=0,ODU!$B222=0),0,ODU!$F222/ODU!$B222))</f>
        <v/>
      </c>
      <c r="Z222" s="345" t="str">
        <f>IF(ODU!$A222="","",IF(OR(ODU!$G222=0,ODU!$B222=0),0, ODU!$G222/ODU!$B222))</f>
        <v/>
      </c>
      <c r="AA222" s="303" t="str">
        <f>IF(ODU!$A222="","",IF(Y222=0,0,IF(Y222&gt;=0.8,13,IF(Y222&gt;=0.7,12,IF(Y222&gt;=0.6,11,IF(Y222&gt;=0.5,10,0))))))</f>
        <v/>
      </c>
      <c r="AB222" s="351" t="str">
        <f>IF(ODU!$A222="","",IF(Z222&gt;2, 25,6+INT(10*(Z222-0.0001))))</f>
        <v/>
      </c>
      <c r="AC222" s="304" t="str">
        <f>IF(ODU!$A222="","",IF(AA222&lt;R222," CapacityMin",""))</f>
        <v/>
      </c>
      <c r="AD222" s="304" t="str">
        <f>IF(ODU!$A222="","",IF(AB222&gt;S222," CapacityMax",""))</f>
        <v/>
      </c>
      <c r="AE222" s="344" t="str">
        <f>IF(ODU!$A222="","",IF(ODU!H222&lt;Min_Units," UnitMin",""))</f>
        <v/>
      </c>
      <c r="AF222" s="344" t="str">
        <f>IF(ODU!$A222="","",IF(ODU!I222&lt;=ODU!H222," UnitMax",""))</f>
        <v/>
      </c>
      <c r="AG222" s="344" t="str">
        <f>IF(ODU!$A222="","",IF(COUNTIF(IDU!$E$3:$N$3,"="&amp;UPPER(ODU!BL222))=1,""," Invalid_IDU_List"))</f>
        <v/>
      </c>
      <c r="AH222" s="344" t="str">
        <f t="shared" ca="1" si="32"/>
        <v/>
      </c>
      <c r="AI222" s="344" t="str">
        <f t="shared" si="33"/>
        <v/>
      </c>
    </row>
    <row r="223" spans="1:35" x14ac:dyDescent="0.2">
      <c r="A223">
        <v>223</v>
      </c>
      <c r="B223" s="304" t="str">
        <f t="shared" ca="1" si="30"/>
        <v/>
      </c>
      <c r="C223" s="304">
        <f t="shared" ca="1" si="31"/>
        <v>0</v>
      </c>
      <c r="D223" s="304">
        <f t="shared" ca="1" si="27"/>
        <v>0</v>
      </c>
      <c r="E223" s="304" t="str">
        <f t="shared" ca="1" si="28"/>
        <v/>
      </c>
      <c r="F223">
        <v>217</v>
      </c>
      <c r="G223" s="304">
        <f t="shared" ca="1" si="29"/>
        <v>0</v>
      </c>
      <c r="H223" s="304" t="str">
        <f t="shared" ca="1" si="34"/>
        <v/>
      </c>
      <c r="I223" s="311"/>
      <c r="J223" s="311"/>
      <c r="K223" s="311"/>
      <c r="P223" s="344" t="str">
        <f>IF(ODU!$A223="","",IF(COUNTIF(ODU!$A$4:$A$504,"="&amp;ODU!$A223)&gt;1,"ODU_Duplicate",""))</f>
        <v/>
      </c>
      <c r="Q223" s="344" t="str">
        <f>IF(IDU!$A224="","",IF(COUNTIF(IDU!$A$4:$A$354,"="&amp;IDU!$A224)&gt;1,"IDU_Duplicate",""))</f>
        <v/>
      </c>
      <c r="R223" s="351" t="str">
        <f>IF(ODU!$A223="","",9 + FIND("1",IF(ODU!$J223&gt;0,"1","0") &amp; IF(ODU!$K223&gt;0,"1","0") &amp; IF(ODU!$L223&gt;0,"1","0") &amp; IF(ODU!$M223&gt;0,"1","0")&amp; IF(ODU!$N223&gt;0,"1","0")&amp; IF(ODU!$O223&gt;0,"1","0")&amp; IF(ODU!$P223&gt;0,"1","0")&amp; IF(ODU!$Q223&gt;0,"1","0")&amp; IF(ODU!$R223&gt;0,"1","0")&amp; IF(ODU!$S223&gt;0,"1","0")&amp; IF(ODU!$T223&gt;0,"1","0")&amp; IF(ODU!$U223&gt;0,"1","0")&amp; IF(ODU!$V223&gt;0,"1","0")&amp; IF(ODU!$W223&gt;0,"1","0")&amp; IF(ODU!$X223&gt;0,"1","0")&amp; IF(ODU!$Y223&gt;0,"1","0")))</f>
        <v/>
      </c>
      <c r="S223" s="351" t="str">
        <f>IF(ODU!$A223="","",26 - FIND("1",IF(ODU!$Y223&gt;0,"1","0") &amp; IF(ODU!$X223&gt;0,"1","0") &amp; IF(ODU!$W223&gt;0,"1","0") &amp; IF(ODU!$V223&gt;0,"1","0")&amp; IF(ODU!$U223&gt;0,"1","0")&amp; IF(ODU!$T223&gt;0,"1","0")&amp; IF(ODU!$S223&gt;0,"1","0")&amp; IF(ODU!$R223&gt;0,"1","0")&amp; IF(ODU!$Q223&gt;0,"1","0")&amp; IF(ODU!$P223&gt;0,"1","0")&amp; IF(ODU!$O223&gt;0,"1","0")&amp; IF(ODU!$N223&gt;0,"1","0")&amp; IF(ODU!$M223&gt;0,"1","0")&amp; IF(ODU!$L223&gt;0,"1","0")&amp; IF(ODU!$K223&gt;0,"1","0")&amp; IF(ODU!$J223&gt;0,"1","0")))</f>
        <v/>
      </c>
      <c r="T223" s="351" t="str">
        <f>IF(ODU!$A223="","",26 + FIND("1",IF(ODU!$AA223&gt;0,"1","0") &amp; IF(ODU!$AB223&gt;0,"1","0") &amp; IF(ODU!$AC223&gt;0,"1","0") &amp; IF(ODU!$AD223&gt;0,"1","0")&amp; IF(ODU!$AE223&gt;0,"1","0")&amp; IF(ODU!$AF223&gt;0,"1","0")&amp; IF(ODU!$AG223&gt;0,"1","0")&amp; IF(ODU!$AH223&gt;0,"1","0")&amp; IF(ODU!$AI223&gt;0,"1","0")&amp; IF(ODU!$AJ223&gt;0,"1","0")&amp; IF(ODU!$AK223&gt;0,"1","0")&amp; IF(ODU!$AL223&gt;0,"1","0")&amp; IF(ODU!$AM223&gt;0,"1","0")&amp; IF(ODU!$AN223&gt;0,"1","0")&amp; IF(ODU!$AO223&gt;0,"1","0")&amp; IF(ODU!$AP223&gt;0,"1","0")))</f>
        <v/>
      </c>
      <c r="U223" s="351" t="str">
        <f>IF(ODU!$A223="","",43 - FIND("1",IF(ODU!$AP223&gt;0,"1","0") &amp; IF(ODU!$AO223&gt;0,"1","0") &amp; IF(ODU!$AN223&gt;0,"1","0") &amp; IF(ODU!$AM223&gt;0,"1","0")&amp; IF(ODU!$AL223&gt;0,"1","0")&amp; IF(ODU!$AK223&gt;0,"1","0")&amp; IF(ODU!$AJ223&gt;0,"1","0")&amp; IF(ODU!$AI223&gt;0,"1","0")&amp; IF(ODU!$AH223&gt;0,"1","0")&amp; IF(ODU!$AG223&gt;0,"1","0")&amp; IF(ODU!$AF223&gt;0,"1","0")&amp; IF(ODU!$AE223&gt;0,"1","0")&amp; IF(ODU!$AD223&gt;0,"1","0")&amp; IF(ODU!$AC223&gt;0,"1","0")&amp; IF(ODU!$AB223&gt;0,"1","0")&amp; IF(ODU!$AA223&gt;0,"1","0")))</f>
        <v/>
      </c>
      <c r="V223" s="351" t="str">
        <f>IF(ODU!$A223="","",IF(OR(T223&lt;&gt;R223+17,U223&lt;&gt;S223+17)," RangeMismatch",""))</f>
        <v/>
      </c>
      <c r="W223" s="344" t="str">
        <f ca="1">IF(ODU!$A223="","",IF(COUNTA(INDIRECT("odu!R"&amp;ROW()&amp;"C"&amp;R223&amp;":R"&amp;ROW()&amp;"C"&amp;S223,"false"))&lt;&gt;1+S223-R223," GapInRangeCooling",""))</f>
        <v/>
      </c>
      <c r="X223" s="344" t="str">
        <f ca="1">IF(ODU!$A223="","",IF(COUNTA(INDIRECT("odu!R"&amp;ROW()&amp;"C"&amp;T223&amp;":R"&amp;ROW()&amp;"C"&amp;U223,"false"))&lt;&gt;1+U223-T223," GapInRangeHeating",""))</f>
        <v/>
      </c>
      <c r="Y223" s="345" t="str">
        <f>IF(ODU!$A223="","",IF(OR(ODU!$F223=0,ODU!$B223=0),0,ODU!$F223/ODU!$B223))</f>
        <v/>
      </c>
      <c r="Z223" s="345" t="str">
        <f>IF(ODU!$A223="","",IF(OR(ODU!$G223=0,ODU!$B223=0),0, ODU!$G223/ODU!$B223))</f>
        <v/>
      </c>
      <c r="AA223" s="303" t="str">
        <f>IF(ODU!$A223="","",IF(Y223=0,0,IF(Y223&gt;=0.8,13,IF(Y223&gt;=0.7,12,IF(Y223&gt;=0.6,11,IF(Y223&gt;=0.5,10,0))))))</f>
        <v/>
      </c>
      <c r="AB223" s="351" t="str">
        <f>IF(ODU!$A223="","",IF(Z223&gt;2, 25,6+INT(10*(Z223-0.0001))))</f>
        <v/>
      </c>
      <c r="AC223" s="304" t="str">
        <f>IF(ODU!$A223="","",IF(AA223&lt;R223," CapacityMin",""))</f>
        <v/>
      </c>
      <c r="AD223" s="304" t="str">
        <f>IF(ODU!$A223="","",IF(AB223&gt;S223," CapacityMax",""))</f>
        <v/>
      </c>
      <c r="AE223" s="344" t="str">
        <f>IF(ODU!$A223="","",IF(ODU!H223&lt;Min_Units," UnitMin",""))</f>
        <v/>
      </c>
      <c r="AF223" s="344" t="str">
        <f>IF(ODU!$A223="","",IF(ODU!I223&lt;=ODU!H223," UnitMax",""))</f>
        <v/>
      </c>
      <c r="AG223" s="344" t="str">
        <f>IF(ODU!$A223="","",IF(COUNTIF(IDU!$E$3:$N$3,"="&amp;UPPER(ODU!BL223))=1,""," Invalid_IDU_List"))</f>
        <v/>
      </c>
      <c r="AH223" s="344" t="str">
        <f t="shared" ca="1" si="32"/>
        <v/>
      </c>
      <c r="AI223" s="344" t="str">
        <f t="shared" si="33"/>
        <v/>
      </c>
    </row>
    <row r="224" spans="1:35" x14ac:dyDescent="0.2">
      <c r="A224">
        <v>224</v>
      </c>
      <c r="B224" s="304" t="str">
        <f t="shared" ca="1" si="30"/>
        <v/>
      </c>
      <c r="C224" s="304">
        <f t="shared" ca="1" si="31"/>
        <v>0</v>
      </c>
      <c r="D224" s="304">
        <f t="shared" ca="1" si="27"/>
        <v>0</v>
      </c>
      <c r="E224" s="304" t="str">
        <f t="shared" ca="1" si="28"/>
        <v/>
      </c>
      <c r="F224">
        <v>218</v>
      </c>
      <c r="G224" s="304">
        <f t="shared" ca="1" si="29"/>
        <v>0</v>
      </c>
      <c r="H224" s="304" t="str">
        <f t="shared" ca="1" si="34"/>
        <v/>
      </c>
      <c r="I224" s="311"/>
      <c r="J224" s="311"/>
      <c r="K224" s="311"/>
      <c r="P224" s="344" t="str">
        <f>IF(ODU!$A224="","",IF(COUNTIF(ODU!$A$4:$A$504,"="&amp;ODU!$A224)&gt;1,"ODU_Duplicate",""))</f>
        <v/>
      </c>
      <c r="Q224" s="344" t="str">
        <f>IF(IDU!$A225="","",IF(COUNTIF(IDU!$A$4:$A$354,"="&amp;IDU!$A225)&gt;1,"IDU_Duplicate",""))</f>
        <v/>
      </c>
      <c r="R224" s="351" t="str">
        <f>IF(ODU!$A224="","",9 + FIND("1",IF(ODU!$J224&gt;0,"1","0") &amp; IF(ODU!$K224&gt;0,"1","0") &amp; IF(ODU!$L224&gt;0,"1","0") &amp; IF(ODU!$M224&gt;0,"1","0")&amp; IF(ODU!$N224&gt;0,"1","0")&amp; IF(ODU!$O224&gt;0,"1","0")&amp; IF(ODU!$P224&gt;0,"1","0")&amp; IF(ODU!$Q224&gt;0,"1","0")&amp; IF(ODU!$R224&gt;0,"1","0")&amp; IF(ODU!$S224&gt;0,"1","0")&amp; IF(ODU!$T224&gt;0,"1","0")&amp; IF(ODU!$U224&gt;0,"1","0")&amp; IF(ODU!$V224&gt;0,"1","0")&amp; IF(ODU!$W224&gt;0,"1","0")&amp; IF(ODU!$X224&gt;0,"1","0")&amp; IF(ODU!$Y224&gt;0,"1","0")))</f>
        <v/>
      </c>
      <c r="S224" s="351" t="str">
        <f>IF(ODU!$A224="","",26 - FIND("1",IF(ODU!$Y224&gt;0,"1","0") &amp; IF(ODU!$X224&gt;0,"1","0") &amp; IF(ODU!$W224&gt;0,"1","0") &amp; IF(ODU!$V224&gt;0,"1","0")&amp; IF(ODU!$U224&gt;0,"1","0")&amp; IF(ODU!$T224&gt;0,"1","0")&amp; IF(ODU!$S224&gt;0,"1","0")&amp; IF(ODU!$R224&gt;0,"1","0")&amp; IF(ODU!$Q224&gt;0,"1","0")&amp; IF(ODU!$P224&gt;0,"1","0")&amp; IF(ODU!$O224&gt;0,"1","0")&amp; IF(ODU!$N224&gt;0,"1","0")&amp; IF(ODU!$M224&gt;0,"1","0")&amp; IF(ODU!$L224&gt;0,"1","0")&amp; IF(ODU!$K224&gt;0,"1","0")&amp; IF(ODU!$J224&gt;0,"1","0")))</f>
        <v/>
      </c>
      <c r="T224" s="351" t="str">
        <f>IF(ODU!$A224="","",26 + FIND("1",IF(ODU!$AA224&gt;0,"1","0") &amp; IF(ODU!$AB224&gt;0,"1","0") &amp; IF(ODU!$AC224&gt;0,"1","0") &amp; IF(ODU!$AD224&gt;0,"1","0")&amp; IF(ODU!$AE224&gt;0,"1","0")&amp; IF(ODU!$AF224&gt;0,"1","0")&amp; IF(ODU!$AG224&gt;0,"1","0")&amp; IF(ODU!$AH224&gt;0,"1","0")&amp; IF(ODU!$AI224&gt;0,"1","0")&amp; IF(ODU!$AJ224&gt;0,"1","0")&amp; IF(ODU!$AK224&gt;0,"1","0")&amp; IF(ODU!$AL224&gt;0,"1","0")&amp; IF(ODU!$AM224&gt;0,"1","0")&amp; IF(ODU!$AN224&gt;0,"1","0")&amp; IF(ODU!$AO224&gt;0,"1","0")&amp; IF(ODU!$AP224&gt;0,"1","0")))</f>
        <v/>
      </c>
      <c r="U224" s="351" t="str">
        <f>IF(ODU!$A224="","",43 - FIND("1",IF(ODU!$AP224&gt;0,"1","0") &amp; IF(ODU!$AO224&gt;0,"1","0") &amp; IF(ODU!$AN224&gt;0,"1","0") &amp; IF(ODU!$AM224&gt;0,"1","0")&amp; IF(ODU!$AL224&gt;0,"1","0")&amp; IF(ODU!$AK224&gt;0,"1","0")&amp; IF(ODU!$AJ224&gt;0,"1","0")&amp; IF(ODU!$AI224&gt;0,"1","0")&amp; IF(ODU!$AH224&gt;0,"1","0")&amp; IF(ODU!$AG224&gt;0,"1","0")&amp; IF(ODU!$AF224&gt;0,"1","0")&amp; IF(ODU!$AE224&gt;0,"1","0")&amp; IF(ODU!$AD224&gt;0,"1","0")&amp; IF(ODU!$AC224&gt;0,"1","0")&amp; IF(ODU!$AB224&gt;0,"1","0")&amp; IF(ODU!$AA224&gt;0,"1","0")))</f>
        <v/>
      </c>
      <c r="V224" s="351" t="str">
        <f>IF(ODU!$A224="","",IF(OR(T224&lt;&gt;R224+17,U224&lt;&gt;S224+17)," RangeMismatch",""))</f>
        <v/>
      </c>
      <c r="W224" s="344" t="str">
        <f ca="1">IF(ODU!$A224="","",IF(COUNTA(INDIRECT("odu!R"&amp;ROW()&amp;"C"&amp;R224&amp;":R"&amp;ROW()&amp;"C"&amp;S224,"false"))&lt;&gt;1+S224-R224," GapInRangeCooling",""))</f>
        <v/>
      </c>
      <c r="X224" s="344" t="str">
        <f ca="1">IF(ODU!$A224="","",IF(COUNTA(INDIRECT("odu!R"&amp;ROW()&amp;"C"&amp;T224&amp;":R"&amp;ROW()&amp;"C"&amp;U224,"false"))&lt;&gt;1+U224-T224," GapInRangeHeating",""))</f>
        <v/>
      </c>
      <c r="Y224" s="345" t="str">
        <f>IF(ODU!$A224="","",IF(OR(ODU!$F224=0,ODU!$B224=0),0,ODU!$F224/ODU!$B224))</f>
        <v/>
      </c>
      <c r="Z224" s="345" t="str">
        <f>IF(ODU!$A224="","",IF(OR(ODU!$G224=0,ODU!$B224=0),0, ODU!$G224/ODU!$B224))</f>
        <v/>
      </c>
      <c r="AA224" s="303" t="str">
        <f>IF(ODU!$A224="","",IF(Y224=0,0,IF(Y224&gt;=0.8,13,IF(Y224&gt;=0.7,12,IF(Y224&gt;=0.6,11,IF(Y224&gt;=0.5,10,0))))))</f>
        <v/>
      </c>
      <c r="AB224" s="351" t="str">
        <f>IF(ODU!$A224="","",IF(Z224&gt;2, 25,6+INT(10*(Z224-0.0001))))</f>
        <v/>
      </c>
      <c r="AC224" s="304" t="str">
        <f>IF(ODU!$A224="","",IF(AA224&lt;R224," CapacityMin",""))</f>
        <v/>
      </c>
      <c r="AD224" s="304" t="str">
        <f>IF(ODU!$A224="","",IF(AB224&gt;S224," CapacityMax",""))</f>
        <v/>
      </c>
      <c r="AE224" s="344" t="str">
        <f>IF(ODU!$A224="","",IF(ODU!H224&lt;Min_Units," UnitMin",""))</f>
        <v/>
      </c>
      <c r="AF224" s="344" t="str">
        <f>IF(ODU!$A224="","",IF(ODU!I224&lt;=ODU!H224," UnitMax",""))</f>
        <v/>
      </c>
      <c r="AG224" s="344" t="str">
        <f>IF(ODU!$A224="","",IF(COUNTIF(IDU!$E$3:$N$3,"="&amp;UPPER(ODU!BL224))=1,""," Invalid_IDU_List"))</f>
        <v/>
      </c>
      <c r="AH224" s="344" t="str">
        <f t="shared" ca="1" si="32"/>
        <v/>
      </c>
      <c r="AI224" s="344" t="str">
        <f t="shared" si="33"/>
        <v/>
      </c>
    </row>
    <row r="225" spans="1:35" x14ac:dyDescent="0.2">
      <c r="A225">
        <v>225</v>
      </c>
      <c r="B225" s="304" t="str">
        <f t="shared" ca="1" si="30"/>
        <v/>
      </c>
      <c r="C225" s="304">
        <f t="shared" ca="1" si="31"/>
        <v>0</v>
      </c>
      <c r="D225" s="304">
        <f t="shared" ca="1" si="27"/>
        <v>0</v>
      </c>
      <c r="E225" s="304" t="str">
        <f t="shared" ca="1" si="28"/>
        <v/>
      </c>
      <c r="F225">
        <v>219</v>
      </c>
      <c r="G225" s="304">
        <f t="shared" ca="1" si="29"/>
        <v>0</v>
      </c>
      <c r="H225" s="304" t="str">
        <f t="shared" ca="1" si="34"/>
        <v/>
      </c>
      <c r="I225" s="311"/>
      <c r="J225" s="311"/>
      <c r="K225" s="311"/>
      <c r="P225" s="344" t="str">
        <f>IF(ODU!$A225="","",IF(COUNTIF(ODU!$A$4:$A$504,"="&amp;ODU!$A225)&gt;1,"ODU_Duplicate",""))</f>
        <v/>
      </c>
      <c r="Q225" s="344" t="str">
        <f>IF(IDU!$A226="","",IF(COUNTIF(IDU!$A$4:$A$354,"="&amp;IDU!$A226)&gt;1,"IDU_Duplicate",""))</f>
        <v/>
      </c>
      <c r="R225" s="351" t="str">
        <f>IF(ODU!$A225="","",9 + FIND("1",IF(ODU!$J225&gt;0,"1","0") &amp; IF(ODU!$K225&gt;0,"1","0") &amp; IF(ODU!$L225&gt;0,"1","0") &amp; IF(ODU!$M225&gt;0,"1","0")&amp; IF(ODU!$N225&gt;0,"1","0")&amp; IF(ODU!$O225&gt;0,"1","0")&amp; IF(ODU!$P225&gt;0,"1","0")&amp; IF(ODU!$Q225&gt;0,"1","0")&amp; IF(ODU!$R225&gt;0,"1","0")&amp; IF(ODU!$S225&gt;0,"1","0")&amp; IF(ODU!$T225&gt;0,"1","0")&amp; IF(ODU!$U225&gt;0,"1","0")&amp; IF(ODU!$V225&gt;0,"1","0")&amp; IF(ODU!$W225&gt;0,"1","0")&amp; IF(ODU!$X225&gt;0,"1","0")&amp; IF(ODU!$Y225&gt;0,"1","0")))</f>
        <v/>
      </c>
      <c r="S225" s="351" t="str">
        <f>IF(ODU!$A225="","",26 - FIND("1",IF(ODU!$Y225&gt;0,"1","0") &amp; IF(ODU!$X225&gt;0,"1","0") &amp; IF(ODU!$W225&gt;0,"1","0") &amp; IF(ODU!$V225&gt;0,"1","0")&amp; IF(ODU!$U225&gt;0,"1","0")&amp; IF(ODU!$T225&gt;0,"1","0")&amp; IF(ODU!$S225&gt;0,"1","0")&amp; IF(ODU!$R225&gt;0,"1","0")&amp; IF(ODU!$Q225&gt;0,"1","0")&amp; IF(ODU!$P225&gt;0,"1","0")&amp; IF(ODU!$O225&gt;0,"1","0")&amp; IF(ODU!$N225&gt;0,"1","0")&amp; IF(ODU!$M225&gt;0,"1","0")&amp; IF(ODU!$L225&gt;0,"1","0")&amp; IF(ODU!$K225&gt;0,"1","0")&amp; IF(ODU!$J225&gt;0,"1","0")))</f>
        <v/>
      </c>
      <c r="T225" s="351" t="str">
        <f>IF(ODU!$A225="","",26 + FIND("1",IF(ODU!$AA225&gt;0,"1","0") &amp; IF(ODU!$AB225&gt;0,"1","0") &amp; IF(ODU!$AC225&gt;0,"1","0") &amp; IF(ODU!$AD225&gt;0,"1","0")&amp; IF(ODU!$AE225&gt;0,"1","0")&amp; IF(ODU!$AF225&gt;0,"1","0")&amp; IF(ODU!$AG225&gt;0,"1","0")&amp; IF(ODU!$AH225&gt;0,"1","0")&amp; IF(ODU!$AI225&gt;0,"1","0")&amp; IF(ODU!$AJ225&gt;0,"1","0")&amp; IF(ODU!$AK225&gt;0,"1","0")&amp; IF(ODU!$AL225&gt;0,"1","0")&amp; IF(ODU!$AM225&gt;0,"1","0")&amp; IF(ODU!$AN225&gt;0,"1","0")&amp; IF(ODU!$AO225&gt;0,"1","0")&amp; IF(ODU!$AP225&gt;0,"1","0")))</f>
        <v/>
      </c>
      <c r="U225" s="351" t="str">
        <f>IF(ODU!$A225="","",43 - FIND("1",IF(ODU!$AP225&gt;0,"1","0") &amp; IF(ODU!$AO225&gt;0,"1","0") &amp; IF(ODU!$AN225&gt;0,"1","0") &amp; IF(ODU!$AM225&gt;0,"1","0")&amp; IF(ODU!$AL225&gt;0,"1","0")&amp; IF(ODU!$AK225&gt;0,"1","0")&amp; IF(ODU!$AJ225&gt;0,"1","0")&amp; IF(ODU!$AI225&gt;0,"1","0")&amp; IF(ODU!$AH225&gt;0,"1","0")&amp; IF(ODU!$AG225&gt;0,"1","0")&amp; IF(ODU!$AF225&gt;0,"1","0")&amp; IF(ODU!$AE225&gt;0,"1","0")&amp; IF(ODU!$AD225&gt;0,"1","0")&amp; IF(ODU!$AC225&gt;0,"1","0")&amp; IF(ODU!$AB225&gt;0,"1","0")&amp; IF(ODU!$AA225&gt;0,"1","0")))</f>
        <v/>
      </c>
      <c r="V225" s="351" t="str">
        <f>IF(ODU!$A225="","",IF(OR(T225&lt;&gt;R225+17,U225&lt;&gt;S225+17)," RangeMismatch",""))</f>
        <v/>
      </c>
      <c r="W225" s="344" t="str">
        <f ca="1">IF(ODU!$A225="","",IF(COUNTA(INDIRECT("odu!R"&amp;ROW()&amp;"C"&amp;R225&amp;":R"&amp;ROW()&amp;"C"&amp;S225,"false"))&lt;&gt;1+S225-R225," GapInRangeCooling",""))</f>
        <v/>
      </c>
      <c r="X225" s="344" t="str">
        <f ca="1">IF(ODU!$A225="","",IF(COUNTA(INDIRECT("odu!R"&amp;ROW()&amp;"C"&amp;T225&amp;":R"&amp;ROW()&amp;"C"&amp;U225,"false"))&lt;&gt;1+U225-T225," GapInRangeHeating",""))</f>
        <v/>
      </c>
      <c r="Y225" s="345" t="str">
        <f>IF(ODU!$A225="","",IF(OR(ODU!$F225=0,ODU!$B225=0),0,ODU!$F225/ODU!$B225))</f>
        <v/>
      </c>
      <c r="Z225" s="345" t="str">
        <f>IF(ODU!$A225="","",IF(OR(ODU!$G225=0,ODU!$B225=0),0, ODU!$G225/ODU!$B225))</f>
        <v/>
      </c>
      <c r="AA225" s="303" t="str">
        <f>IF(ODU!$A225="","",IF(Y225=0,0,IF(Y225&gt;=0.8,13,IF(Y225&gt;=0.7,12,IF(Y225&gt;=0.6,11,IF(Y225&gt;=0.5,10,0))))))</f>
        <v/>
      </c>
      <c r="AB225" s="351" t="str">
        <f>IF(ODU!$A225="","",IF(Z225&gt;2, 25,6+INT(10*(Z225-0.0001))))</f>
        <v/>
      </c>
      <c r="AC225" s="304" t="str">
        <f>IF(ODU!$A225="","",IF(AA225&lt;R225," CapacityMin",""))</f>
        <v/>
      </c>
      <c r="AD225" s="304" t="str">
        <f>IF(ODU!$A225="","",IF(AB225&gt;S225," CapacityMax",""))</f>
        <v/>
      </c>
      <c r="AE225" s="344" t="str">
        <f>IF(ODU!$A225="","",IF(ODU!H225&lt;Min_Units," UnitMin",""))</f>
        <v/>
      </c>
      <c r="AF225" s="344" t="str">
        <f>IF(ODU!$A225="","",IF(ODU!I225&lt;=ODU!H225," UnitMax",""))</f>
        <v/>
      </c>
      <c r="AG225" s="344" t="str">
        <f>IF(ODU!$A225="","",IF(COUNTIF(IDU!$E$3:$N$3,"="&amp;UPPER(ODU!BL225))=1,""," Invalid_IDU_List"))</f>
        <v/>
      </c>
      <c r="AH225" s="344" t="str">
        <f t="shared" ca="1" si="32"/>
        <v/>
      </c>
      <c r="AI225" s="344" t="str">
        <f t="shared" si="33"/>
        <v/>
      </c>
    </row>
    <row r="226" spans="1:35" x14ac:dyDescent="0.2">
      <c r="A226">
        <v>226</v>
      </c>
      <c r="B226" s="304" t="str">
        <f t="shared" ca="1" si="30"/>
        <v/>
      </c>
      <c r="C226" s="304">
        <f t="shared" ca="1" si="31"/>
        <v>0</v>
      </c>
      <c r="D226" s="304">
        <f t="shared" ca="1" si="27"/>
        <v>0</v>
      </c>
      <c r="E226" s="304" t="str">
        <f t="shared" ca="1" si="28"/>
        <v/>
      </c>
      <c r="F226">
        <v>220</v>
      </c>
      <c r="G226" s="304">
        <f t="shared" ca="1" si="29"/>
        <v>0</v>
      </c>
      <c r="H226" s="304" t="str">
        <f t="shared" ca="1" si="34"/>
        <v/>
      </c>
      <c r="I226" s="311"/>
      <c r="J226" s="311"/>
      <c r="K226" s="311"/>
      <c r="P226" s="344" t="str">
        <f>IF(ODU!$A226="","",IF(COUNTIF(ODU!$A$4:$A$504,"="&amp;ODU!$A226)&gt;1,"ODU_Duplicate",""))</f>
        <v/>
      </c>
      <c r="Q226" s="344" t="str">
        <f>IF(IDU!$A227="","",IF(COUNTIF(IDU!$A$4:$A$354,"="&amp;IDU!$A227)&gt;1,"IDU_Duplicate",""))</f>
        <v/>
      </c>
      <c r="R226" s="351" t="str">
        <f>IF(ODU!$A226="","",9 + FIND("1",IF(ODU!$J226&gt;0,"1","0") &amp; IF(ODU!$K226&gt;0,"1","0") &amp; IF(ODU!$L226&gt;0,"1","0") &amp; IF(ODU!$M226&gt;0,"1","0")&amp; IF(ODU!$N226&gt;0,"1","0")&amp; IF(ODU!$O226&gt;0,"1","0")&amp; IF(ODU!$P226&gt;0,"1","0")&amp; IF(ODU!$Q226&gt;0,"1","0")&amp; IF(ODU!$R226&gt;0,"1","0")&amp; IF(ODU!$S226&gt;0,"1","0")&amp; IF(ODU!$T226&gt;0,"1","0")&amp; IF(ODU!$U226&gt;0,"1","0")&amp; IF(ODU!$V226&gt;0,"1","0")&amp; IF(ODU!$W226&gt;0,"1","0")&amp; IF(ODU!$X226&gt;0,"1","0")&amp; IF(ODU!$Y226&gt;0,"1","0")))</f>
        <v/>
      </c>
      <c r="S226" s="351" t="str">
        <f>IF(ODU!$A226="","",26 - FIND("1",IF(ODU!$Y226&gt;0,"1","0") &amp; IF(ODU!$X226&gt;0,"1","0") &amp; IF(ODU!$W226&gt;0,"1","0") &amp; IF(ODU!$V226&gt;0,"1","0")&amp; IF(ODU!$U226&gt;0,"1","0")&amp; IF(ODU!$T226&gt;0,"1","0")&amp; IF(ODU!$S226&gt;0,"1","0")&amp; IF(ODU!$R226&gt;0,"1","0")&amp; IF(ODU!$Q226&gt;0,"1","0")&amp; IF(ODU!$P226&gt;0,"1","0")&amp; IF(ODU!$O226&gt;0,"1","0")&amp; IF(ODU!$N226&gt;0,"1","0")&amp; IF(ODU!$M226&gt;0,"1","0")&amp; IF(ODU!$L226&gt;0,"1","0")&amp; IF(ODU!$K226&gt;0,"1","0")&amp; IF(ODU!$J226&gt;0,"1","0")))</f>
        <v/>
      </c>
      <c r="T226" s="351" t="str">
        <f>IF(ODU!$A226="","",26 + FIND("1",IF(ODU!$AA226&gt;0,"1","0") &amp; IF(ODU!$AB226&gt;0,"1","0") &amp; IF(ODU!$AC226&gt;0,"1","0") &amp; IF(ODU!$AD226&gt;0,"1","0")&amp; IF(ODU!$AE226&gt;0,"1","0")&amp; IF(ODU!$AF226&gt;0,"1","0")&amp; IF(ODU!$AG226&gt;0,"1","0")&amp; IF(ODU!$AH226&gt;0,"1","0")&amp; IF(ODU!$AI226&gt;0,"1","0")&amp; IF(ODU!$AJ226&gt;0,"1","0")&amp; IF(ODU!$AK226&gt;0,"1","0")&amp; IF(ODU!$AL226&gt;0,"1","0")&amp; IF(ODU!$AM226&gt;0,"1","0")&amp; IF(ODU!$AN226&gt;0,"1","0")&amp; IF(ODU!$AO226&gt;0,"1","0")&amp; IF(ODU!$AP226&gt;0,"1","0")))</f>
        <v/>
      </c>
      <c r="U226" s="351" t="str">
        <f>IF(ODU!$A226="","",43 - FIND("1",IF(ODU!$AP226&gt;0,"1","0") &amp; IF(ODU!$AO226&gt;0,"1","0") &amp; IF(ODU!$AN226&gt;0,"1","0") &amp; IF(ODU!$AM226&gt;0,"1","0")&amp; IF(ODU!$AL226&gt;0,"1","0")&amp; IF(ODU!$AK226&gt;0,"1","0")&amp; IF(ODU!$AJ226&gt;0,"1","0")&amp; IF(ODU!$AI226&gt;0,"1","0")&amp; IF(ODU!$AH226&gt;0,"1","0")&amp; IF(ODU!$AG226&gt;0,"1","0")&amp; IF(ODU!$AF226&gt;0,"1","0")&amp; IF(ODU!$AE226&gt;0,"1","0")&amp; IF(ODU!$AD226&gt;0,"1","0")&amp; IF(ODU!$AC226&gt;0,"1","0")&amp; IF(ODU!$AB226&gt;0,"1","0")&amp; IF(ODU!$AA226&gt;0,"1","0")))</f>
        <v/>
      </c>
      <c r="V226" s="351" t="str">
        <f>IF(ODU!$A226="","",IF(OR(T226&lt;&gt;R226+17,U226&lt;&gt;S226+17)," RangeMismatch",""))</f>
        <v/>
      </c>
      <c r="W226" s="344" t="str">
        <f ca="1">IF(ODU!$A226="","",IF(COUNTA(INDIRECT("odu!R"&amp;ROW()&amp;"C"&amp;R226&amp;":R"&amp;ROW()&amp;"C"&amp;S226,"false"))&lt;&gt;1+S226-R226," GapInRangeCooling",""))</f>
        <v/>
      </c>
      <c r="X226" s="344" t="str">
        <f ca="1">IF(ODU!$A226="","",IF(COUNTA(INDIRECT("odu!R"&amp;ROW()&amp;"C"&amp;T226&amp;":R"&amp;ROW()&amp;"C"&amp;U226,"false"))&lt;&gt;1+U226-T226," GapInRangeHeating",""))</f>
        <v/>
      </c>
      <c r="Y226" s="345" t="str">
        <f>IF(ODU!$A226="","",IF(OR(ODU!$F226=0,ODU!$B226=0),0,ODU!$F226/ODU!$B226))</f>
        <v/>
      </c>
      <c r="Z226" s="345" t="str">
        <f>IF(ODU!$A226="","",IF(OR(ODU!$G226=0,ODU!$B226=0),0, ODU!$G226/ODU!$B226))</f>
        <v/>
      </c>
      <c r="AA226" s="303" t="str">
        <f>IF(ODU!$A226="","",IF(Y226=0,0,IF(Y226&gt;=0.8,13,IF(Y226&gt;=0.7,12,IF(Y226&gt;=0.6,11,IF(Y226&gt;=0.5,10,0))))))</f>
        <v/>
      </c>
      <c r="AB226" s="351" t="str">
        <f>IF(ODU!$A226="","",IF(Z226&gt;2, 25,6+INT(10*(Z226-0.0001))))</f>
        <v/>
      </c>
      <c r="AC226" s="304" t="str">
        <f>IF(ODU!$A226="","",IF(AA226&lt;R226," CapacityMin",""))</f>
        <v/>
      </c>
      <c r="AD226" s="304" t="str">
        <f>IF(ODU!$A226="","",IF(AB226&gt;S226," CapacityMax",""))</f>
        <v/>
      </c>
      <c r="AE226" s="344" t="str">
        <f>IF(ODU!$A226="","",IF(ODU!H226&lt;Min_Units," UnitMin",""))</f>
        <v/>
      </c>
      <c r="AF226" s="344" t="str">
        <f>IF(ODU!$A226="","",IF(ODU!I226&lt;=ODU!H226," UnitMax",""))</f>
        <v/>
      </c>
      <c r="AG226" s="344" t="str">
        <f>IF(ODU!$A226="","",IF(COUNTIF(IDU!$E$3:$N$3,"="&amp;UPPER(ODU!BL226))=1,""," Invalid_IDU_List"))</f>
        <v/>
      </c>
      <c r="AH226" s="344" t="str">
        <f t="shared" ca="1" si="32"/>
        <v/>
      </c>
      <c r="AI226" s="344" t="str">
        <f t="shared" si="33"/>
        <v/>
      </c>
    </row>
    <row r="227" spans="1:35" x14ac:dyDescent="0.2">
      <c r="A227">
        <v>227</v>
      </c>
      <c r="B227" s="304" t="str">
        <f t="shared" ca="1" si="30"/>
        <v/>
      </c>
      <c r="C227" s="304">
        <f t="shared" ca="1" si="31"/>
        <v>0</v>
      </c>
      <c r="D227" s="304">
        <f t="shared" ca="1" si="27"/>
        <v>0</v>
      </c>
      <c r="E227" s="304" t="str">
        <f t="shared" ca="1" si="28"/>
        <v/>
      </c>
      <c r="F227">
        <v>221</v>
      </c>
      <c r="G227" s="304">
        <f t="shared" ca="1" si="29"/>
        <v>0</v>
      </c>
      <c r="H227" s="304" t="str">
        <f t="shared" ca="1" si="34"/>
        <v/>
      </c>
      <c r="I227" s="311"/>
      <c r="J227" s="311"/>
      <c r="K227" s="311"/>
      <c r="P227" s="344" t="str">
        <f>IF(ODU!$A227="","",IF(COUNTIF(ODU!$A$4:$A$504,"="&amp;ODU!$A227)&gt;1,"ODU_Duplicate",""))</f>
        <v/>
      </c>
      <c r="Q227" s="344" t="str">
        <f>IF(IDU!$A228="","",IF(COUNTIF(IDU!$A$4:$A$354,"="&amp;IDU!$A228)&gt;1,"IDU_Duplicate",""))</f>
        <v/>
      </c>
      <c r="R227" s="351" t="str">
        <f>IF(ODU!$A227="","",9 + FIND("1",IF(ODU!$J227&gt;0,"1","0") &amp; IF(ODU!$K227&gt;0,"1","0") &amp; IF(ODU!$L227&gt;0,"1","0") &amp; IF(ODU!$M227&gt;0,"1","0")&amp; IF(ODU!$N227&gt;0,"1","0")&amp; IF(ODU!$O227&gt;0,"1","0")&amp; IF(ODU!$P227&gt;0,"1","0")&amp; IF(ODU!$Q227&gt;0,"1","0")&amp; IF(ODU!$R227&gt;0,"1","0")&amp; IF(ODU!$S227&gt;0,"1","0")&amp; IF(ODU!$T227&gt;0,"1","0")&amp; IF(ODU!$U227&gt;0,"1","0")&amp; IF(ODU!$V227&gt;0,"1","0")&amp; IF(ODU!$W227&gt;0,"1","0")&amp; IF(ODU!$X227&gt;0,"1","0")&amp; IF(ODU!$Y227&gt;0,"1","0")))</f>
        <v/>
      </c>
      <c r="S227" s="351" t="str">
        <f>IF(ODU!$A227="","",26 - FIND("1",IF(ODU!$Y227&gt;0,"1","0") &amp; IF(ODU!$X227&gt;0,"1","0") &amp; IF(ODU!$W227&gt;0,"1","0") &amp; IF(ODU!$V227&gt;0,"1","0")&amp; IF(ODU!$U227&gt;0,"1","0")&amp; IF(ODU!$T227&gt;0,"1","0")&amp; IF(ODU!$S227&gt;0,"1","0")&amp; IF(ODU!$R227&gt;0,"1","0")&amp; IF(ODU!$Q227&gt;0,"1","0")&amp; IF(ODU!$P227&gt;0,"1","0")&amp; IF(ODU!$O227&gt;0,"1","0")&amp; IF(ODU!$N227&gt;0,"1","0")&amp; IF(ODU!$M227&gt;0,"1","0")&amp; IF(ODU!$L227&gt;0,"1","0")&amp; IF(ODU!$K227&gt;0,"1","0")&amp; IF(ODU!$J227&gt;0,"1","0")))</f>
        <v/>
      </c>
      <c r="T227" s="351" t="str">
        <f>IF(ODU!$A227="","",26 + FIND("1",IF(ODU!$AA227&gt;0,"1","0") &amp; IF(ODU!$AB227&gt;0,"1","0") &amp; IF(ODU!$AC227&gt;0,"1","0") &amp; IF(ODU!$AD227&gt;0,"1","0")&amp; IF(ODU!$AE227&gt;0,"1","0")&amp; IF(ODU!$AF227&gt;0,"1","0")&amp; IF(ODU!$AG227&gt;0,"1","0")&amp; IF(ODU!$AH227&gt;0,"1","0")&amp; IF(ODU!$AI227&gt;0,"1","0")&amp; IF(ODU!$AJ227&gt;0,"1","0")&amp; IF(ODU!$AK227&gt;0,"1","0")&amp; IF(ODU!$AL227&gt;0,"1","0")&amp; IF(ODU!$AM227&gt;0,"1","0")&amp; IF(ODU!$AN227&gt;0,"1","0")&amp; IF(ODU!$AO227&gt;0,"1","0")&amp; IF(ODU!$AP227&gt;0,"1","0")))</f>
        <v/>
      </c>
      <c r="U227" s="351" t="str">
        <f>IF(ODU!$A227="","",43 - FIND("1",IF(ODU!$AP227&gt;0,"1","0") &amp; IF(ODU!$AO227&gt;0,"1","0") &amp; IF(ODU!$AN227&gt;0,"1","0") &amp; IF(ODU!$AM227&gt;0,"1","0")&amp; IF(ODU!$AL227&gt;0,"1","0")&amp; IF(ODU!$AK227&gt;0,"1","0")&amp; IF(ODU!$AJ227&gt;0,"1","0")&amp; IF(ODU!$AI227&gt;0,"1","0")&amp; IF(ODU!$AH227&gt;0,"1","0")&amp; IF(ODU!$AG227&gt;0,"1","0")&amp; IF(ODU!$AF227&gt;0,"1","0")&amp; IF(ODU!$AE227&gt;0,"1","0")&amp; IF(ODU!$AD227&gt;0,"1","0")&amp; IF(ODU!$AC227&gt;0,"1","0")&amp; IF(ODU!$AB227&gt;0,"1","0")&amp; IF(ODU!$AA227&gt;0,"1","0")))</f>
        <v/>
      </c>
      <c r="V227" s="351" t="str">
        <f>IF(ODU!$A227="","",IF(OR(T227&lt;&gt;R227+17,U227&lt;&gt;S227+17)," RangeMismatch",""))</f>
        <v/>
      </c>
      <c r="W227" s="344" t="str">
        <f ca="1">IF(ODU!$A227="","",IF(COUNTA(INDIRECT("odu!R"&amp;ROW()&amp;"C"&amp;R227&amp;":R"&amp;ROW()&amp;"C"&amp;S227,"false"))&lt;&gt;1+S227-R227," GapInRangeCooling",""))</f>
        <v/>
      </c>
      <c r="X227" s="344" t="str">
        <f ca="1">IF(ODU!$A227="","",IF(COUNTA(INDIRECT("odu!R"&amp;ROW()&amp;"C"&amp;T227&amp;":R"&amp;ROW()&amp;"C"&amp;U227,"false"))&lt;&gt;1+U227-T227," GapInRangeHeating",""))</f>
        <v/>
      </c>
      <c r="Y227" s="345" t="str">
        <f>IF(ODU!$A227="","",IF(OR(ODU!$F227=0,ODU!$B227=0),0,ODU!$F227/ODU!$B227))</f>
        <v/>
      </c>
      <c r="Z227" s="345" t="str">
        <f>IF(ODU!$A227="","",IF(OR(ODU!$G227=0,ODU!$B227=0),0, ODU!$G227/ODU!$B227))</f>
        <v/>
      </c>
      <c r="AA227" s="303" t="str">
        <f>IF(ODU!$A227="","",IF(Y227=0,0,IF(Y227&gt;=0.8,13,IF(Y227&gt;=0.7,12,IF(Y227&gt;=0.6,11,IF(Y227&gt;=0.5,10,0))))))</f>
        <v/>
      </c>
      <c r="AB227" s="351" t="str">
        <f>IF(ODU!$A227="","",IF(Z227&gt;2, 25,6+INT(10*(Z227-0.0001))))</f>
        <v/>
      </c>
      <c r="AC227" s="304" t="str">
        <f>IF(ODU!$A227="","",IF(AA227&lt;R227," CapacityMin",""))</f>
        <v/>
      </c>
      <c r="AD227" s="304" t="str">
        <f>IF(ODU!$A227="","",IF(AB227&gt;S227," CapacityMax",""))</f>
        <v/>
      </c>
      <c r="AE227" s="344" t="str">
        <f>IF(ODU!$A227="","",IF(ODU!H227&lt;Min_Units," UnitMin",""))</f>
        <v/>
      </c>
      <c r="AF227" s="344" t="str">
        <f>IF(ODU!$A227="","",IF(ODU!I227&lt;=ODU!H227," UnitMax",""))</f>
        <v/>
      </c>
      <c r="AG227" s="344" t="str">
        <f>IF(ODU!$A227="","",IF(COUNTIF(IDU!$E$3:$N$3,"="&amp;UPPER(ODU!BL227))=1,""," Invalid_IDU_List"))</f>
        <v/>
      </c>
      <c r="AH227" s="344" t="str">
        <f t="shared" ca="1" si="32"/>
        <v/>
      </c>
      <c r="AI227" s="344" t="str">
        <f t="shared" si="33"/>
        <v/>
      </c>
    </row>
    <row r="228" spans="1:35" x14ac:dyDescent="0.2">
      <c r="A228">
        <v>228</v>
      </c>
      <c r="B228" s="304" t="str">
        <f t="shared" ca="1" si="30"/>
        <v/>
      </c>
      <c r="C228" s="304">
        <f t="shared" ca="1" si="31"/>
        <v>0</v>
      </c>
      <c r="D228" s="304">
        <f t="shared" ca="1" si="27"/>
        <v>0</v>
      </c>
      <c r="E228" s="304" t="str">
        <f t="shared" ca="1" si="28"/>
        <v/>
      </c>
      <c r="F228">
        <v>222</v>
      </c>
      <c r="G228" s="304">
        <f t="shared" ca="1" si="29"/>
        <v>0</v>
      </c>
      <c r="H228" s="304" t="str">
        <f t="shared" ca="1" si="34"/>
        <v/>
      </c>
      <c r="I228" s="311"/>
      <c r="J228" s="311"/>
      <c r="K228" s="311"/>
      <c r="P228" s="344" t="str">
        <f>IF(ODU!$A228="","",IF(COUNTIF(ODU!$A$4:$A$504,"="&amp;ODU!$A228)&gt;1,"ODU_Duplicate",""))</f>
        <v/>
      </c>
      <c r="Q228" s="344" t="str">
        <f>IF(IDU!$A229="","",IF(COUNTIF(IDU!$A$4:$A$354,"="&amp;IDU!$A229)&gt;1,"IDU_Duplicate",""))</f>
        <v/>
      </c>
      <c r="R228" s="351" t="str">
        <f>IF(ODU!$A228="","",9 + FIND("1",IF(ODU!$J228&gt;0,"1","0") &amp; IF(ODU!$K228&gt;0,"1","0") &amp; IF(ODU!$L228&gt;0,"1","0") &amp; IF(ODU!$M228&gt;0,"1","0")&amp; IF(ODU!$N228&gt;0,"1","0")&amp; IF(ODU!$O228&gt;0,"1","0")&amp; IF(ODU!$P228&gt;0,"1","0")&amp; IF(ODU!$Q228&gt;0,"1","0")&amp; IF(ODU!$R228&gt;0,"1","0")&amp; IF(ODU!$S228&gt;0,"1","0")&amp; IF(ODU!$T228&gt;0,"1","0")&amp; IF(ODU!$U228&gt;0,"1","0")&amp; IF(ODU!$V228&gt;0,"1","0")&amp; IF(ODU!$W228&gt;0,"1","0")&amp; IF(ODU!$X228&gt;0,"1","0")&amp; IF(ODU!$Y228&gt;0,"1","0")))</f>
        <v/>
      </c>
      <c r="S228" s="351" t="str">
        <f>IF(ODU!$A228="","",26 - FIND("1",IF(ODU!$Y228&gt;0,"1","0") &amp; IF(ODU!$X228&gt;0,"1","0") &amp; IF(ODU!$W228&gt;0,"1","0") &amp; IF(ODU!$V228&gt;0,"1","0")&amp; IF(ODU!$U228&gt;0,"1","0")&amp; IF(ODU!$T228&gt;0,"1","0")&amp; IF(ODU!$S228&gt;0,"1","0")&amp; IF(ODU!$R228&gt;0,"1","0")&amp; IF(ODU!$Q228&gt;0,"1","0")&amp; IF(ODU!$P228&gt;0,"1","0")&amp; IF(ODU!$O228&gt;0,"1","0")&amp; IF(ODU!$N228&gt;0,"1","0")&amp; IF(ODU!$M228&gt;0,"1","0")&amp; IF(ODU!$L228&gt;0,"1","0")&amp; IF(ODU!$K228&gt;0,"1","0")&amp; IF(ODU!$J228&gt;0,"1","0")))</f>
        <v/>
      </c>
      <c r="T228" s="351" t="str">
        <f>IF(ODU!$A228="","",26 + FIND("1",IF(ODU!$AA228&gt;0,"1","0") &amp; IF(ODU!$AB228&gt;0,"1","0") &amp; IF(ODU!$AC228&gt;0,"1","0") &amp; IF(ODU!$AD228&gt;0,"1","0")&amp; IF(ODU!$AE228&gt;0,"1","0")&amp; IF(ODU!$AF228&gt;0,"1","0")&amp; IF(ODU!$AG228&gt;0,"1","0")&amp; IF(ODU!$AH228&gt;0,"1","0")&amp; IF(ODU!$AI228&gt;0,"1","0")&amp; IF(ODU!$AJ228&gt;0,"1","0")&amp; IF(ODU!$AK228&gt;0,"1","0")&amp; IF(ODU!$AL228&gt;0,"1","0")&amp; IF(ODU!$AM228&gt;0,"1","0")&amp; IF(ODU!$AN228&gt;0,"1","0")&amp; IF(ODU!$AO228&gt;0,"1","0")&amp; IF(ODU!$AP228&gt;0,"1","0")))</f>
        <v/>
      </c>
      <c r="U228" s="351" t="str">
        <f>IF(ODU!$A228="","",43 - FIND("1",IF(ODU!$AP228&gt;0,"1","0") &amp; IF(ODU!$AO228&gt;0,"1","0") &amp; IF(ODU!$AN228&gt;0,"1","0") &amp; IF(ODU!$AM228&gt;0,"1","0")&amp; IF(ODU!$AL228&gt;0,"1","0")&amp; IF(ODU!$AK228&gt;0,"1","0")&amp; IF(ODU!$AJ228&gt;0,"1","0")&amp; IF(ODU!$AI228&gt;0,"1","0")&amp; IF(ODU!$AH228&gt;0,"1","0")&amp; IF(ODU!$AG228&gt;0,"1","0")&amp; IF(ODU!$AF228&gt;0,"1","0")&amp; IF(ODU!$AE228&gt;0,"1","0")&amp; IF(ODU!$AD228&gt;0,"1","0")&amp; IF(ODU!$AC228&gt;0,"1","0")&amp; IF(ODU!$AB228&gt;0,"1","0")&amp; IF(ODU!$AA228&gt;0,"1","0")))</f>
        <v/>
      </c>
      <c r="V228" s="351" t="str">
        <f>IF(ODU!$A228="","",IF(OR(T228&lt;&gt;R228+17,U228&lt;&gt;S228+17)," RangeMismatch",""))</f>
        <v/>
      </c>
      <c r="W228" s="344" t="str">
        <f ca="1">IF(ODU!$A228="","",IF(COUNTA(INDIRECT("odu!R"&amp;ROW()&amp;"C"&amp;R228&amp;":R"&amp;ROW()&amp;"C"&amp;S228,"false"))&lt;&gt;1+S228-R228," GapInRangeCooling",""))</f>
        <v/>
      </c>
      <c r="X228" s="344" t="str">
        <f ca="1">IF(ODU!$A228="","",IF(COUNTA(INDIRECT("odu!R"&amp;ROW()&amp;"C"&amp;T228&amp;":R"&amp;ROW()&amp;"C"&amp;U228,"false"))&lt;&gt;1+U228-T228," GapInRangeHeating",""))</f>
        <v/>
      </c>
      <c r="Y228" s="345" t="str">
        <f>IF(ODU!$A228="","",IF(OR(ODU!$F228=0,ODU!$B228=0),0,ODU!$F228/ODU!$B228))</f>
        <v/>
      </c>
      <c r="Z228" s="345" t="str">
        <f>IF(ODU!$A228="","",IF(OR(ODU!$G228=0,ODU!$B228=0),0, ODU!$G228/ODU!$B228))</f>
        <v/>
      </c>
      <c r="AA228" s="303" t="str">
        <f>IF(ODU!$A228="","",IF(Y228=0,0,IF(Y228&gt;=0.8,13,IF(Y228&gt;=0.7,12,IF(Y228&gt;=0.6,11,IF(Y228&gt;=0.5,10,0))))))</f>
        <v/>
      </c>
      <c r="AB228" s="351" t="str">
        <f>IF(ODU!$A228="","",IF(Z228&gt;2, 25,6+INT(10*(Z228-0.0001))))</f>
        <v/>
      </c>
      <c r="AC228" s="304" t="str">
        <f>IF(ODU!$A228="","",IF(AA228&lt;R228," CapacityMin",""))</f>
        <v/>
      </c>
      <c r="AD228" s="304" t="str">
        <f>IF(ODU!$A228="","",IF(AB228&gt;S228," CapacityMax",""))</f>
        <v/>
      </c>
      <c r="AE228" s="344" t="str">
        <f>IF(ODU!$A228="","",IF(ODU!H228&lt;Min_Units," UnitMin",""))</f>
        <v/>
      </c>
      <c r="AF228" s="344" t="str">
        <f>IF(ODU!$A228="","",IF(ODU!I228&lt;=ODU!H228," UnitMax",""))</f>
        <v/>
      </c>
      <c r="AG228" s="344" t="str">
        <f>IF(ODU!$A228="","",IF(COUNTIF(IDU!$E$3:$N$3,"="&amp;UPPER(ODU!BL228))=1,""," Invalid_IDU_List"))</f>
        <v/>
      </c>
      <c r="AH228" s="344" t="str">
        <f t="shared" ca="1" si="32"/>
        <v/>
      </c>
      <c r="AI228" s="344" t="str">
        <f t="shared" si="33"/>
        <v/>
      </c>
    </row>
    <row r="229" spans="1:35" x14ac:dyDescent="0.2">
      <c r="A229">
        <v>229</v>
      </c>
      <c r="B229" s="304" t="str">
        <f t="shared" ca="1" si="30"/>
        <v/>
      </c>
      <c r="C229" s="304">
        <f t="shared" ca="1" si="31"/>
        <v>0</v>
      </c>
      <c r="D229" s="304">
        <f t="shared" ca="1" si="27"/>
        <v>0</v>
      </c>
      <c r="E229" s="304" t="str">
        <f t="shared" ca="1" si="28"/>
        <v/>
      </c>
      <c r="F229">
        <v>223</v>
      </c>
      <c r="G229" s="304">
        <f t="shared" ca="1" si="29"/>
        <v>0</v>
      </c>
      <c r="H229" s="304" t="str">
        <f t="shared" ca="1" si="34"/>
        <v/>
      </c>
      <c r="I229" s="311"/>
      <c r="J229" s="311"/>
      <c r="K229" s="311"/>
      <c r="P229" s="344" t="str">
        <f>IF(ODU!$A229="","",IF(COUNTIF(ODU!$A$4:$A$504,"="&amp;ODU!$A229)&gt;1,"ODU_Duplicate",""))</f>
        <v/>
      </c>
      <c r="Q229" s="344" t="str">
        <f>IF(IDU!$A230="","",IF(COUNTIF(IDU!$A$4:$A$354,"="&amp;IDU!$A230)&gt;1,"IDU_Duplicate",""))</f>
        <v/>
      </c>
      <c r="R229" s="351" t="str">
        <f>IF(ODU!$A229="","",9 + FIND("1",IF(ODU!$J229&gt;0,"1","0") &amp; IF(ODU!$K229&gt;0,"1","0") &amp; IF(ODU!$L229&gt;0,"1","0") &amp; IF(ODU!$M229&gt;0,"1","0")&amp; IF(ODU!$N229&gt;0,"1","0")&amp; IF(ODU!$O229&gt;0,"1","0")&amp; IF(ODU!$P229&gt;0,"1","0")&amp; IF(ODU!$Q229&gt;0,"1","0")&amp; IF(ODU!$R229&gt;0,"1","0")&amp; IF(ODU!$S229&gt;0,"1","0")&amp; IF(ODU!$T229&gt;0,"1","0")&amp; IF(ODU!$U229&gt;0,"1","0")&amp; IF(ODU!$V229&gt;0,"1","0")&amp; IF(ODU!$W229&gt;0,"1","0")&amp; IF(ODU!$X229&gt;0,"1","0")&amp; IF(ODU!$Y229&gt;0,"1","0")))</f>
        <v/>
      </c>
      <c r="S229" s="351" t="str">
        <f>IF(ODU!$A229="","",26 - FIND("1",IF(ODU!$Y229&gt;0,"1","0") &amp; IF(ODU!$X229&gt;0,"1","0") &amp; IF(ODU!$W229&gt;0,"1","0") &amp; IF(ODU!$V229&gt;0,"1","0")&amp; IF(ODU!$U229&gt;0,"1","0")&amp; IF(ODU!$T229&gt;0,"1","0")&amp; IF(ODU!$S229&gt;0,"1","0")&amp; IF(ODU!$R229&gt;0,"1","0")&amp; IF(ODU!$Q229&gt;0,"1","0")&amp; IF(ODU!$P229&gt;0,"1","0")&amp; IF(ODU!$O229&gt;0,"1","0")&amp; IF(ODU!$N229&gt;0,"1","0")&amp; IF(ODU!$M229&gt;0,"1","0")&amp; IF(ODU!$L229&gt;0,"1","0")&amp; IF(ODU!$K229&gt;0,"1","0")&amp; IF(ODU!$J229&gt;0,"1","0")))</f>
        <v/>
      </c>
      <c r="T229" s="351" t="str">
        <f>IF(ODU!$A229="","",26 + FIND("1",IF(ODU!$AA229&gt;0,"1","0") &amp; IF(ODU!$AB229&gt;0,"1","0") &amp; IF(ODU!$AC229&gt;0,"1","0") &amp; IF(ODU!$AD229&gt;0,"1","0")&amp; IF(ODU!$AE229&gt;0,"1","0")&amp; IF(ODU!$AF229&gt;0,"1","0")&amp; IF(ODU!$AG229&gt;0,"1","0")&amp; IF(ODU!$AH229&gt;0,"1","0")&amp; IF(ODU!$AI229&gt;0,"1","0")&amp; IF(ODU!$AJ229&gt;0,"1","0")&amp; IF(ODU!$AK229&gt;0,"1","0")&amp; IF(ODU!$AL229&gt;0,"1","0")&amp; IF(ODU!$AM229&gt;0,"1","0")&amp; IF(ODU!$AN229&gt;0,"1","0")&amp; IF(ODU!$AO229&gt;0,"1","0")&amp; IF(ODU!$AP229&gt;0,"1","0")))</f>
        <v/>
      </c>
      <c r="U229" s="351" t="str">
        <f>IF(ODU!$A229="","",43 - FIND("1",IF(ODU!$AP229&gt;0,"1","0") &amp; IF(ODU!$AO229&gt;0,"1","0") &amp; IF(ODU!$AN229&gt;0,"1","0") &amp; IF(ODU!$AM229&gt;0,"1","0")&amp; IF(ODU!$AL229&gt;0,"1","0")&amp; IF(ODU!$AK229&gt;0,"1","0")&amp; IF(ODU!$AJ229&gt;0,"1","0")&amp; IF(ODU!$AI229&gt;0,"1","0")&amp; IF(ODU!$AH229&gt;0,"1","0")&amp; IF(ODU!$AG229&gt;0,"1","0")&amp; IF(ODU!$AF229&gt;0,"1","0")&amp; IF(ODU!$AE229&gt;0,"1","0")&amp; IF(ODU!$AD229&gt;0,"1","0")&amp; IF(ODU!$AC229&gt;0,"1","0")&amp; IF(ODU!$AB229&gt;0,"1","0")&amp; IF(ODU!$AA229&gt;0,"1","0")))</f>
        <v/>
      </c>
      <c r="V229" s="351" t="str">
        <f>IF(ODU!$A229="","",IF(OR(T229&lt;&gt;R229+17,U229&lt;&gt;S229+17)," RangeMismatch",""))</f>
        <v/>
      </c>
      <c r="W229" s="344" t="str">
        <f ca="1">IF(ODU!$A229="","",IF(COUNTA(INDIRECT("odu!R"&amp;ROW()&amp;"C"&amp;R229&amp;":R"&amp;ROW()&amp;"C"&amp;S229,"false"))&lt;&gt;1+S229-R229," GapInRangeCooling",""))</f>
        <v/>
      </c>
      <c r="X229" s="344" t="str">
        <f ca="1">IF(ODU!$A229="","",IF(COUNTA(INDIRECT("odu!R"&amp;ROW()&amp;"C"&amp;T229&amp;":R"&amp;ROW()&amp;"C"&amp;U229,"false"))&lt;&gt;1+U229-T229," GapInRangeHeating",""))</f>
        <v/>
      </c>
      <c r="Y229" s="345" t="str">
        <f>IF(ODU!$A229="","",IF(OR(ODU!$F229=0,ODU!$B229=0),0,ODU!$F229/ODU!$B229))</f>
        <v/>
      </c>
      <c r="Z229" s="345" t="str">
        <f>IF(ODU!$A229="","",IF(OR(ODU!$G229=0,ODU!$B229=0),0, ODU!$G229/ODU!$B229))</f>
        <v/>
      </c>
      <c r="AA229" s="303" t="str">
        <f>IF(ODU!$A229="","",IF(Y229=0,0,IF(Y229&gt;=0.8,13,IF(Y229&gt;=0.7,12,IF(Y229&gt;=0.6,11,IF(Y229&gt;=0.5,10,0))))))</f>
        <v/>
      </c>
      <c r="AB229" s="351" t="str">
        <f>IF(ODU!$A229="","",IF(Z229&gt;2, 25,6+INT(10*(Z229-0.0001))))</f>
        <v/>
      </c>
      <c r="AC229" s="304" t="str">
        <f>IF(ODU!$A229="","",IF(AA229&lt;R229," CapacityMin",""))</f>
        <v/>
      </c>
      <c r="AD229" s="304" t="str">
        <f>IF(ODU!$A229="","",IF(AB229&gt;S229," CapacityMax",""))</f>
        <v/>
      </c>
      <c r="AE229" s="344" t="str">
        <f>IF(ODU!$A229="","",IF(ODU!H229&lt;Min_Units," UnitMin",""))</f>
        <v/>
      </c>
      <c r="AF229" s="344" t="str">
        <f>IF(ODU!$A229="","",IF(ODU!I229&lt;=ODU!H229," UnitMax",""))</f>
        <v/>
      </c>
      <c r="AG229" s="344" t="str">
        <f>IF(ODU!$A229="","",IF(COUNTIF(IDU!$E$3:$N$3,"="&amp;UPPER(ODU!BL229))=1,""," Invalid_IDU_List"))</f>
        <v/>
      </c>
      <c r="AH229" s="344" t="str">
        <f t="shared" ca="1" si="32"/>
        <v/>
      </c>
      <c r="AI229" s="344" t="str">
        <f t="shared" si="33"/>
        <v/>
      </c>
    </row>
    <row r="230" spans="1:35" x14ac:dyDescent="0.2">
      <c r="A230">
        <v>230</v>
      </c>
      <c r="B230" s="304" t="str">
        <f t="shared" ca="1" si="30"/>
        <v/>
      </c>
      <c r="C230" s="304">
        <f t="shared" ca="1" si="31"/>
        <v>0</v>
      </c>
      <c r="D230" s="304">
        <f t="shared" ca="1" si="27"/>
        <v>0</v>
      </c>
      <c r="E230" s="304" t="str">
        <f t="shared" ca="1" si="28"/>
        <v/>
      </c>
      <c r="F230">
        <v>224</v>
      </c>
      <c r="G230" s="304">
        <f t="shared" ca="1" si="29"/>
        <v>0</v>
      </c>
      <c r="H230" s="304" t="str">
        <f t="shared" ca="1" si="34"/>
        <v/>
      </c>
      <c r="I230" s="311"/>
      <c r="J230" s="311"/>
      <c r="K230" s="311"/>
      <c r="P230" s="344" t="str">
        <f>IF(ODU!$A230="","",IF(COUNTIF(ODU!$A$4:$A$504,"="&amp;ODU!$A230)&gt;1,"ODU_Duplicate",""))</f>
        <v/>
      </c>
      <c r="Q230" s="344" t="str">
        <f>IF(IDU!$A231="","",IF(COUNTIF(IDU!$A$4:$A$354,"="&amp;IDU!$A231)&gt;1,"IDU_Duplicate",""))</f>
        <v/>
      </c>
      <c r="R230" s="351" t="str">
        <f>IF(ODU!$A230="","",9 + FIND("1",IF(ODU!$J230&gt;0,"1","0") &amp; IF(ODU!$K230&gt;0,"1","0") &amp; IF(ODU!$L230&gt;0,"1","0") &amp; IF(ODU!$M230&gt;0,"1","0")&amp; IF(ODU!$N230&gt;0,"1","0")&amp; IF(ODU!$O230&gt;0,"1","0")&amp; IF(ODU!$P230&gt;0,"1","0")&amp; IF(ODU!$Q230&gt;0,"1","0")&amp; IF(ODU!$R230&gt;0,"1","0")&amp; IF(ODU!$S230&gt;0,"1","0")&amp; IF(ODU!$T230&gt;0,"1","0")&amp; IF(ODU!$U230&gt;0,"1","0")&amp; IF(ODU!$V230&gt;0,"1","0")&amp; IF(ODU!$W230&gt;0,"1","0")&amp; IF(ODU!$X230&gt;0,"1","0")&amp; IF(ODU!$Y230&gt;0,"1","0")))</f>
        <v/>
      </c>
      <c r="S230" s="351" t="str">
        <f>IF(ODU!$A230="","",26 - FIND("1",IF(ODU!$Y230&gt;0,"1","0") &amp; IF(ODU!$X230&gt;0,"1","0") &amp; IF(ODU!$W230&gt;0,"1","0") &amp; IF(ODU!$V230&gt;0,"1","0")&amp; IF(ODU!$U230&gt;0,"1","0")&amp; IF(ODU!$T230&gt;0,"1","0")&amp; IF(ODU!$S230&gt;0,"1","0")&amp; IF(ODU!$R230&gt;0,"1","0")&amp; IF(ODU!$Q230&gt;0,"1","0")&amp; IF(ODU!$P230&gt;0,"1","0")&amp; IF(ODU!$O230&gt;0,"1","0")&amp; IF(ODU!$N230&gt;0,"1","0")&amp; IF(ODU!$M230&gt;0,"1","0")&amp; IF(ODU!$L230&gt;0,"1","0")&amp; IF(ODU!$K230&gt;0,"1","0")&amp; IF(ODU!$J230&gt;0,"1","0")))</f>
        <v/>
      </c>
      <c r="T230" s="351" t="str">
        <f>IF(ODU!$A230="","",26 + FIND("1",IF(ODU!$AA230&gt;0,"1","0") &amp; IF(ODU!$AB230&gt;0,"1","0") &amp; IF(ODU!$AC230&gt;0,"1","0") &amp; IF(ODU!$AD230&gt;0,"1","0")&amp; IF(ODU!$AE230&gt;0,"1","0")&amp; IF(ODU!$AF230&gt;0,"1","0")&amp; IF(ODU!$AG230&gt;0,"1","0")&amp; IF(ODU!$AH230&gt;0,"1","0")&amp; IF(ODU!$AI230&gt;0,"1","0")&amp; IF(ODU!$AJ230&gt;0,"1","0")&amp; IF(ODU!$AK230&gt;0,"1","0")&amp; IF(ODU!$AL230&gt;0,"1","0")&amp; IF(ODU!$AM230&gt;0,"1","0")&amp; IF(ODU!$AN230&gt;0,"1","0")&amp; IF(ODU!$AO230&gt;0,"1","0")&amp; IF(ODU!$AP230&gt;0,"1","0")))</f>
        <v/>
      </c>
      <c r="U230" s="351" t="str">
        <f>IF(ODU!$A230="","",43 - FIND("1",IF(ODU!$AP230&gt;0,"1","0") &amp; IF(ODU!$AO230&gt;0,"1","0") &amp; IF(ODU!$AN230&gt;0,"1","0") &amp; IF(ODU!$AM230&gt;0,"1","0")&amp; IF(ODU!$AL230&gt;0,"1","0")&amp; IF(ODU!$AK230&gt;0,"1","0")&amp; IF(ODU!$AJ230&gt;0,"1","0")&amp; IF(ODU!$AI230&gt;0,"1","0")&amp; IF(ODU!$AH230&gt;0,"1","0")&amp; IF(ODU!$AG230&gt;0,"1","0")&amp; IF(ODU!$AF230&gt;0,"1","0")&amp; IF(ODU!$AE230&gt;0,"1","0")&amp; IF(ODU!$AD230&gt;0,"1","0")&amp; IF(ODU!$AC230&gt;0,"1","0")&amp; IF(ODU!$AB230&gt;0,"1","0")&amp; IF(ODU!$AA230&gt;0,"1","0")))</f>
        <v/>
      </c>
      <c r="V230" s="351" t="str">
        <f>IF(ODU!$A230="","",IF(OR(T230&lt;&gt;R230+17,U230&lt;&gt;S230+17)," RangeMismatch",""))</f>
        <v/>
      </c>
      <c r="W230" s="344" t="str">
        <f ca="1">IF(ODU!$A230="","",IF(COUNTA(INDIRECT("odu!R"&amp;ROW()&amp;"C"&amp;R230&amp;":R"&amp;ROW()&amp;"C"&amp;S230,"false"))&lt;&gt;1+S230-R230," GapInRangeCooling",""))</f>
        <v/>
      </c>
      <c r="X230" s="344" t="str">
        <f ca="1">IF(ODU!$A230="","",IF(COUNTA(INDIRECT("odu!R"&amp;ROW()&amp;"C"&amp;T230&amp;":R"&amp;ROW()&amp;"C"&amp;U230,"false"))&lt;&gt;1+U230-T230," GapInRangeHeating",""))</f>
        <v/>
      </c>
      <c r="Y230" s="345" t="str">
        <f>IF(ODU!$A230="","",IF(OR(ODU!$F230=0,ODU!$B230=0),0,ODU!$F230/ODU!$B230))</f>
        <v/>
      </c>
      <c r="Z230" s="345" t="str">
        <f>IF(ODU!$A230="","",IF(OR(ODU!$G230=0,ODU!$B230=0),0, ODU!$G230/ODU!$B230))</f>
        <v/>
      </c>
      <c r="AA230" s="303" t="str">
        <f>IF(ODU!$A230="","",IF(Y230=0,0,IF(Y230&gt;=0.8,13,IF(Y230&gt;=0.7,12,IF(Y230&gt;=0.6,11,IF(Y230&gt;=0.5,10,0))))))</f>
        <v/>
      </c>
      <c r="AB230" s="351" t="str">
        <f>IF(ODU!$A230="","",IF(Z230&gt;2, 25,6+INT(10*(Z230-0.0001))))</f>
        <v/>
      </c>
      <c r="AC230" s="304" t="str">
        <f>IF(ODU!$A230="","",IF(AA230&lt;R230," CapacityMin",""))</f>
        <v/>
      </c>
      <c r="AD230" s="304" t="str">
        <f>IF(ODU!$A230="","",IF(AB230&gt;S230," CapacityMax",""))</f>
        <v/>
      </c>
      <c r="AE230" s="344" t="str">
        <f>IF(ODU!$A230="","",IF(ODU!H230&lt;Min_Units," UnitMin",""))</f>
        <v/>
      </c>
      <c r="AF230" s="344" t="str">
        <f>IF(ODU!$A230="","",IF(ODU!I230&lt;=ODU!H230," UnitMax",""))</f>
        <v/>
      </c>
      <c r="AG230" s="344" t="str">
        <f>IF(ODU!$A230="","",IF(COUNTIF(IDU!$E$3:$N$3,"="&amp;UPPER(ODU!BL230))=1,""," Invalid_IDU_List"))</f>
        <v/>
      </c>
      <c r="AH230" s="344" t="str">
        <f t="shared" ca="1" si="32"/>
        <v/>
      </c>
      <c r="AI230" s="344" t="str">
        <f t="shared" si="33"/>
        <v/>
      </c>
    </row>
    <row r="231" spans="1:35" x14ac:dyDescent="0.2">
      <c r="A231">
        <v>231</v>
      </c>
      <c r="B231" s="304" t="str">
        <f t="shared" ca="1" si="30"/>
        <v/>
      </c>
      <c r="C231" s="304">
        <f t="shared" ca="1" si="31"/>
        <v>0</v>
      </c>
      <c r="D231" s="304">
        <f t="shared" ca="1" si="27"/>
        <v>0</v>
      </c>
      <c r="E231" s="304" t="str">
        <f t="shared" ca="1" si="28"/>
        <v/>
      </c>
      <c r="F231">
        <v>225</v>
      </c>
      <c r="G231" s="304">
        <f t="shared" ca="1" si="29"/>
        <v>0</v>
      </c>
      <c r="H231" s="304" t="str">
        <f t="shared" ca="1" si="34"/>
        <v/>
      </c>
      <c r="I231" s="311"/>
      <c r="J231" s="311"/>
      <c r="K231" s="311"/>
      <c r="P231" s="344" t="str">
        <f>IF(ODU!$A231="","",IF(COUNTIF(ODU!$A$4:$A$504,"="&amp;ODU!$A231)&gt;1,"ODU_Duplicate",""))</f>
        <v/>
      </c>
      <c r="Q231" s="344" t="str">
        <f>IF(IDU!$A232="","",IF(COUNTIF(IDU!$A$4:$A$354,"="&amp;IDU!$A232)&gt;1,"IDU_Duplicate",""))</f>
        <v/>
      </c>
      <c r="R231" s="351" t="str">
        <f>IF(ODU!$A231="","",9 + FIND("1",IF(ODU!$J231&gt;0,"1","0") &amp; IF(ODU!$K231&gt;0,"1","0") &amp; IF(ODU!$L231&gt;0,"1","0") &amp; IF(ODU!$M231&gt;0,"1","0")&amp; IF(ODU!$N231&gt;0,"1","0")&amp; IF(ODU!$O231&gt;0,"1","0")&amp; IF(ODU!$P231&gt;0,"1","0")&amp; IF(ODU!$Q231&gt;0,"1","0")&amp; IF(ODU!$R231&gt;0,"1","0")&amp; IF(ODU!$S231&gt;0,"1","0")&amp; IF(ODU!$T231&gt;0,"1","0")&amp; IF(ODU!$U231&gt;0,"1","0")&amp; IF(ODU!$V231&gt;0,"1","0")&amp; IF(ODU!$W231&gt;0,"1","0")&amp; IF(ODU!$X231&gt;0,"1","0")&amp; IF(ODU!$Y231&gt;0,"1","0")))</f>
        <v/>
      </c>
      <c r="S231" s="351" t="str">
        <f>IF(ODU!$A231="","",26 - FIND("1",IF(ODU!$Y231&gt;0,"1","0") &amp; IF(ODU!$X231&gt;0,"1","0") &amp; IF(ODU!$W231&gt;0,"1","0") &amp; IF(ODU!$V231&gt;0,"1","0")&amp; IF(ODU!$U231&gt;0,"1","0")&amp; IF(ODU!$T231&gt;0,"1","0")&amp; IF(ODU!$S231&gt;0,"1","0")&amp; IF(ODU!$R231&gt;0,"1","0")&amp; IF(ODU!$Q231&gt;0,"1","0")&amp; IF(ODU!$P231&gt;0,"1","0")&amp; IF(ODU!$O231&gt;0,"1","0")&amp; IF(ODU!$N231&gt;0,"1","0")&amp; IF(ODU!$M231&gt;0,"1","0")&amp; IF(ODU!$L231&gt;0,"1","0")&amp; IF(ODU!$K231&gt;0,"1","0")&amp; IF(ODU!$J231&gt;0,"1","0")))</f>
        <v/>
      </c>
      <c r="T231" s="351" t="str">
        <f>IF(ODU!$A231="","",26 + FIND("1",IF(ODU!$AA231&gt;0,"1","0") &amp; IF(ODU!$AB231&gt;0,"1","0") &amp; IF(ODU!$AC231&gt;0,"1","0") &amp; IF(ODU!$AD231&gt;0,"1","0")&amp; IF(ODU!$AE231&gt;0,"1","0")&amp; IF(ODU!$AF231&gt;0,"1","0")&amp; IF(ODU!$AG231&gt;0,"1","0")&amp; IF(ODU!$AH231&gt;0,"1","0")&amp; IF(ODU!$AI231&gt;0,"1","0")&amp; IF(ODU!$AJ231&gt;0,"1","0")&amp; IF(ODU!$AK231&gt;0,"1","0")&amp; IF(ODU!$AL231&gt;0,"1","0")&amp; IF(ODU!$AM231&gt;0,"1","0")&amp; IF(ODU!$AN231&gt;0,"1","0")&amp; IF(ODU!$AO231&gt;0,"1","0")&amp; IF(ODU!$AP231&gt;0,"1","0")))</f>
        <v/>
      </c>
      <c r="U231" s="351" t="str">
        <f>IF(ODU!$A231="","",43 - FIND("1",IF(ODU!$AP231&gt;0,"1","0") &amp; IF(ODU!$AO231&gt;0,"1","0") &amp; IF(ODU!$AN231&gt;0,"1","0") &amp; IF(ODU!$AM231&gt;0,"1","0")&amp; IF(ODU!$AL231&gt;0,"1","0")&amp; IF(ODU!$AK231&gt;0,"1","0")&amp; IF(ODU!$AJ231&gt;0,"1","0")&amp; IF(ODU!$AI231&gt;0,"1","0")&amp; IF(ODU!$AH231&gt;0,"1","0")&amp; IF(ODU!$AG231&gt;0,"1","0")&amp; IF(ODU!$AF231&gt;0,"1","0")&amp; IF(ODU!$AE231&gt;0,"1","0")&amp; IF(ODU!$AD231&gt;0,"1","0")&amp; IF(ODU!$AC231&gt;0,"1","0")&amp; IF(ODU!$AB231&gt;0,"1","0")&amp; IF(ODU!$AA231&gt;0,"1","0")))</f>
        <v/>
      </c>
      <c r="V231" s="351" t="str">
        <f>IF(ODU!$A231="","",IF(OR(T231&lt;&gt;R231+17,U231&lt;&gt;S231+17)," RangeMismatch",""))</f>
        <v/>
      </c>
      <c r="W231" s="344" t="str">
        <f ca="1">IF(ODU!$A231="","",IF(COUNTA(INDIRECT("odu!R"&amp;ROW()&amp;"C"&amp;R231&amp;":R"&amp;ROW()&amp;"C"&amp;S231,"false"))&lt;&gt;1+S231-R231," GapInRangeCooling",""))</f>
        <v/>
      </c>
      <c r="X231" s="344" t="str">
        <f ca="1">IF(ODU!$A231="","",IF(COUNTA(INDIRECT("odu!R"&amp;ROW()&amp;"C"&amp;T231&amp;":R"&amp;ROW()&amp;"C"&amp;U231,"false"))&lt;&gt;1+U231-T231," GapInRangeHeating",""))</f>
        <v/>
      </c>
      <c r="Y231" s="345" t="str">
        <f>IF(ODU!$A231="","",IF(OR(ODU!$F231=0,ODU!$B231=0),0,ODU!$F231/ODU!$B231))</f>
        <v/>
      </c>
      <c r="Z231" s="345" t="str">
        <f>IF(ODU!$A231="","",IF(OR(ODU!$G231=0,ODU!$B231=0),0, ODU!$G231/ODU!$B231))</f>
        <v/>
      </c>
      <c r="AA231" s="303" t="str">
        <f>IF(ODU!$A231="","",IF(Y231=0,0,IF(Y231&gt;=0.8,13,IF(Y231&gt;=0.7,12,IF(Y231&gt;=0.6,11,IF(Y231&gt;=0.5,10,0))))))</f>
        <v/>
      </c>
      <c r="AB231" s="351" t="str">
        <f>IF(ODU!$A231="","",IF(Z231&gt;2, 25,6+INT(10*(Z231-0.0001))))</f>
        <v/>
      </c>
      <c r="AC231" s="304" t="str">
        <f>IF(ODU!$A231="","",IF(AA231&lt;R231," CapacityMin",""))</f>
        <v/>
      </c>
      <c r="AD231" s="304" t="str">
        <f>IF(ODU!$A231="","",IF(AB231&gt;S231," CapacityMax",""))</f>
        <v/>
      </c>
      <c r="AE231" s="344" t="str">
        <f>IF(ODU!$A231="","",IF(ODU!H231&lt;Min_Units," UnitMin",""))</f>
        <v/>
      </c>
      <c r="AF231" s="344" t="str">
        <f>IF(ODU!$A231="","",IF(ODU!I231&lt;=ODU!H231," UnitMax",""))</f>
        <v/>
      </c>
      <c r="AG231" s="344" t="str">
        <f>IF(ODU!$A231="","",IF(COUNTIF(IDU!$E$3:$N$3,"="&amp;UPPER(ODU!BL231))=1,""," Invalid_IDU_List"))</f>
        <v/>
      </c>
      <c r="AH231" s="344" t="str">
        <f t="shared" ca="1" si="32"/>
        <v/>
      </c>
      <c r="AI231" s="344" t="str">
        <f t="shared" si="33"/>
        <v/>
      </c>
    </row>
    <row r="232" spans="1:35" x14ac:dyDescent="0.2">
      <c r="A232">
        <v>232</v>
      </c>
      <c r="B232" s="304" t="str">
        <f t="shared" ca="1" si="30"/>
        <v/>
      </c>
      <c r="C232" s="304">
        <f t="shared" ca="1" si="31"/>
        <v>0</v>
      </c>
      <c r="D232" s="304">
        <f t="shared" ref="D232:D295" ca="1" si="35">D231+C232</f>
        <v>0</v>
      </c>
      <c r="E232" s="304" t="str">
        <f t="shared" ref="E232:E295" ca="1" si="36">IF(OR(D232=D231,ODU_Row=""),"",D232)</f>
        <v/>
      </c>
      <c r="F232">
        <v>226</v>
      </c>
      <c r="G232" s="304">
        <f t="shared" ref="G232:G295" ca="1" si="37">SUMIF($E$3:$E$500,"="&amp;$F232,$A$3:$A$500)</f>
        <v>0</v>
      </c>
      <c r="H232" s="304" t="str">
        <f t="shared" ca="1" si="34"/>
        <v/>
      </c>
      <c r="I232" s="311"/>
      <c r="J232" s="311"/>
      <c r="K232" s="311"/>
      <c r="P232" s="344" t="str">
        <f>IF(ODU!$A232="","",IF(COUNTIF(ODU!$A$4:$A$504,"="&amp;ODU!$A232)&gt;1,"ODU_Duplicate",""))</f>
        <v/>
      </c>
      <c r="Q232" s="344" t="str">
        <f>IF(IDU!$A233="","",IF(COUNTIF(IDU!$A$4:$A$354,"="&amp;IDU!$A233)&gt;1,"IDU_Duplicate",""))</f>
        <v/>
      </c>
      <c r="R232" s="351" t="str">
        <f>IF(ODU!$A232="","",9 + FIND("1",IF(ODU!$J232&gt;0,"1","0") &amp; IF(ODU!$K232&gt;0,"1","0") &amp; IF(ODU!$L232&gt;0,"1","0") &amp; IF(ODU!$M232&gt;0,"1","0")&amp; IF(ODU!$N232&gt;0,"1","0")&amp; IF(ODU!$O232&gt;0,"1","0")&amp; IF(ODU!$P232&gt;0,"1","0")&amp; IF(ODU!$Q232&gt;0,"1","0")&amp; IF(ODU!$R232&gt;0,"1","0")&amp; IF(ODU!$S232&gt;0,"1","0")&amp; IF(ODU!$T232&gt;0,"1","0")&amp; IF(ODU!$U232&gt;0,"1","0")&amp; IF(ODU!$V232&gt;0,"1","0")&amp; IF(ODU!$W232&gt;0,"1","0")&amp; IF(ODU!$X232&gt;0,"1","0")&amp; IF(ODU!$Y232&gt;0,"1","0")))</f>
        <v/>
      </c>
      <c r="S232" s="351" t="str">
        <f>IF(ODU!$A232="","",26 - FIND("1",IF(ODU!$Y232&gt;0,"1","0") &amp; IF(ODU!$X232&gt;0,"1","0") &amp; IF(ODU!$W232&gt;0,"1","0") &amp; IF(ODU!$V232&gt;0,"1","0")&amp; IF(ODU!$U232&gt;0,"1","0")&amp; IF(ODU!$T232&gt;0,"1","0")&amp; IF(ODU!$S232&gt;0,"1","0")&amp; IF(ODU!$R232&gt;0,"1","0")&amp; IF(ODU!$Q232&gt;0,"1","0")&amp; IF(ODU!$P232&gt;0,"1","0")&amp; IF(ODU!$O232&gt;0,"1","0")&amp; IF(ODU!$N232&gt;0,"1","0")&amp; IF(ODU!$M232&gt;0,"1","0")&amp; IF(ODU!$L232&gt;0,"1","0")&amp; IF(ODU!$K232&gt;0,"1","0")&amp; IF(ODU!$J232&gt;0,"1","0")))</f>
        <v/>
      </c>
      <c r="T232" s="351" t="str">
        <f>IF(ODU!$A232="","",26 + FIND("1",IF(ODU!$AA232&gt;0,"1","0") &amp; IF(ODU!$AB232&gt;0,"1","0") &amp; IF(ODU!$AC232&gt;0,"1","0") &amp; IF(ODU!$AD232&gt;0,"1","0")&amp; IF(ODU!$AE232&gt;0,"1","0")&amp; IF(ODU!$AF232&gt;0,"1","0")&amp; IF(ODU!$AG232&gt;0,"1","0")&amp; IF(ODU!$AH232&gt;0,"1","0")&amp; IF(ODU!$AI232&gt;0,"1","0")&amp; IF(ODU!$AJ232&gt;0,"1","0")&amp; IF(ODU!$AK232&gt;0,"1","0")&amp; IF(ODU!$AL232&gt;0,"1","0")&amp; IF(ODU!$AM232&gt;0,"1","0")&amp; IF(ODU!$AN232&gt;0,"1","0")&amp; IF(ODU!$AO232&gt;0,"1","0")&amp; IF(ODU!$AP232&gt;0,"1","0")))</f>
        <v/>
      </c>
      <c r="U232" s="351" t="str">
        <f>IF(ODU!$A232="","",43 - FIND("1",IF(ODU!$AP232&gt;0,"1","0") &amp; IF(ODU!$AO232&gt;0,"1","0") &amp; IF(ODU!$AN232&gt;0,"1","0") &amp; IF(ODU!$AM232&gt;0,"1","0")&amp; IF(ODU!$AL232&gt;0,"1","0")&amp; IF(ODU!$AK232&gt;0,"1","0")&amp; IF(ODU!$AJ232&gt;0,"1","0")&amp; IF(ODU!$AI232&gt;0,"1","0")&amp; IF(ODU!$AH232&gt;0,"1","0")&amp; IF(ODU!$AG232&gt;0,"1","0")&amp; IF(ODU!$AF232&gt;0,"1","0")&amp; IF(ODU!$AE232&gt;0,"1","0")&amp; IF(ODU!$AD232&gt;0,"1","0")&amp; IF(ODU!$AC232&gt;0,"1","0")&amp; IF(ODU!$AB232&gt;0,"1","0")&amp; IF(ODU!$AA232&gt;0,"1","0")))</f>
        <v/>
      </c>
      <c r="V232" s="351" t="str">
        <f>IF(ODU!$A232="","",IF(OR(T232&lt;&gt;R232+17,U232&lt;&gt;S232+17)," RangeMismatch",""))</f>
        <v/>
      </c>
      <c r="W232" s="344" t="str">
        <f ca="1">IF(ODU!$A232="","",IF(COUNTA(INDIRECT("odu!R"&amp;ROW()&amp;"C"&amp;R232&amp;":R"&amp;ROW()&amp;"C"&amp;S232,"false"))&lt;&gt;1+S232-R232," GapInRangeCooling",""))</f>
        <v/>
      </c>
      <c r="X232" s="344" t="str">
        <f ca="1">IF(ODU!$A232="","",IF(COUNTA(INDIRECT("odu!R"&amp;ROW()&amp;"C"&amp;T232&amp;":R"&amp;ROW()&amp;"C"&amp;U232,"false"))&lt;&gt;1+U232-T232," GapInRangeHeating",""))</f>
        <v/>
      </c>
      <c r="Y232" s="345" t="str">
        <f>IF(ODU!$A232="","",IF(OR(ODU!$F232=0,ODU!$B232=0),0,ODU!$F232/ODU!$B232))</f>
        <v/>
      </c>
      <c r="Z232" s="345" t="str">
        <f>IF(ODU!$A232="","",IF(OR(ODU!$G232=0,ODU!$B232=0),0, ODU!$G232/ODU!$B232))</f>
        <v/>
      </c>
      <c r="AA232" s="303" t="str">
        <f>IF(ODU!$A232="","",IF(Y232=0,0,IF(Y232&gt;=0.8,13,IF(Y232&gt;=0.7,12,IF(Y232&gt;=0.6,11,IF(Y232&gt;=0.5,10,0))))))</f>
        <v/>
      </c>
      <c r="AB232" s="351" t="str">
        <f>IF(ODU!$A232="","",IF(Z232&gt;2, 25,6+INT(10*(Z232-0.0001))))</f>
        <v/>
      </c>
      <c r="AC232" s="304" t="str">
        <f>IF(ODU!$A232="","",IF(AA232&lt;R232," CapacityMin",""))</f>
        <v/>
      </c>
      <c r="AD232" s="304" t="str">
        <f>IF(ODU!$A232="","",IF(AB232&gt;S232," CapacityMax",""))</f>
        <v/>
      </c>
      <c r="AE232" s="344" t="str">
        <f>IF(ODU!$A232="","",IF(ODU!H232&lt;Min_Units," UnitMin",""))</f>
        <v/>
      </c>
      <c r="AF232" s="344" t="str">
        <f>IF(ODU!$A232="","",IF(ODU!I232&lt;=ODU!H232," UnitMax",""))</f>
        <v/>
      </c>
      <c r="AG232" s="344" t="str">
        <f>IF(ODU!$A232="","",IF(COUNTIF(IDU!$E$3:$N$3,"="&amp;UPPER(ODU!BL232))=1,""," Invalid_IDU_List"))</f>
        <v/>
      </c>
      <c r="AH232" s="344" t="str">
        <f t="shared" ca="1" si="32"/>
        <v/>
      </c>
      <c r="AI232" s="344" t="str">
        <f t="shared" si="33"/>
        <v/>
      </c>
    </row>
    <row r="233" spans="1:35" x14ac:dyDescent="0.2">
      <c r="A233">
        <v>233</v>
      </c>
      <c r="B233" s="304" t="str">
        <f t="shared" ca="1" si="30"/>
        <v/>
      </c>
      <c r="C233" s="304">
        <f t="shared" ca="1" si="31"/>
        <v>0</v>
      </c>
      <c r="D233" s="304">
        <f t="shared" ca="1" si="35"/>
        <v>0</v>
      </c>
      <c r="E233" s="304" t="str">
        <f t="shared" ca="1" si="36"/>
        <v/>
      </c>
      <c r="F233">
        <v>227</v>
      </c>
      <c r="G233" s="304">
        <f t="shared" ca="1" si="37"/>
        <v>0</v>
      </c>
      <c r="H233" s="304" t="str">
        <f t="shared" ca="1" si="34"/>
        <v/>
      </c>
      <c r="I233" s="311"/>
      <c r="J233" s="311"/>
      <c r="K233" s="311"/>
      <c r="P233" s="344" t="str">
        <f>IF(ODU!$A233="","",IF(COUNTIF(ODU!$A$4:$A$504,"="&amp;ODU!$A233)&gt;1,"ODU_Duplicate",""))</f>
        <v/>
      </c>
      <c r="Q233" s="344" t="str">
        <f>IF(IDU!$A234="","",IF(COUNTIF(IDU!$A$4:$A$354,"="&amp;IDU!$A234)&gt;1,"IDU_Duplicate",""))</f>
        <v/>
      </c>
      <c r="R233" s="351" t="str">
        <f>IF(ODU!$A233="","",9 + FIND("1",IF(ODU!$J233&gt;0,"1","0") &amp; IF(ODU!$K233&gt;0,"1","0") &amp; IF(ODU!$L233&gt;0,"1","0") &amp; IF(ODU!$M233&gt;0,"1","0")&amp; IF(ODU!$N233&gt;0,"1","0")&amp; IF(ODU!$O233&gt;0,"1","0")&amp; IF(ODU!$P233&gt;0,"1","0")&amp; IF(ODU!$Q233&gt;0,"1","0")&amp; IF(ODU!$R233&gt;0,"1","0")&amp; IF(ODU!$S233&gt;0,"1","0")&amp; IF(ODU!$T233&gt;0,"1","0")&amp; IF(ODU!$U233&gt;0,"1","0")&amp; IF(ODU!$V233&gt;0,"1","0")&amp; IF(ODU!$W233&gt;0,"1","0")&amp; IF(ODU!$X233&gt;0,"1","0")&amp; IF(ODU!$Y233&gt;0,"1","0")))</f>
        <v/>
      </c>
      <c r="S233" s="351" t="str">
        <f>IF(ODU!$A233="","",26 - FIND("1",IF(ODU!$Y233&gt;0,"1","0") &amp; IF(ODU!$X233&gt;0,"1","0") &amp; IF(ODU!$W233&gt;0,"1","0") &amp; IF(ODU!$V233&gt;0,"1","0")&amp; IF(ODU!$U233&gt;0,"1","0")&amp; IF(ODU!$T233&gt;0,"1","0")&amp; IF(ODU!$S233&gt;0,"1","0")&amp; IF(ODU!$R233&gt;0,"1","0")&amp; IF(ODU!$Q233&gt;0,"1","0")&amp; IF(ODU!$P233&gt;0,"1","0")&amp; IF(ODU!$O233&gt;0,"1","0")&amp; IF(ODU!$N233&gt;0,"1","0")&amp; IF(ODU!$M233&gt;0,"1","0")&amp; IF(ODU!$L233&gt;0,"1","0")&amp; IF(ODU!$K233&gt;0,"1","0")&amp; IF(ODU!$J233&gt;0,"1","0")))</f>
        <v/>
      </c>
      <c r="T233" s="351" t="str">
        <f>IF(ODU!$A233="","",26 + FIND("1",IF(ODU!$AA233&gt;0,"1","0") &amp; IF(ODU!$AB233&gt;0,"1","0") &amp; IF(ODU!$AC233&gt;0,"1","0") &amp; IF(ODU!$AD233&gt;0,"1","0")&amp; IF(ODU!$AE233&gt;0,"1","0")&amp; IF(ODU!$AF233&gt;0,"1","0")&amp; IF(ODU!$AG233&gt;0,"1","0")&amp; IF(ODU!$AH233&gt;0,"1","0")&amp; IF(ODU!$AI233&gt;0,"1","0")&amp; IF(ODU!$AJ233&gt;0,"1","0")&amp; IF(ODU!$AK233&gt;0,"1","0")&amp; IF(ODU!$AL233&gt;0,"1","0")&amp; IF(ODU!$AM233&gt;0,"1","0")&amp; IF(ODU!$AN233&gt;0,"1","0")&amp; IF(ODU!$AO233&gt;0,"1","0")&amp; IF(ODU!$AP233&gt;0,"1","0")))</f>
        <v/>
      </c>
      <c r="U233" s="351" t="str">
        <f>IF(ODU!$A233="","",43 - FIND("1",IF(ODU!$AP233&gt;0,"1","0") &amp; IF(ODU!$AO233&gt;0,"1","0") &amp; IF(ODU!$AN233&gt;0,"1","0") &amp; IF(ODU!$AM233&gt;0,"1","0")&amp; IF(ODU!$AL233&gt;0,"1","0")&amp; IF(ODU!$AK233&gt;0,"1","0")&amp; IF(ODU!$AJ233&gt;0,"1","0")&amp; IF(ODU!$AI233&gt;0,"1","0")&amp; IF(ODU!$AH233&gt;0,"1","0")&amp; IF(ODU!$AG233&gt;0,"1","0")&amp; IF(ODU!$AF233&gt;0,"1","0")&amp; IF(ODU!$AE233&gt;0,"1","0")&amp; IF(ODU!$AD233&gt;0,"1","0")&amp; IF(ODU!$AC233&gt;0,"1","0")&amp; IF(ODU!$AB233&gt;0,"1","0")&amp; IF(ODU!$AA233&gt;0,"1","0")))</f>
        <v/>
      </c>
      <c r="V233" s="351" t="str">
        <f>IF(ODU!$A233="","",IF(OR(T233&lt;&gt;R233+17,U233&lt;&gt;S233+17)," RangeMismatch",""))</f>
        <v/>
      </c>
      <c r="W233" s="344" t="str">
        <f ca="1">IF(ODU!$A233="","",IF(COUNTA(INDIRECT("odu!R"&amp;ROW()&amp;"C"&amp;R233&amp;":R"&amp;ROW()&amp;"C"&amp;S233,"false"))&lt;&gt;1+S233-R233," GapInRangeCooling",""))</f>
        <v/>
      </c>
      <c r="X233" s="344" t="str">
        <f ca="1">IF(ODU!$A233="","",IF(COUNTA(INDIRECT("odu!R"&amp;ROW()&amp;"C"&amp;T233&amp;":R"&amp;ROW()&amp;"C"&amp;U233,"false"))&lt;&gt;1+U233-T233," GapInRangeHeating",""))</f>
        <v/>
      </c>
      <c r="Y233" s="345" t="str">
        <f>IF(ODU!$A233="","",IF(OR(ODU!$F233=0,ODU!$B233=0),0,ODU!$F233/ODU!$B233))</f>
        <v/>
      </c>
      <c r="Z233" s="345" t="str">
        <f>IF(ODU!$A233="","",IF(OR(ODU!$G233=0,ODU!$B233=0),0, ODU!$G233/ODU!$B233))</f>
        <v/>
      </c>
      <c r="AA233" s="303" t="str">
        <f>IF(ODU!$A233="","",IF(Y233=0,0,IF(Y233&gt;=0.8,13,IF(Y233&gt;=0.7,12,IF(Y233&gt;=0.6,11,IF(Y233&gt;=0.5,10,0))))))</f>
        <v/>
      </c>
      <c r="AB233" s="351" t="str">
        <f>IF(ODU!$A233="","",IF(Z233&gt;2, 25,6+INT(10*(Z233-0.0001))))</f>
        <v/>
      </c>
      <c r="AC233" s="304" t="str">
        <f>IF(ODU!$A233="","",IF(AA233&lt;R233," CapacityMin",""))</f>
        <v/>
      </c>
      <c r="AD233" s="304" t="str">
        <f>IF(ODU!$A233="","",IF(AB233&gt;S233," CapacityMax",""))</f>
        <v/>
      </c>
      <c r="AE233" s="344" t="str">
        <f>IF(ODU!$A233="","",IF(ODU!H233&lt;Min_Units," UnitMin",""))</f>
        <v/>
      </c>
      <c r="AF233" s="344" t="str">
        <f>IF(ODU!$A233="","",IF(ODU!I233&lt;=ODU!H233," UnitMax",""))</f>
        <v/>
      </c>
      <c r="AG233" s="344" t="str">
        <f>IF(ODU!$A233="","",IF(COUNTIF(IDU!$E$3:$N$3,"="&amp;UPPER(ODU!BL233))=1,""," Invalid_IDU_List"))</f>
        <v/>
      </c>
      <c r="AH233" s="344" t="str">
        <f t="shared" ca="1" si="32"/>
        <v/>
      </c>
      <c r="AI233" s="344" t="str">
        <f t="shared" si="33"/>
        <v/>
      </c>
    </row>
    <row r="234" spans="1:35" x14ac:dyDescent="0.2">
      <c r="A234">
        <v>234</v>
      </c>
      <c r="B234" s="304" t="str">
        <f t="shared" ca="1" si="30"/>
        <v/>
      </c>
      <c r="C234" s="304">
        <f t="shared" ca="1" si="31"/>
        <v>0</v>
      </c>
      <c r="D234" s="304">
        <f t="shared" ca="1" si="35"/>
        <v>0</v>
      </c>
      <c r="E234" s="304" t="str">
        <f t="shared" ca="1" si="36"/>
        <v/>
      </c>
      <c r="F234">
        <v>228</v>
      </c>
      <c r="G234" s="304">
        <f t="shared" ca="1" si="37"/>
        <v>0</v>
      </c>
      <c r="H234" s="304" t="str">
        <f t="shared" ca="1" si="34"/>
        <v/>
      </c>
      <c r="I234" s="311"/>
      <c r="J234" s="311"/>
      <c r="K234" s="311"/>
      <c r="P234" s="344" t="str">
        <f>IF(ODU!$A234="","",IF(COUNTIF(ODU!$A$4:$A$504,"="&amp;ODU!$A234)&gt;1,"ODU_Duplicate",""))</f>
        <v/>
      </c>
      <c r="Q234" s="344" t="str">
        <f>IF(IDU!$A235="","",IF(COUNTIF(IDU!$A$4:$A$354,"="&amp;IDU!$A235)&gt;1,"IDU_Duplicate",""))</f>
        <v/>
      </c>
      <c r="R234" s="351" t="str">
        <f>IF(ODU!$A234="","",9 + FIND("1",IF(ODU!$J234&gt;0,"1","0") &amp; IF(ODU!$K234&gt;0,"1","0") &amp; IF(ODU!$L234&gt;0,"1","0") &amp; IF(ODU!$M234&gt;0,"1","0")&amp; IF(ODU!$N234&gt;0,"1","0")&amp; IF(ODU!$O234&gt;0,"1","0")&amp; IF(ODU!$P234&gt;0,"1","0")&amp; IF(ODU!$Q234&gt;0,"1","0")&amp; IF(ODU!$R234&gt;0,"1","0")&amp; IF(ODU!$S234&gt;0,"1","0")&amp; IF(ODU!$T234&gt;0,"1","0")&amp; IF(ODU!$U234&gt;0,"1","0")&amp; IF(ODU!$V234&gt;0,"1","0")&amp; IF(ODU!$W234&gt;0,"1","0")&amp; IF(ODU!$X234&gt;0,"1","0")&amp; IF(ODU!$Y234&gt;0,"1","0")))</f>
        <v/>
      </c>
      <c r="S234" s="351" t="str">
        <f>IF(ODU!$A234="","",26 - FIND("1",IF(ODU!$Y234&gt;0,"1","0") &amp; IF(ODU!$X234&gt;0,"1","0") &amp; IF(ODU!$W234&gt;0,"1","0") &amp; IF(ODU!$V234&gt;0,"1","0")&amp; IF(ODU!$U234&gt;0,"1","0")&amp; IF(ODU!$T234&gt;0,"1","0")&amp; IF(ODU!$S234&gt;0,"1","0")&amp; IF(ODU!$R234&gt;0,"1","0")&amp; IF(ODU!$Q234&gt;0,"1","0")&amp; IF(ODU!$P234&gt;0,"1","0")&amp; IF(ODU!$O234&gt;0,"1","0")&amp; IF(ODU!$N234&gt;0,"1","0")&amp; IF(ODU!$M234&gt;0,"1","0")&amp; IF(ODU!$L234&gt;0,"1","0")&amp; IF(ODU!$K234&gt;0,"1","0")&amp; IF(ODU!$J234&gt;0,"1","0")))</f>
        <v/>
      </c>
      <c r="T234" s="351" t="str">
        <f>IF(ODU!$A234="","",26 + FIND("1",IF(ODU!$AA234&gt;0,"1","0") &amp; IF(ODU!$AB234&gt;0,"1","0") &amp; IF(ODU!$AC234&gt;0,"1","0") &amp; IF(ODU!$AD234&gt;0,"1","0")&amp; IF(ODU!$AE234&gt;0,"1","0")&amp; IF(ODU!$AF234&gt;0,"1","0")&amp; IF(ODU!$AG234&gt;0,"1","0")&amp; IF(ODU!$AH234&gt;0,"1","0")&amp; IF(ODU!$AI234&gt;0,"1","0")&amp; IF(ODU!$AJ234&gt;0,"1","0")&amp; IF(ODU!$AK234&gt;0,"1","0")&amp; IF(ODU!$AL234&gt;0,"1","0")&amp; IF(ODU!$AM234&gt;0,"1","0")&amp; IF(ODU!$AN234&gt;0,"1","0")&amp; IF(ODU!$AO234&gt;0,"1","0")&amp; IF(ODU!$AP234&gt;0,"1","0")))</f>
        <v/>
      </c>
      <c r="U234" s="351" t="str">
        <f>IF(ODU!$A234="","",43 - FIND("1",IF(ODU!$AP234&gt;0,"1","0") &amp; IF(ODU!$AO234&gt;0,"1","0") &amp; IF(ODU!$AN234&gt;0,"1","0") &amp; IF(ODU!$AM234&gt;0,"1","0")&amp; IF(ODU!$AL234&gt;0,"1","0")&amp; IF(ODU!$AK234&gt;0,"1","0")&amp; IF(ODU!$AJ234&gt;0,"1","0")&amp; IF(ODU!$AI234&gt;0,"1","0")&amp; IF(ODU!$AH234&gt;0,"1","0")&amp; IF(ODU!$AG234&gt;0,"1","0")&amp; IF(ODU!$AF234&gt;0,"1","0")&amp; IF(ODU!$AE234&gt;0,"1","0")&amp; IF(ODU!$AD234&gt;0,"1","0")&amp; IF(ODU!$AC234&gt;0,"1","0")&amp; IF(ODU!$AB234&gt;0,"1","0")&amp; IF(ODU!$AA234&gt;0,"1","0")))</f>
        <v/>
      </c>
      <c r="V234" s="351" t="str">
        <f>IF(ODU!$A234="","",IF(OR(T234&lt;&gt;R234+17,U234&lt;&gt;S234+17)," RangeMismatch",""))</f>
        <v/>
      </c>
      <c r="W234" s="344" t="str">
        <f ca="1">IF(ODU!$A234="","",IF(COUNTA(INDIRECT("odu!R"&amp;ROW()&amp;"C"&amp;R234&amp;":R"&amp;ROW()&amp;"C"&amp;S234,"false"))&lt;&gt;1+S234-R234," GapInRangeCooling",""))</f>
        <v/>
      </c>
      <c r="X234" s="344" t="str">
        <f ca="1">IF(ODU!$A234="","",IF(COUNTA(INDIRECT("odu!R"&amp;ROW()&amp;"C"&amp;T234&amp;":R"&amp;ROW()&amp;"C"&amp;U234,"false"))&lt;&gt;1+U234-T234," GapInRangeHeating",""))</f>
        <v/>
      </c>
      <c r="Y234" s="345" t="str">
        <f>IF(ODU!$A234="","",IF(OR(ODU!$F234=0,ODU!$B234=0),0,ODU!$F234/ODU!$B234))</f>
        <v/>
      </c>
      <c r="Z234" s="345" t="str">
        <f>IF(ODU!$A234="","",IF(OR(ODU!$G234=0,ODU!$B234=0),0, ODU!$G234/ODU!$B234))</f>
        <v/>
      </c>
      <c r="AA234" s="303" t="str">
        <f>IF(ODU!$A234="","",IF(Y234=0,0,IF(Y234&gt;=0.8,13,IF(Y234&gt;=0.7,12,IF(Y234&gt;=0.6,11,IF(Y234&gt;=0.5,10,0))))))</f>
        <v/>
      </c>
      <c r="AB234" s="351" t="str">
        <f>IF(ODU!$A234="","",IF(Z234&gt;2, 25,6+INT(10*(Z234-0.0001))))</f>
        <v/>
      </c>
      <c r="AC234" s="304" t="str">
        <f>IF(ODU!$A234="","",IF(AA234&lt;R234," CapacityMin",""))</f>
        <v/>
      </c>
      <c r="AD234" s="304" t="str">
        <f>IF(ODU!$A234="","",IF(AB234&gt;S234," CapacityMax",""))</f>
        <v/>
      </c>
      <c r="AE234" s="344" t="str">
        <f>IF(ODU!$A234="","",IF(ODU!H234&lt;Min_Units," UnitMin",""))</f>
        <v/>
      </c>
      <c r="AF234" s="344" t="str">
        <f>IF(ODU!$A234="","",IF(ODU!I234&lt;=ODU!H234," UnitMax",""))</f>
        <v/>
      </c>
      <c r="AG234" s="344" t="str">
        <f>IF(ODU!$A234="","",IF(COUNTIF(IDU!$E$3:$N$3,"="&amp;UPPER(ODU!BL234))=1,""," Invalid_IDU_List"))</f>
        <v/>
      </c>
      <c r="AH234" s="344" t="str">
        <f t="shared" ca="1" si="32"/>
        <v/>
      </c>
      <c r="AI234" s="344" t="str">
        <f t="shared" si="33"/>
        <v/>
      </c>
    </row>
    <row r="235" spans="1:35" x14ac:dyDescent="0.2">
      <c r="A235">
        <v>235</v>
      </c>
      <c r="B235" s="304" t="str">
        <f t="shared" ca="1" si="30"/>
        <v/>
      </c>
      <c r="C235" s="304">
        <f t="shared" ca="1" si="31"/>
        <v>0</v>
      </c>
      <c r="D235" s="304">
        <f t="shared" ca="1" si="35"/>
        <v>0</v>
      </c>
      <c r="E235" s="304" t="str">
        <f t="shared" ca="1" si="36"/>
        <v/>
      </c>
      <c r="F235">
        <v>229</v>
      </c>
      <c r="G235" s="304">
        <f t="shared" ca="1" si="37"/>
        <v>0</v>
      </c>
      <c r="H235" s="304" t="str">
        <f t="shared" ca="1" si="34"/>
        <v/>
      </c>
      <c r="I235" s="311"/>
      <c r="J235" s="311"/>
      <c r="K235" s="311"/>
      <c r="P235" s="344" t="str">
        <f>IF(ODU!$A235="","",IF(COUNTIF(ODU!$A$4:$A$504,"="&amp;ODU!$A235)&gt;1,"ODU_Duplicate",""))</f>
        <v/>
      </c>
      <c r="Q235" s="344" t="str">
        <f>IF(IDU!$A236="","",IF(COUNTIF(IDU!$A$4:$A$354,"="&amp;IDU!$A236)&gt;1,"IDU_Duplicate",""))</f>
        <v/>
      </c>
      <c r="R235" s="351" t="str">
        <f>IF(ODU!$A235="","",9 + FIND("1",IF(ODU!$J235&gt;0,"1","0") &amp; IF(ODU!$K235&gt;0,"1","0") &amp; IF(ODU!$L235&gt;0,"1","0") &amp; IF(ODU!$M235&gt;0,"1","0")&amp; IF(ODU!$N235&gt;0,"1","0")&amp; IF(ODU!$O235&gt;0,"1","0")&amp; IF(ODU!$P235&gt;0,"1","0")&amp; IF(ODU!$Q235&gt;0,"1","0")&amp; IF(ODU!$R235&gt;0,"1","0")&amp; IF(ODU!$S235&gt;0,"1","0")&amp; IF(ODU!$T235&gt;0,"1","0")&amp; IF(ODU!$U235&gt;0,"1","0")&amp; IF(ODU!$V235&gt;0,"1","0")&amp; IF(ODU!$W235&gt;0,"1","0")&amp; IF(ODU!$X235&gt;0,"1","0")&amp; IF(ODU!$Y235&gt;0,"1","0")))</f>
        <v/>
      </c>
      <c r="S235" s="351" t="str">
        <f>IF(ODU!$A235="","",26 - FIND("1",IF(ODU!$Y235&gt;0,"1","0") &amp; IF(ODU!$X235&gt;0,"1","0") &amp; IF(ODU!$W235&gt;0,"1","0") &amp; IF(ODU!$V235&gt;0,"1","0")&amp; IF(ODU!$U235&gt;0,"1","0")&amp; IF(ODU!$T235&gt;0,"1","0")&amp; IF(ODU!$S235&gt;0,"1","0")&amp; IF(ODU!$R235&gt;0,"1","0")&amp; IF(ODU!$Q235&gt;0,"1","0")&amp; IF(ODU!$P235&gt;0,"1","0")&amp; IF(ODU!$O235&gt;0,"1","0")&amp; IF(ODU!$N235&gt;0,"1","0")&amp; IF(ODU!$M235&gt;0,"1","0")&amp; IF(ODU!$L235&gt;0,"1","0")&amp; IF(ODU!$K235&gt;0,"1","0")&amp; IF(ODU!$J235&gt;0,"1","0")))</f>
        <v/>
      </c>
      <c r="T235" s="351" t="str">
        <f>IF(ODU!$A235="","",26 + FIND("1",IF(ODU!$AA235&gt;0,"1","0") &amp; IF(ODU!$AB235&gt;0,"1","0") &amp; IF(ODU!$AC235&gt;0,"1","0") &amp; IF(ODU!$AD235&gt;0,"1","0")&amp; IF(ODU!$AE235&gt;0,"1","0")&amp; IF(ODU!$AF235&gt;0,"1","0")&amp; IF(ODU!$AG235&gt;0,"1","0")&amp; IF(ODU!$AH235&gt;0,"1","0")&amp; IF(ODU!$AI235&gt;0,"1","0")&amp; IF(ODU!$AJ235&gt;0,"1","0")&amp; IF(ODU!$AK235&gt;0,"1","0")&amp; IF(ODU!$AL235&gt;0,"1","0")&amp; IF(ODU!$AM235&gt;0,"1","0")&amp; IF(ODU!$AN235&gt;0,"1","0")&amp; IF(ODU!$AO235&gt;0,"1","0")&amp; IF(ODU!$AP235&gt;0,"1","0")))</f>
        <v/>
      </c>
      <c r="U235" s="351" t="str">
        <f>IF(ODU!$A235="","",43 - FIND("1",IF(ODU!$AP235&gt;0,"1","0") &amp; IF(ODU!$AO235&gt;0,"1","0") &amp; IF(ODU!$AN235&gt;0,"1","0") &amp; IF(ODU!$AM235&gt;0,"1","0")&amp; IF(ODU!$AL235&gt;0,"1","0")&amp; IF(ODU!$AK235&gt;0,"1","0")&amp; IF(ODU!$AJ235&gt;0,"1","0")&amp; IF(ODU!$AI235&gt;0,"1","0")&amp; IF(ODU!$AH235&gt;0,"1","0")&amp; IF(ODU!$AG235&gt;0,"1","0")&amp; IF(ODU!$AF235&gt;0,"1","0")&amp; IF(ODU!$AE235&gt;0,"1","0")&amp; IF(ODU!$AD235&gt;0,"1","0")&amp; IF(ODU!$AC235&gt;0,"1","0")&amp; IF(ODU!$AB235&gt;0,"1","0")&amp; IF(ODU!$AA235&gt;0,"1","0")))</f>
        <v/>
      </c>
      <c r="V235" s="351" t="str">
        <f>IF(ODU!$A235="","",IF(OR(T235&lt;&gt;R235+17,U235&lt;&gt;S235+17)," RangeMismatch",""))</f>
        <v/>
      </c>
      <c r="W235" s="344" t="str">
        <f ca="1">IF(ODU!$A235="","",IF(COUNTA(INDIRECT("odu!R"&amp;ROW()&amp;"C"&amp;R235&amp;":R"&amp;ROW()&amp;"C"&amp;S235,"false"))&lt;&gt;1+S235-R235," GapInRangeCooling",""))</f>
        <v/>
      </c>
      <c r="X235" s="344" t="str">
        <f ca="1">IF(ODU!$A235="","",IF(COUNTA(INDIRECT("odu!R"&amp;ROW()&amp;"C"&amp;T235&amp;":R"&amp;ROW()&amp;"C"&amp;U235,"false"))&lt;&gt;1+U235-T235," GapInRangeHeating",""))</f>
        <v/>
      </c>
      <c r="Y235" s="345" t="str">
        <f>IF(ODU!$A235="","",IF(OR(ODU!$F235=0,ODU!$B235=0),0,ODU!$F235/ODU!$B235))</f>
        <v/>
      </c>
      <c r="Z235" s="345" t="str">
        <f>IF(ODU!$A235="","",IF(OR(ODU!$G235=0,ODU!$B235=0),0, ODU!$G235/ODU!$B235))</f>
        <v/>
      </c>
      <c r="AA235" s="303" t="str">
        <f>IF(ODU!$A235="","",IF(Y235=0,0,IF(Y235&gt;=0.8,13,IF(Y235&gt;=0.7,12,IF(Y235&gt;=0.6,11,IF(Y235&gt;=0.5,10,0))))))</f>
        <v/>
      </c>
      <c r="AB235" s="351" t="str">
        <f>IF(ODU!$A235="","",IF(Z235&gt;2, 25,6+INT(10*(Z235-0.0001))))</f>
        <v/>
      </c>
      <c r="AC235" s="304" t="str">
        <f>IF(ODU!$A235="","",IF(AA235&lt;R235," CapacityMin",""))</f>
        <v/>
      </c>
      <c r="AD235" s="304" t="str">
        <f>IF(ODU!$A235="","",IF(AB235&gt;S235," CapacityMax",""))</f>
        <v/>
      </c>
      <c r="AE235" s="344" t="str">
        <f>IF(ODU!$A235="","",IF(ODU!H235&lt;Min_Units," UnitMin",""))</f>
        <v/>
      </c>
      <c r="AF235" s="344" t="str">
        <f>IF(ODU!$A235="","",IF(ODU!I235&lt;=ODU!H235," UnitMax",""))</f>
        <v/>
      </c>
      <c r="AG235" s="344" t="str">
        <f>IF(ODU!$A235="","",IF(COUNTIF(IDU!$E$3:$N$3,"="&amp;UPPER(ODU!BL235))=1,""," Invalid_IDU_List"))</f>
        <v/>
      </c>
      <c r="AH235" s="344" t="str">
        <f t="shared" ca="1" si="32"/>
        <v/>
      </c>
      <c r="AI235" s="344" t="str">
        <f t="shared" si="33"/>
        <v/>
      </c>
    </row>
    <row r="236" spans="1:35" x14ac:dyDescent="0.2">
      <c r="A236">
        <v>236</v>
      </c>
      <c r="B236" s="304" t="str">
        <f t="shared" ca="1" si="30"/>
        <v/>
      </c>
      <c r="C236" s="304">
        <f t="shared" ca="1" si="31"/>
        <v>0</v>
      </c>
      <c r="D236" s="304">
        <f t="shared" ca="1" si="35"/>
        <v>0</v>
      </c>
      <c r="E236" s="304" t="str">
        <f t="shared" ca="1" si="36"/>
        <v/>
      </c>
      <c r="F236">
        <v>230</v>
      </c>
      <c r="G236" s="304">
        <f t="shared" ca="1" si="37"/>
        <v>0</v>
      </c>
      <c r="H236" s="304" t="str">
        <f t="shared" ca="1" si="34"/>
        <v/>
      </c>
      <c r="I236" s="311"/>
      <c r="J236" s="311"/>
      <c r="K236" s="311"/>
      <c r="P236" s="344" t="str">
        <f>IF(ODU!$A236="","",IF(COUNTIF(ODU!$A$4:$A$504,"="&amp;ODU!$A236)&gt;1,"ODU_Duplicate",""))</f>
        <v/>
      </c>
      <c r="Q236" s="344" t="str">
        <f>IF(IDU!$A237="","",IF(COUNTIF(IDU!$A$4:$A$354,"="&amp;IDU!$A237)&gt;1,"IDU_Duplicate",""))</f>
        <v/>
      </c>
      <c r="R236" s="351" t="str">
        <f>IF(ODU!$A236="","",9 + FIND("1",IF(ODU!$J236&gt;0,"1","0") &amp; IF(ODU!$K236&gt;0,"1","0") &amp; IF(ODU!$L236&gt;0,"1","0") &amp; IF(ODU!$M236&gt;0,"1","0")&amp; IF(ODU!$N236&gt;0,"1","0")&amp; IF(ODU!$O236&gt;0,"1","0")&amp; IF(ODU!$P236&gt;0,"1","0")&amp; IF(ODU!$Q236&gt;0,"1","0")&amp; IF(ODU!$R236&gt;0,"1","0")&amp; IF(ODU!$S236&gt;0,"1","0")&amp; IF(ODU!$T236&gt;0,"1","0")&amp; IF(ODU!$U236&gt;0,"1","0")&amp; IF(ODU!$V236&gt;0,"1","0")&amp; IF(ODU!$W236&gt;0,"1","0")&amp; IF(ODU!$X236&gt;0,"1","0")&amp; IF(ODU!$Y236&gt;0,"1","0")))</f>
        <v/>
      </c>
      <c r="S236" s="351" t="str">
        <f>IF(ODU!$A236="","",26 - FIND("1",IF(ODU!$Y236&gt;0,"1","0") &amp; IF(ODU!$X236&gt;0,"1","0") &amp; IF(ODU!$W236&gt;0,"1","0") &amp; IF(ODU!$V236&gt;0,"1","0")&amp; IF(ODU!$U236&gt;0,"1","0")&amp; IF(ODU!$T236&gt;0,"1","0")&amp; IF(ODU!$S236&gt;0,"1","0")&amp; IF(ODU!$R236&gt;0,"1","0")&amp; IF(ODU!$Q236&gt;0,"1","0")&amp; IF(ODU!$P236&gt;0,"1","0")&amp; IF(ODU!$O236&gt;0,"1","0")&amp; IF(ODU!$N236&gt;0,"1","0")&amp; IF(ODU!$M236&gt;0,"1","0")&amp; IF(ODU!$L236&gt;0,"1","0")&amp; IF(ODU!$K236&gt;0,"1","0")&amp; IF(ODU!$J236&gt;0,"1","0")))</f>
        <v/>
      </c>
      <c r="T236" s="351" t="str">
        <f>IF(ODU!$A236="","",26 + FIND("1",IF(ODU!$AA236&gt;0,"1","0") &amp; IF(ODU!$AB236&gt;0,"1","0") &amp; IF(ODU!$AC236&gt;0,"1","0") &amp; IF(ODU!$AD236&gt;0,"1","0")&amp; IF(ODU!$AE236&gt;0,"1","0")&amp; IF(ODU!$AF236&gt;0,"1","0")&amp; IF(ODU!$AG236&gt;0,"1","0")&amp; IF(ODU!$AH236&gt;0,"1","0")&amp; IF(ODU!$AI236&gt;0,"1","0")&amp; IF(ODU!$AJ236&gt;0,"1","0")&amp; IF(ODU!$AK236&gt;0,"1","0")&amp; IF(ODU!$AL236&gt;0,"1","0")&amp; IF(ODU!$AM236&gt;0,"1","0")&amp; IF(ODU!$AN236&gt;0,"1","0")&amp; IF(ODU!$AO236&gt;0,"1","0")&amp; IF(ODU!$AP236&gt;0,"1","0")))</f>
        <v/>
      </c>
      <c r="U236" s="351" t="str">
        <f>IF(ODU!$A236="","",43 - FIND("1",IF(ODU!$AP236&gt;0,"1","0") &amp; IF(ODU!$AO236&gt;0,"1","0") &amp; IF(ODU!$AN236&gt;0,"1","0") &amp; IF(ODU!$AM236&gt;0,"1","0")&amp; IF(ODU!$AL236&gt;0,"1","0")&amp; IF(ODU!$AK236&gt;0,"1","0")&amp; IF(ODU!$AJ236&gt;0,"1","0")&amp; IF(ODU!$AI236&gt;0,"1","0")&amp; IF(ODU!$AH236&gt;0,"1","0")&amp; IF(ODU!$AG236&gt;0,"1","0")&amp; IF(ODU!$AF236&gt;0,"1","0")&amp; IF(ODU!$AE236&gt;0,"1","0")&amp; IF(ODU!$AD236&gt;0,"1","0")&amp; IF(ODU!$AC236&gt;0,"1","0")&amp; IF(ODU!$AB236&gt;0,"1","0")&amp; IF(ODU!$AA236&gt;0,"1","0")))</f>
        <v/>
      </c>
      <c r="V236" s="351" t="str">
        <f>IF(ODU!$A236="","",IF(OR(T236&lt;&gt;R236+17,U236&lt;&gt;S236+17)," RangeMismatch",""))</f>
        <v/>
      </c>
      <c r="W236" s="344" t="str">
        <f ca="1">IF(ODU!$A236="","",IF(COUNTA(INDIRECT("odu!R"&amp;ROW()&amp;"C"&amp;R236&amp;":R"&amp;ROW()&amp;"C"&amp;S236,"false"))&lt;&gt;1+S236-R236," GapInRangeCooling",""))</f>
        <v/>
      </c>
      <c r="X236" s="344" t="str">
        <f ca="1">IF(ODU!$A236="","",IF(COUNTA(INDIRECT("odu!R"&amp;ROW()&amp;"C"&amp;T236&amp;":R"&amp;ROW()&amp;"C"&amp;U236,"false"))&lt;&gt;1+U236-T236," GapInRangeHeating",""))</f>
        <v/>
      </c>
      <c r="Y236" s="345" t="str">
        <f>IF(ODU!$A236="","",IF(OR(ODU!$F236=0,ODU!$B236=0),0,ODU!$F236/ODU!$B236))</f>
        <v/>
      </c>
      <c r="Z236" s="345" t="str">
        <f>IF(ODU!$A236="","",IF(OR(ODU!$G236=0,ODU!$B236=0),0, ODU!$G236/ODU!$B236))</f>
        <v/>
      </c>
      <c r="AA236" s="303" t="str">
        <f>IF(ODU!$A236="","",IF(Y236=0,0,IF(Y236&gt;=0.8,13,IF(Y236&gt;=0.7,12,IF(Y236&gt;=0.6,11,IF(Y236&gt;=0.5,10,0))))))</f>
        <v/>
      </c>
      <c r="AB236" s="351" t="str">
        <f>IF(ODU!$A236="","",IF(Z236&gt;2, 25,6+INT(10*(Z236-0.0001))))</f>
        <v/>
      </c>
      <c r="AC236" s="304" t="str">
        <f>IF(ODU!$A236="","",IF(AA236&lt;R236," CapacityMin",""))</f>
        <v/>
      </c>
      <c r="AD236" s="304" t="str">
        <f>IF(ODU!$A236="","",IF(AB236&gt;S236," CapacityMax",""))</f>
        <v/>
      </c>
      <c r="AE236" s="344" t="str">
        <f>IF(ODU!$A236="","",IF(ODU!H236&lt;Min_Units," UnitMin",""))</f>
        <v/>
      </c>
      <c r="AF236" s="344" t="str">
        <f>IF(ODU!$A236="","",IF(ODU!I236&lt;=ODU!H236," UnitMax",""))</f>
        <v/>
      </c>
      <c r="AG236" s="344" t="str">
        <f>IF(ODU!$A236="","",IF(COUNTIF(IDU!$E$3:$N$3,"="&amp;UPPER(ODU!BL236))=1,""," Invalid_IDU_List"))</f>
        <v/>
      </c>
      <c r="AH236" s="344" t="str">
        <f t="shared" ca="1" si="32"/>
        <v/>
      </c>
      <c r="AI236" s="344" t="str">
        <f t="shared" si="33"/>
        <v/>
      </c>
    </row>
    <row r="237" spans="1:35" x14ac:dyDescent="0.2">
      <c r="A237">
        <v>237</v>
      </c>
      <c r="B237" s="304" t="str">
        <f t="shared" ca="1" si="30"/>
        <v/>
      </c>
      <c r="C237" s="304">
        <f t="shared" ca="1" si="31"/>
        <v>0</v>
      </c>
      <c r="D237" s="304">
        <f t="shared" ca="1" si="35"/>
        <v>0</v>
      </c>
      <c r="E237" s="304" t="str">
        <f t="shared" ca="1" si="36"/>
        <v/>
      </c>
      <c r="F237">
        <v>231</v>
      </c>
      <c r="G237" s="304">
        <f t="shared" ca="1" si="37"/>
        <v>0</v>
      </c>
      <c r="H237" s="304" t="str">
        <f t="shared" ca="1" si="34"/>
        <v/>
      </c>
      <c r="I237" s="311"/>
      <c r="J237" s="311"/>
      <c r="K237" s="311"/>
      <c r="P237" s="344" t="str">
        <f>IF(ODU!$A237="","",IF(COUNTIF(ODU!$A$4:$A$504,"="&amp;ODU!$A237)&gt;1,"ODU_Duplicate",""))</f>
        <v/>
      </c>
      <c r="Q237" s="344" t="str">
        <f>IF(IDU!$A238="","",IF(COUNTIF(IDU!$A$4:$A$354,"="&amp;IDU!$A238)&gt;1,"IDU_Duplicate",""))</f>
        <v/>
      </c>
      <c r="R237" s="351" t="str">
        <f>IF(ODU!$A237="","",9 + FIND("1",IF(ODU!$J237&gt;0,"1","0") &amp; IF(ODU!$K237&gt;0,"1","0") &amp; IF(ODU!$L237&gt;0,"1","0") &amp; IF(ODU!$M237&gt;0,"1","0")&amp; IF(ODU!$N237&gt;0,"1","0")&amp; IF(ODU!$O237&gt;0,"1","0")&amp; IF(ODU!$P237&gt;0,"1","0")&amp; IF(ODU!$Q237&gt;0,"1","0")&amp; IF(ODU!$R237&gt;0,"1","0")&amp; IF(ODU!$S237&gt;0,"1","0")&amp; IF(ODU!$T237&gt;0,"1","0")&amp; IF(ODU!$U237&gt;0,"1","0")&amp; IF(ODU!$V237&gt;0,"1","0")&amp; IF(ODU!$W237&gt;0,"1","0")&amp; IF(ODU!$X237&gt;0,"1","0")&amp; IF(ODU!$Y237&gt;0,"1","0")))</f>
        <v/>
      </c>
      <c r="S237" s="351" t="str">
        <f>IF(ODU!$A237="","",26 - FIND("1",IF(ODU!$Y237&gt;0,"1","0") &amp; IF(ODU!$X237&gt;0,"1","0") &amp; IF(ODU!$W237&gt;0,"1","0") &amp; IF(ODU!$V237&gt;0,"1","0")&amp; IF(ODU!$U237&gt;0,"1","0")&amp; IF(ODU!$T237&gt;0,"1","0")&amp; IF(ODU!$S237&gt;0,"1","0")&amp; IF(ODU!$R237&gt;0,"1","0")&amp; IF(ODU!$Q237&gt;0,"1","0")&amp; IF(ODU!$P237&gt;0,"1","0")&amp; IF(ODU!$O237&gt;0,"1","0")&amp; IF(ODU!$N237&gt;0,"1","0")&amp; IF(ODU!$M237&gt;0,"1","0")&amp; IF(ODU!$L237&gt;0,"1","0")&amp; IF(ODU!$K237&gt;0,"1","0")&amp; IF(ODU!$J237&gt;0,"1","0")))</f>
        <v/>
      </c>
      <c r="T237" s="351" t="str">
        <f>IF(ODU!$A237="","",26 + FIND("1",IF(ODU!$AA237&gt;0,"1","0") &amp; IF(ODU!$AB237&gt;0,"1","0") &amp; IF(ODU!$AC237&gt;0,"1","0") &amp; IF(ODU!$AD237&gt;0,"1","0")&amp; IF(ODU!$AE237&gt;0,"1","0")&amp; IF(ODU!$AF237&gt;0,"1","0")&amp; IF(ODU!$AG237&gt;0,"1","0")&amp; IF(ODU!$AH237&gt;0,"1","0")&amp; IF(ODU!$AI237&gt;0,"1","0")&amp; IF(ODU!$AJ237&gt;0,"1","0")&amp; IF(ODU!$AK237&gt;0,"1","0")&amp; IF(ODU!$AL237&gt;0,"1","0")&amp; IF(ODU!$AM237&gt;0,"1","0")&amp; IF(ODU!$AN237&gt;0,"1","0")&amp; IF(ODU!$AO237&gt;0,"1","0")&amp; IF(ODU!$AP237&gt;0,"1","0")))</f>
        <v/>
      </c>
      <c r="U237" s="351" t="str">
        <f>IF(ODU!$A237="","",43 - FIND("1",IF(ODU!$AP237&gt;0,"1","0") &amp; IF(ODU!$AO237&gt;0,"1","0") &amp; IF(ODU!$AN237&gt;0,"1","0") &amp; IF(ODU!$AM237&gt;0,"1","0")&amp; IF(ODU!$AL237&gt;0,"1","0")&amp; IF(ODU!$AK237&gt;0,"1","0")&amp; IF(ODU!$AJ237&gt;0,"1","0")&amp; IF(ODU!$AI237&gt;0,"1","0")&amp; IF(ODU!$AH237&gt;0,"1","0")&amp; IF(ODU!$AG237&gt;0,"1","0")&amp; IF(ODU!$AF237&gt;0,"1","0")&amp; IF(ODU!$AE237&gt;0,"1","0")&amp; IF(ODU!$AD237&gt;0,"1","0")&amp; IF(ODU!$AC237&gt;0,"1","0")&amp; IF(ODU!$AB237&gt;0,"1","0")&amp; IF(ODU!$AA237&gt;0,"1","0")))</f>
        <v/>
      </c>
      <c r="V237" s="351" t="str">
        <f>IF(ODU!$A237="","",IF(OR(T237&lt;&gt;R237+17,U237&lt;&gt;S237+17)," RangeMismatch",""))</f>
        <v/>
      </c>
      <c r="W237" s="344" t="str">
        <f ca="1">IF(ODU!$A237="","",IF(COUNTA(INDIRECT("odu!R"&amp;ROW()&amp;"C"&amp;R237&amp;":R"&amp;ROW()&amp;"C"&amp;S237,"false"))&lt;&gt;1+S237-R237," GapInRangeCooling",""))</f>
        <v/>
      </c>
      <c r="X237" s="344" t="str">
        <f ca="1">IF(ODU!$A237="","",IF(COUNTA(INDIRECT("odu!R"&amp;ROW()&amp;"C"&amp;T237&amp;":R"&amp;ROW()&amp;"C"&amp;U237,"false"))&lt;&gt;1+U237-T237," GapInRangeHeating",""))</f>
        <v/>
      </c>
      <c r="Y237" s="345" t="str">
        <f>IF(ODU!$A237="","",IF(OR(ODU!$F237=0,ODU!$B237=0),0,ODU!$F237/ODU!$B237))</f>
        <v/>
      </c>
      <c r="Z237" s="345" t="str">
        <f>IF(ODU!$A237="","",IF(OR(ODU!$G237=0,ODU!$B237=0),0, ODU!$G237/ODU!$B237))</f>
        <v/>
      </c>
      <c r="AA237" s="303" t="str">
        <f>IF(ODU!$A237="","",IF(Y237=0,0,IF(Y237&gt;=0.8,13,IF(Y237&gt;=0.7,12,IF(Y237&gt;=0.6,11,IF(Y237&gt;=0.5,10,0))))))</f>
        <v/>
      </c>
      <c r="AB237" s="351" t="str">
        <f>IF(ODU!$A237="","",IF(Z237&gt;2, 25,6+INT(10*(Z237-0.0001))))</f>
        <v/>
      </c>
      <c r="AC237" s="304" t="str">
        <f>IF(ODU!$A237="","",IF(AA237&lt;R237," CapacityMin",""))</f>
        <v/>
      </c>
      <c r="AD237" s="304" t="str">
        <f>IF(ODU!$A237="","",IF(AB237&gt;S237," CapacityMax",""))</f>
        <v/>
      </c>
      <c r="AE237" s="344" t="str">
        <f>IF(ODU!$A237="","",IF(ODU!H237&lt;Min_Units," UnitMin",""))</f>
        <v/>
      </c>
      <c r="AF237" s="344" t="str">
        <f>IF(ODU!$A237="","",IF(ODU!I237&lt;=ODU!H237," UnitMax",""))</f>
        <v/>
      </c>
      <c r="AG237" s="344" t="str">
        <f>IF(ODU!$A237="","",IF(COUNTIF(IDU!$E$3:$N$3,"="&amp;UPPER(ODU!BL237))=1,""," Invalid_IDU_List"))</f>
        <v/>
      </c>
      <c r="AH237" s="344" t="str">
        <f t="shared" ca="1" si="32"/>
        <v/>
      </c>
      <c r="AI237" s="344" t="str">
        <f t="shared" si="33"/>
        <v/>
      </c>
    </row>
    <row r="238" spans="1:35" x14ac:dyDescent="0.2">
      <c r="A238">
        <v>238</v>
      </c>
      <c r="B238" s="304" t="str">
        <f t="shared" ca="1" si="30"/>
        <v/>
      </c>
      <c r="C238" s="304">
        <f t="shared" ca="1" si="31"/>
        <v>0</v>
      </c>
      <c r="D238" s="304">
        <f t="shared" ca="1" si="35"/>
        <v>0</v>
      </c>
      <c r="E238" s="304" t="str">
        <f t="shared" ca="1" si="36"/>
        <v/>
      </c>
      <c r="F238">
        <v>232</v>
      </c>
      <c r="G238" s="304">
        <f t="shared" ca="1" si="37"/>
        <v>0</v>
      </c>
      <c r="H238" s="304" t="str">
        <f t="shared" ca="1" si="34"/>
        <v/>
      </c>
      <c r="I238" s="311"/>
      <c r="J238" s="311"/>
      <c r="K238" s="311"/>
      <c r="P238" s="344" t="str">
        <f>IF(ODU!$A238="","",IF(COUNTIF(ODU!$A$4:$A$504,"="&amp;ODU!$A238)&gt;1,"ODU_Duplicate",""))</f>
        <v/>
      </c>
      <c r="Q238" s="344" t="str">
        <f>IF(IDU!$A239="","",IF(COUNTIF(IDU!$A$4:$A$354,"="&amp;IDU!$A239)&gt;1,"IDU_Duplicate",""))</f>
        <v/>
      </c>
      <c r="R238" s="351" t="str">
        <f>IF(ODU!$A238="","",9 + FIND("1",IF(ODU!$J238&gt;0,"1","0") &amp; IF(ODU!$K238&gt;0,"1","0") &amp; IF(ODU!$L238&gt;0,"1","0") &amp; IF(ODU!$M238&gt;0,"1","0")&amp; IF(ODU!$N238&gt;0,"1","0")&amp; IF(ODU!$O238&gt;0,"1","0")&amp; IF(ODU!$P238&gt;0,"1","0")&amp; IF(ODU!$Q238&gt;0,"1","0")&amp; IF(ODU!$R238&gt;0,"1","0")&amp; IF(ODU!$S238&gt;0,"1","0")&amp; IF(ODU!$T238&gt;0,"1","0")&amp; IF(ODU!$U238&gt;0,"1","0")&amp; IF(ODU!$V238&gt;0,"1","0")&amp; IF(ODU!$W238&gt;0,"1","0")&amp; IF(ODU!$X238&gt;0,"1","0")&amp; IF(ODU!$Y238&gt;0,"1","0")))</f>
        <v/>
      </c>
      <c r="S238" s="351" t="str">
        <f>IF(ODU!$A238="","",26 - FIND("1",IF(ODU!$Y238&gt;0,"1","0") &amp; IF(ODU!$X238&gt;0,"1","0") &amp; IF(ODU!$W238&gt;0,"1","0") &amp; IF(ODU!$V238&gt;0,"1","0")&amp; IF(ODU!$U238&gt;0,"1","0")&amp; IF(ODU!$T238&gt;0,"1","0")&amp; IF(ODU!$S238&gt;0,"1","0")&amp; IF(ODU!$R238&gt;0,"1","0")&amp; IF(ODU!$Q238&gt;0,"1","0")&amp; IF(ODU!$P238&gt;0,"1","0")&amp; IF(ODU!$O238&gt;0,"1","0")&amp; IF(ODU!$N238&gt;0,"1","0")&amp; IF(ODU!$M238&gt;0,"1","0")&amp; IF(ODU!$L238&gt;0,"1","0")&amp; IF(ODU!$K238&gt;0,"1","0")&amp; IF(ODU!$J238&gt;0,"1","0")))</f>
        <v/>
      </c>
      <c r="T238" s="351" t="str">
        <f>IF(ODU!$A238="","",26 + FIND("1",IF(ODU!$AA238&gt;0,"1","0") &amp; IF(ODU!$AB238&gt;0,"1","0") &amp; IF(ODU!$AC238&gt;0,"1","0") &amp; IF(ODU!$AD238&gt;0,"1","0")&amp; IF(ODU!$AE238&gt;0,"1","0")&amp; IF(ODU!$AF238&gt;0,"1","0")&amp; IF(ODU!$AG238&gt;0,"1","0")&amp; IF(ODU!$AH238&gt;0,"1","0")&amp; IF(ODU!$AI238&gt;0,"1","0")&amp; IF(ODU!$AJ238&gt;0,"1","0")&amp; IF(ODU!$AK238&gt;0,"1","0")&amp; IF(ODU!$AL238&gt;0,"1","0")&amp; IF(ODU!$AM238&gt;0,"1","0")&amp; IF(ODU!$AN238&gt;0,"1","0")&amp; IF(ODU!$AO238&gt;0,"1","0")&amp; IF(ODU!$AP238&gt;0,"1","0")))</f>
        <v/>
      </c>
      <c r="U238" s="351" t="str">
        <f>IF(ODU!$A238="","",43 - FIND("1",IF(ODU!$AP238&gt;0,"1","0") &amp; IF(ODU!$AO238&gt;0,"1","0") &amp; IF(ODU!$AN238&gt;0,"1","0") &amp; IF(ODU!$AM238&gt;0,"1","0")&amp; IF(ODU!$AL238&gt;0,"1","0")&amp; IF(ODU!$AK238&gt;0,"1","0")&amp; IF(ODU!$AJ238&gt;0,"1","0")&amp; IF(ODU!$AI238&gt;0,"1","0")&amp; IF(ODU!$AH238&gt;0,"1","0")&amp; IF(ODU!$AG238&gt;0,"1","0")&amp; IF(ODU!$AF238&gt;0,"1","0")&amp; IF(ODU!$AE238&gt;0,"1","0")&amp; IF(ODU!$AD238&gt;0,"1","0")&amp; IF(ODU!$AC238&gt;0,"1","0")&amp; IF(ODU!$AB238&gt;0,"1","0")&amp; IF(ODU!$AA238&gt;0,"1","0")))</f>
        <v/>
      </c>
      <c r="V238" s="351" t="str">
        <f>IF(ODU!$A238="","",IF(OR(T238&lt;&gt;R238+17,U238&lt;&gt;S238+17)," RangeMismatch",""))</f>
        <v/>
      </c>
      <c r="W238" s="344" t="str">
        <f ca="1">IF(ODU!$A238="","",IF(COUNTA(INDIRECT("odu!R"&amp;ROW()&amp;"C"&amp;R238&amp;":R"&amp;ROW()&amp;"C"&amp;S238,"false"))&lt;&gt;1+S238-R238," GapInRangeCooling",""))</f>
        <v/>
      </c>
      <c r="X238" s="344" t="str">
        <f ca="1">IF(ODU!$A238="","",IF(COUNTA(INDIRECT("odu!R"&amp;ROW()&amp;"C"&amp;T238&amp;":R"&amp;ROW()&amp;"C"&amp;U238,"false"))&lt;&gt;1+U238-T238," GapInRangeHeating",""))</f>
        <v/>
      </c>
      <c r="Y238" s="345" t="str">
        <f>IF(ODU!$A238="","",IF(OR(ODU!$F238=0,ODU!$B238=0),0,ODU!$F238/ODU!$B238))</f>
        <v/>
      </c>
      <c r="Z238" s="345" t="str">
        <f>IF(ODU!$A238="","",IF(OR(ODU!$G238=0,ODU!$B238=0),0, ODU!$G238/ODU!$B238))</f>
        <v/>
      </c>
      <c r="AA238" s="303" t="str">
        <f>IF(ODU!$A238="","",IF(Y238=0,0,IF(Y238&gt;=0.8,13,IF(Y238&gt;=0.7,12,IF(Y238&gt;=0.6,11,IF(Y238&gt;=0.5,10,0))))))</f>
        <v/>
      </c>
      <c r="AB238" s="351" t="str">
        <f>IF(ODU!$A238="","",IF(Z238&gt;2, 25,6+INT(10*(Z238-0.0001))))</f>
        <v/>
      </c>
      <c r="AC238" s="304" t="str">
        <f>IF(ODU!$A238="","",IF(AA238&lt;R238," CapacityMin",""))</f>
        <v/>
      </c>
      <c r="AD238" s="304" t="str">
        <f>IF(ODU!$A238="","",IF(AB238&gt;S238," CapacityMax",""))</f>
        <v/>
      </c>
      <c r="AE238" s="344" t="str">
        <f>IF(ODU!$A238="","",IF(ODU!H238&lt;Min_Units," UnitMin",""))</f>
        <v/>
      </c>
      <c r="AF238" s="344" t="str">
        <f>IF(ODU!$A238="","",IF(ODU!I238&lt;=ODU!H238," UnitMax",""))</f>
        <v/>
      </c>
      <c r="AG238" s="344" t="str">
        <f>IF(ODU!$A238="","",IF(COUNTIF(IDU!$E$3:$N$3,"="&amp;UPPER(ODU!BL238))=1,""," Invalid_IDU_List"))</f>
        <v/>
      </c>
      <c r="AH238" s="344" t="str">
        <f t="shared" ca="1" si="32"/>
        <v/>
      </c>
      <c r="AI238" s="344" t="str">
        <f t="shared" si="33"/>
        <v/>
      </c>
    </row>
    <row r="239" spans="1:35" x14ac:dyDescent="0.2">
      <c r="A239">
        <v>239</v>
      </c>
      <c r="B239" s="304" t="str">
        <f t="shared" ca="1" si="30"/>
        <v/>
      </c>
      <c r="C239" s="304">
        <f t="shared" ca="1" si="31"/>
        <v>0</v>
      </c>
      <c r="D239" s="304">
        <f t="shared" ca="1" si="35"/>
        <v>0</v>
      </c>
      <c r="E239" s="304" t="str">
        <f t="shared" ca="1" si="36"/>
        <v/>
      </c>
      <c r="F239">
        <v>233</v>
      </c>
      <c r="G239" s="304">
        <f t="shared" ca="1" si="37"/>
        <v>0</v>
      </c>
      <c r="H239" s="304" t="str">
        <f t="shared" ca="1" si="34"/>
        <v/>
      </c>
      <c r="I239" s="311"/>
      <c r="J239" s="311"/>
      <c r="K239" s="311"/>
      <c r="P239" s="344" t="str">
        <f>IF(ODU!$A239="","",IF(COUNTIF(ODU!$A$4:$A$504,"="&amp;ODU!$A239)&gt;1,"ODU_Duplicate",""))</f>
        <v/>
      </c>
      <c r="Q239" s="344" t="str">
        <f>IF(IDU!$A240="","",IF(COUNTIF(IDU!$A$4:$A$354,"="&amp;IDU!$A240)&gt;1,"IDU_Duplicate",""))</f>
        <v/>
      </c>
      <c r="R239" s="351" t="str">
        <f>IF(ODU!$A239="","",9 + FIND("1",IF(ODU!$J239&gt;0,"1","0") &amp; IF(ODU!$K239&gt;0,"1","0") &amp; IF(ODU!$L239&gt;0,"1","0") &amp; IF(ODU!$M239&gt;0,"1","0")&amp; IF(ODU!$N239&gt;0,"1","0")&amp; IF(ODU!$O239&gt;0,"1","0")&amp; IF(ODU!$P239&gt;0,"1","0")&amp; IF(ODU!$Q239&gt;0,"1","0")&amp; IF(ODU!$R239&gt;0,"1","0")&amp; IF(ODU!$S239&gt;0,"1","0")&amp; IF(ODU!$T239&gt;0,"1","0")&amp; IF(ODU!$U239&gt;0,"1","0")&amp; IF(ODU!$V239&gt;0,"1","0")&amp; IF(ODU!$W239&gt;0,"1","0")&amp; IF(ODU!$X239&gt;0,"1","0")&amp; IF(ODU!$Y239&gt;0,"1","0")))</f>
        <v/>
      </c>
      <c r="S239" s="351" t="str">
        <f>IF(ODU!$A239="","",26 - FIND("1",IF(ODU!$Y239&gt;0,"1","0") &amp; IF(ODU!$X239&gt;0,"1","0") &amp; IF(ODU!$W239&gt;0,"1","0") &amp; IF(ODU!$V239&gt;0,"1","0")&amp; IF(ODU!$U239&gt;0,"1","0")&amp; IF(ODU!$T239&gt;0,"1","0")&amp; IF(ODU!$S239&gt;0,"1","0")&amp; IF(ODU!$R239&gt;0,"1","0")&amp; IF(ODU!$Q239&gt;0,"1","0")&amp; IF(ODU!$P239&gt;0,"1","0")&amp; IF(ODU!$O239&gt;0,"1","0")&amp; IF(ODU!$N239&gt;0,"1","0")&amp; IF(ODU!$M239&gt;0,"1","0")&amp; IF(ODU!$L239&gt;0,"1","0")&amp; IF(ODU!$K239&gt;0,"1","0")&amp; IF(ODU!$J239&gt;0,"1","0")))</f>
        <v/>
      </c>
      <c r="T239" s="351" t="str">
        <f>IF(ODU!$A239="","",26 + FIND("1",IF(ODU!$AA239&gt;0,"1","0") &amp; IF(ODU!$AB239&gt;0,"1","0") &amp; IF(ODU!$AC239&gt;0,"1","0") &amp; IF(ODU!$AD239&gt;0,"1","0")&amp; IF(ODU!$AE239&gt;0,"1","0")&amp; IF(ODU!$AF239&gt;0,"1","0")&amp; IF(ODU!$AG239&gt;0,"1","0")&amp; IF(ODU!$AH239&gt;0,"1","0")&amp; IF(ODU!$AI239&gt;0,"1","0")&amp; IF(ODU!$AJ239&gt;0,"1","0")&amp; IF(ODU!$AK239&gt;0,"1","0")&amp; IF(ODU!$AL239&gt;0,"1","0")&amp; IF(ODU!$AM239&gt;0,"1","0")&amp; IF(ODU!$AN239&gt;0,"1","0")&amp; IF(ODU!$AO239&gt;0,"1","0")&amp; IF(ODU!$AP239&gt;0,"1","0")))</f>
        <v/>
      </c>
      <c r="U239" s="351" t="str">
        <f>IF(ODU!$A239="","",43 - FIND("1",IF(ODU!$AP239&gt;0,"1","0") &amp; IF(ODU!$AO239&gt;0,"1","0") &amp; IF(ODU!$AN239&gt;0,"1","0") &amp; IF(ODU!$AM239&gt;0,"1","0")&amp; IF(ODU!$AL239&gt;0,"1","0")&amp; IF(ODU!$AK239&gt;0,"1","0")&amp; IF(ODU!$AJ239&gt;0,"1","0")&amp; IF(ODU!$AI239&gt;0,"1","0")&amp; IF(ODU!$AH239&gt;0,"1","0")&amp; IF(ODU!$AG239&gt;0,"1","0")&amp; IF(ODU!$AF239&gt;0,"1","0")&amp; IF(ODU!$AE239&gt;0,"1","0")&amp; IF(ODU!$AD239&gt;0,"1","0")&amp; IF(ODU!$AC239&gt;0,"1","0")&amp; IF(ODU!$AB239&gt;0,"1","0")&amp; IF(ODU!$AA239&gt;0,"1","0")))</f>
        <v/>
      </c>
      <c r="V239" s="351" t="str">
        <f>IF(ODU!$A239="","",IF(OR(T239&lt;&gt;R239+17,U239&lt;&gt;S239+17)," RangeMismatch",""))</f>
        <v/>
      </c>
      <c r="W239" s="344" t="str">
        <f ca="1">IF(ODU!$A239="","",IF(COUNTA(INDIRECT("odu!R"&amp;ROW()&amp;"C"&amp;R239&amp;":R"&amp;ROW()&amp;"C"&amp;S239,"false"))&lt;&gt;1+S239-R239," GapInRangeCooling",""))</f>
        <v/>
      </c>
      <c r="X239" s="344" t="str">
        <f ca="1">IF(ODU!$A239="","",IF(COUNTA(INDIRECT("odu!R"&amp;ROW()&amp;"C"&amp;T239&amp;":R"&amp;ROW()&amp;"C"&amp;U239,"false"))&lt;&gt;1+U239-T239," GapInRangeHeating",""))</f>
        <v/>
      </c>
      <c r="Y239" s="345" t="str">
        <f>IF(ODU!$A239="","",IF(OR(ODU!$F239=0,ODU!$B239=0),0,ODU!$F239/ODU!$B239))</f>
        <v/>
      </c>
      <c r="Z239" s="345" t="str">
        <f>IF(ODU!$A239="","",IF(OR(ODU!$G239=0,ODU!$B239=0),0, ODU!$G239/ODU!$B239))</f>
        <v/>
      </c>
      <c r="AA239" s="303" t="str">
        <f>IF(ODU!$A239="","",IF(Y239=0,0,IF(Y239&gt;=0.8,13,IF(Y239&gt;=0.7,12,IF(Y239&gt;=0.6,11,IF(Y239&gt;=0.5,10,0))))))</f>
        <v/>
      </c>
      <c r="AB239" s="351" t="str">
        <f>IF(ODU!$A239="","",IF(Z239&gt;2, 25,6+INT(10*(Z239-0.0001))))</f>
        <v/>
      </c>
      <c r="AC239" s="304" t="str">
        <f>IF(ODU!$A239="","",IF(AA239&lt;R239," CapacityMin",""))</f>
        <v/>
      </c>
      <c r="AD239" s="304" t="str">
        <f>IF(ODU!$A239="","",IF(AB239&gt;S239," CapacityMax",""))</f>
        <v/>
      </c>
      <c r="AE239" s="344" t="str">
        <f>IF(ODU!$A239="","",IF(ODU!H239&lt;Min_Units," UnitMin",""))</f>
        <v/>
      </c>
      <c r="AF239" s="344" t="str">
        <f>IF(ODU!$A239="","",IF(ODU!I239&lt;=ODU!H239," UnitMax",""))</f>
        <v/>
      </c>
      <c r="AG239" s="344" t="str">
        <f>IF(ODU!$A239="","",IF(COUNTIF(IDU!$E$3:$N$3,"="&amp;UPPER(ODU!BL239))=1,""," Invalid_IDU_List"))</f>
        <v/>
      </c>
      <c r="AH239" s="344" t="str">
        <f t="shared" ca="1" si="32"/>
        <v/>
      </c>
      <c r="AI239" s="344" t="str">
        <f t="shared" si="33"/>
        <v/>
      </c>
    </row>
    <row r="240" spans="1:35" x14ac:dyDescent="0.2">
      <c r="A240">
        <v>240</v>
      </c>
      <c r="B240" s="304" t="str">
        <f t="shared" ca="1" si="30"/>
        <v/>
      </c>
      <c r="C240" s="304">
        <f t="shared" ca="1" si="31"/>
        <v>0</v>
      </c>
      <c r="D240" s="304">
        <f t="shared" ca="1" si="35"/>
        <v>0</v>
      </c>
      <c r="E240" s="304" t="str">
        <f t="shared" ca="1" si="36"/>
        <v/>
      </c>
      <c r="F240">
        <v>234</v>
      </c>
      <c r="G240" s="304">
        <f t="shared" ca="1" si="37"/>
        <v>0</v>
      </c>
      <c r="H240" s="304" t="str">
        <f t="shared" ca="1" si="34"/>
        <v/>
      </c>
      <c r="I240" s="311"/>
      <c r="J240" s="311"/>
      <c r="K240" s="311"/>
      <c r="P240" s="344" t="str">
        <f>IF(ODU!$A240="","",IF(COUNTIF(ODU!$A$4:$A$504,"="&amp;ODU!$A240)&gt;1,"ODU_Duplicate",""))</f>
        <v/>
      </c>
      <c r="Q240" s="344" t="str">
        <f>IF(IDU!$A241="","",IF(COUNTIF(IDU!$A$4:$A$354,"="&amp;IDU!$A241)&gt;1,"IDU_Duplicate",""))</f>
        <v/>
      </c>
      <c r="R240" s="351" t="str">
        <f>IF(ODU!$A240="","",9 + FIND("1",IF(ODU!$J240&gt;0,"1","0") &amp; IF(ODU!$K240&gt;0,"1","0") &amp; IF(ODU!$L240&gt;0,"1","0") &amp; IF(ODU!$M240&gt;0,"1","0")&amp; IF(ODU!$N240&gt;0,"1","0")&amp; IF(ODU!$O240&gt;0,"1","0")&amp; IF(ODU!$P240&gt;0,"1","0")&amp; IF(ODU!$Q240&gt;0,"1","0")&amp; IF(ODU!$R240&gt;0,"1","0")&amp; IF(ODU!$S240&gt;0,"1","0")&amp; IF(ODU!$T240&gt;0,"1","0")&amp; IF(ODU!$U240&gt;0,"1","0")&amp; IF(ODU!$V240&gt;0,"1","0")&amp; IF(ODU!$W240&gt;0,"1","0")&amp; IF(ODU!$X240&gt;0,"1","0")&amp; IF(ODU!$Y240&gt;0,"1","0")))</f>
        <v/>
      </c>
      <c r="S240" s="351" t="str">
        <f>IF(ODU!$A240="","",26 - FIND("1",IF(ODU!$Y240&gt;0,"1","0") &amp; IF(ODU!$X240&gt;0,"1","0") &amp; IF(ODU!$W240&gt;0,"1","0") &amp; IF(ODU!$V240&gt;0,"1","0")&amp; IF(ODU!$U240&gt;0,"1","0")&amp; IF(ODU!$T240&gt;0,"1","0")&amp; IF(ODU!$S240&gt;0,"1","0")&amp; IF(ODU!$R240&gt;0,"1","0")&amp; IF(ODU!$Q240&gt;0,"1","0")&amp; IF(ODU!$P240&gt;0,"1","0")&amp; IF(ODU!$O240&gt;0,"1","0")&amp; IF(ODU!$N240&gt;0,"1","0")&amp; IF(ODU!$M240&gt;0,"1","0")&amp; IF(ODU!$L240&gt;0,"1","0")&amp; IF(ODU!$K240&gt;0,"1","0")&amp; IF(ODU!$J240&gt;0,"1","0")))</f>
        <v/>
      </c>
      <c r="T240" s="351" t="str">
        <f>IF(ODU!$A240="","",26 + FIND("1",IF(ODU!$AA240&gt;0,"1","0") &amp; IF(ODU!$AB240&gt;0,"1","0") &amp; IF(ODU!$AC240&gt;0,"1","0") &amp; IF(ODU!$AD240&gt;0,"1","0")&amp; IF(ODU!$AE240&gt;0,"1","0")&amp; IF(ODU!$AF240&gt;0,"1","0")&amp; IF(ODU!$AG240&gt;0,"1","0")&amp; IF(ODU!$AH240&gt;0,"1","0")&amp; IF(ODU!$AI240&gt;0,"1","0")&amp; IF(ODU!$AJ240&gt;0,"1","0")&amp; IF(ODU!$AK240&gt;0,"1","0")&amp; IF(ODU!$AL240&gt;0,"1","0")&amp; IF(ODU!$AM240&gt;0,"1","0")&amp; IF(ODU!$AN240&gt;0,"1","0")&amp; IF(ODU!$AO240&gt;0,"1","0")&amp; IF(ODU!$AP240&gt;0,"1","0")))</f>
        <v/>
      </c>
      <c r="U240" s="351" t="str">
        <f>IF(ODU!$A240="","",43 - FIND("1",IF(ODU!$AP240&gt;0,"1","0") &amp; IF(ODU!$AO240&gt;0,"1","0") &amp; IF(ODU!$AN240&gt;0,"1","0") &amp; IF(ODU!$AM240&gt;0,"1","0")&amp; IF(ODU!$AL240&gt;0,"1","0")&amp; IF(ODU!$AK240&gt;0,"1","0")&amp; IF(ODU!$AJ240&gt;0,"1","0")&amp; IF(ODU!$AI240&gt;0,"1","0")&amp; IF(ODU!$AH240&gt;0,"1","0")&amp; IF(ODU!$AG240&gt;0,"1","0")&amp; IF(ODU!$AF240&gt;0,"1","0")&amp; IF(ODU!$AE240&gt;0,"1","0")&amp; IF(ODU!$AD240&gt;0,"1","0")&amp; IF(ODU!$AC240&gt;0,"1","0")&amp; IF(ODU!$AB240&gt;0,"1","0")&amp; IF(ODU!$AA240&gt;0,"1","0")))</f>
        <v/>
      </c>
      <c r="V240" s="351" t="str">
        <f>IF(ODU!$A240="","",IF(OR(T240&lt;&gt;R240+17,U240&lt;&gt;S240+17)," RangeMismatch",""))</f>
        <v/>
      </c>
      <c r="W240" s="344" t="str">
        <f ca="1">IF(ODU!$A240="","",IF(COUNTA(INDIRECT("odu!R"&amp;ROW()&amp;"C"&amp;R240&amp;":R"&amp;ROW()&amp;"C"&amp;S240,"false"))&lt;&gt;1+S240-R240," GapInRangeCooling",""))</f>
        <v/>
      </c>
      <c r="X240" s="344" t="str">
        <f ca="1">IF(ODU!$A240="","",IF(COUNTA(INDIRECT("odu!R"&amp;ROW()&amp;"C"&amp;T240&amp;":R"&amp;ROW()&amp;"C"&amp;U240,"false"))&lt;&gt;1+U240-T240," GapInRangeHeating",""))</f>
        <v/>
      </c>
      <c r="Y240" s="345" t="str">
        <f>IF(ODU!$A240="","",IF(OR(ODU!$F240=0,ODU!$B240=0),0,ODU!$F240/ODU!$B240))</f>
        <v/>
      </c>
      <c r="Z240" s="345" t="str">
        <f>IF(ODU!$A240="","",IF(OR(ODU!$G240=0,ODU!$B240=0),0, ODU!$G240/ODU!$B240))</f>
        <v/>
      </c>
      <c r="AA240" s="303" t="str">
        <f>IF(ODU!$A240="","",IF(Y240=0,0,IF(Y240&gt;=0.8,13,IF(Y240&gt;=0.7,12,IF(Y240&gt;=0.6,11,IF(Y240&gt;=0.5,10,0))))))</f>
        <v/>
      </c>
      <c r="AB240" s="351" t="str">
        <f>IF(ODU!$A240="","",IF(Z240&gt;2, 25,6+INT(10*(Z240-0.0001))))</f>
        <v/>
      </c>
      <c r="AC240" s="304" t="str">
        <f>IF(ODU!$A240="","",IF(AA240&lt;R240," CapacityMin",""))</f>
        <v/>
      </c>
      <c r="AD240" s="304" t="str">
        <f>IF(ODU!$A240="","",IF(AB240&gt;S240," CapacityMax",""))</f>
        <v/>
      </c>
      <c r="AE240" s="344" t="str">
        <f>IF(ODU!$A240="","",IF(ODU!H240&lt;Min_Units," UnitMin",""))</f>
        <v/>
      </c>
      <c r="AF240" s="344" t="str">
        <f>IF(ODU!$A240="","",IF(ODU!I240&lt;=ODU!H240," UnitMax",""))</f>
        <v/>
      </c>
      <c r="AG240" s="344" t="str">
        <f>IF(ODU!$A240="","",IF(COUNTIF(IDU!$E$3:$N$3,"="&amp;UPPER(ODU!BL240))=1,""," Invalid_IDU_List"))</f>
        <v/>
      </c>
      <c r="AH240" s="344" t="str">
        <f t="shared" ca="1" si="32"/>
        <v/>
      </c>
      <c r="AI240" s="344" t="str">
        <f t="shared" si="33"/>
        <v/>
      </c>
    </row>
    <row r="241" spans="1:35" x14ac:dyDescent="0.2">
      <c r="A241">
        <v>241</v>
      </c>
      <c r="B241" s="304" t="str">
        <f t="shared" ca="1" si="30"/>
        <v/>
      </c>
      <c r="C241" s="304">
        <f t="shared" ca="1" si="31"/>
        <v>0</v>
      </c>
      <c r="D241" s="304">
        <f t="shared" ca="1" si="35"/>
        <v>0</v>
      </c>
      <c r="E241" s="304" t="str">
        <f t="shared" ca="1" si="36"/>
        <v/>
      </c>
      <c r="F241">
        <v>235</v>
      </c>
      <c r="G241" s="304">
        <f t="shared" ca="1" si="37"/>
        <v>0</v>
      </c>
      <c r="H241" s="304" t="str">
        <f t="shared" ca="1" si="34"/>
        <v/>
      </c>
      <c r="I241" s="311"/>
      <c r="J241" s="311"/>
      <c r="K241" s="311"/>
      <c r="P241" s="344" t="str">
        <f>IF(ODU!$A241="","",IF(COUNTIF(ODU!$A$4:$A$504,"="&amp;ODU!$A241)&gt;1,"ODU_Duplicate",""))</f>
        <v/>
      </c>
      <c r="Q241" s="344" t="str">
        <f>IF(IDU!$A242="","",IF(COUNTIF(IDU!$A$4:$A$354,"="&amp;IDU!$A242)&gt;1,"IDU_Duplicate",""))</f>
        <v/>
      </c>
      <c r="R241" s="351" t="str">
        <f>IF(ODU!$A241="","",9 + FIND("1",IF(ODU!$J241&gt;0,"1","0") &amp; IF(ODU!$K241&gt;0,"1","0") &amp; IF(ODU!$L241&gt;0,"1","0") &amp; IF(ODU!$M241&gt;0,"1","0")&amp; IF(ODU!$N241&gt;0,"1","0")&amp; IF(ODU!$O241&gt;0,"1","0")&amp; IF(ODU!$P241&gt;0,"1","0")&amp; IF(ODU!$Q241&gt;0,"1","0")&amp; IF(ODU!$R241&gt;0,"1","0")&amp; IF(ODU!$S241&gt;0,"1","0")&amp; IF(ODU!$T241&gt;0,"1","0")&amp; IF(ODU!$U241&gt;0,"1","0")&amp; IF(ODU!$V241&gt;0,"1","0")&amp; IF(ODU!$W241&gt;0,"1","0")&amp; IF(ODU!$X241&gt;0,"1","0")&amp; IF(ODU!$Y241&gt;0,"1","0")))</f>
        <v/>
      </c>
      <c r="S241" s="351" t="str">
        <f>IF(ODU!$A241="","",26 - FIND("1",IF(ODU!$Y241&gt;0,"1","0") &amp; IF(ODU!$X241&gt;0,"1","0") &amp; IF(ODU!$W241&gt;0,"1","0") &amp; IF(ODU!$V241&gt;0,"1","0")&amp; IF(ODU!$U241&gt;0,"1","0")&amp; IF(ODU!$T241&gt;0,"1","0")&amp; IF(ODU!$S241&gt;0,"1","0")&amp; IF(ODU!$R241&gt;0,"1","0")&amp; IF(ODU!$Q241&gt;0,"1","0")&amp; IF(ODU!$P241&gt;0,"1","0")&amp; IF(ODU!$O241&gt;0,"1","0")&amp; IF(ODU!$N241&gt;0,"1","0")&amp; IF(ODU!$M241&gt;0,"1","0")&amp; IF(ODU!$L241&gt;0,"1","0")&amp; IF(ODU!$K241&gt;0,"1","0")&amp; IF(ODU!$J241&gt;0,"1","0")))</f>
        <v/>
      </c>
      <c r="T241" s="351" t="str">
        <f>IF(ODU!$A241="","",26 + FIND("1",IF(ODU!$AA241&gt;0,"1","0") &amp; IF(ODU!$AB241&gt;0,"1","0") &amp; IF(ODU!$AC241&gt;0,"1","0") &amp; IF(ODU!$AD241&gt;0,"1","0")&amp; IF(ODU!$AE241&gt;0,"1","0")&amp; IF(ODU!$AF241&gt;0,"1","0")&amp; IF(ODU!$AG241&gt;0,"1","0")&amp; IF(ODU!$AH241&gt;0,"1","0")&amp; IF(ODU!$AI241&gt;0,"1","0")&amp; IF(ODU!$AJ241&gt;0,"1","0")&amp; IF(ODU!$AK241&gt;0,"1","0")&amp; IF(ODU!$AL241&gt;0,"1","0")&amp; IF(ODU!$AM241&gt;0,"1","0")&amp; IF(ODU!$AN241&gt;0,"1","0")&amp; IF(ODU!$AO241&gt;0,"1","0")&amp; IF(ODU!$AP241&gt;0,"1","0")))</f>
        <v/>
      </c>
      <c r="U241" s="351" t="str">
        <f>IF(ODU!$A241="","",43 - FIND("1",IF(ODU!$AP241&gt;0,"1","0") &amp; IF(ODU!$AO241&gt;0,"1","0") &amp; IF(ODU!$AN241&gt;0,"1","0") &amp; IF(ODU!$AM241&gt;0,"1","0")&amp; IF(ODU!$AL241&gt;0,"1","0")&amp; IF(ODU!$AK241&gt;0,"1","0")&amp; IF(ODU!$AJ241&gt;0,"1","0")&amp; IF(ODU!$AI241&gt;0,"1","0")&amp; IF(ODU!$AH241&gt;0,"1","0")&amp; IF(ODU!$AG241&gt;0,"1","0")&amp; IF(ODU!$AF241&gt;0,"1","0")&amp; IF(ODU!$AE241&gt;0,"1","0")&amp; IF(ODU!$AD241&gt;0,"1","0")&amp; IF(ODU!$AC241&gt;0,"1","0")&amp; IF(ODU!$AB241&gt;0,"1","0")&amp; IF(ODU!$AA241&gt;0,"1","0")))</f>
        <v/>
      </c>
      <c r="V241" s="351" t="str">
        <f>IF(ODU!$A241="","",IF(OR(T241&lt;&gt;R241+17,U241&lt;&gt;S241+17)," RangeMismatch",""))</f>
        <v/>
      </c>
      <c r="W241" s="344" t="str">
        <f ca="1">IF(ODU!$A241="","",IF(COUNTA(INDIRECT("odu!R"&amp;ROW()&amp;"C"&amp;R241&amp;":R"&amp;ROW()&amp;"C"&amp;S241,"false"))&lt;&gt;1+S241-R241," GapInRangeCooling",""))</f>
        <v/>
      </c>
      <c r="X241" s="344" t="str">
        <f ca="1">IF(ODU!$A241="","",IF(COUNTA(INDIRECT("odu!R"&amp;ROW()&amp;"C"&amp;T241&amp;":R"&amp;ROW()&amp;"C"&amp;U241,"false"))&lt;&gt;1+U241-T241," GapInRangeHeating",""))</f>
        <v/>
      </c>
      <c r="Y241" s="345" t="str">
        <f>IF(ODU!$A241="","",IF(OR(ODU!$F241=0,ODU!$B241=0),0,ODU!$F241/ODU!$B241))</f>
        <v/>
      </c>
      <c r="Z241" s="345" t="str">
        <f>IF(ODU!$A241="","",IF(OR(ODU!$G241=0,ODU!$B241=0),0, ODU!$G241/ODU!$B241))</f>
        <v/>
      </c>
      <c r="AA241" s="303" t="str">
        <f>IF(ODU!$A241="","",IF(Y241=0,0,IF(Y241&gt;=0.8,13,IF(Y241&gt;=0.7,12,IF(Y241&gt;=0.6,11,IF(Y241&gt;=0.5,10,0))))))</f>
        <v/>
      </c>
      <c r="AB241" s="351" t="str">
        <f>IF(ODU!$A241="","",IF(Z241&gt;2, 25,6+INT(10*(Z241-0.0001))))</f>
        <v/>
      </c>
      <c r="AC241" s="304" t="str">
        <f>IF(ODU!$A241="","",IF(AA241&lt;R241," CapacityMin",""))</f>
        <v/>
      </c>
      <c r="AD241" s="304" t="str">
        <f>IF(ODU!$A241="","",IF(AB241&gt;S241," CapacityMax",""))</f>
        <v/>
      </c>
      <c r="AE241" s="344" t="str">
        <f>IF(ODU!$A241="","",IF(ODU!H241&lt;Min_Units," UnitMin",""))</f>
        <v/>
      </c>
      <c r="AF241" s="344" t="str">
        <f>IF(ODU!$A241="","",IF(ODU!I241&lt;=ODU!H241," UnitMax",""))</f>
        <v/>
      </c>
      <c r="AG241" s="344" t="str">
        <f>IF(ODU!$A241="","",IF(COUNTIF(IDU!$E$3:$N$3,"="&amp;UPPER(ODU!BL241))=1,""," Invalid_IDU_List"))</f>
        <v/>
      </c>
      <c r="AH241" s="344" t="str">
        <f t="shared" ca="1" si="32"/>
        <v/>
      </c>
      <c r="AI241" s="344" t="str">
        <f t="shared" si="33"/>
        <v/>
      </c>
    </row>
    <row r="242" spans="1:35" x14ac:dyDescent="0.2">
      <c r="A242">
        <v>242</v>
      </c>
      <c r="B242" s="304" t="str">
        <f t="shared" ca="1" si="30"/>
        <v/>
      </c>
      <c r="C242" s="304">
        <f t="shared" ca="1" si="31"/>
        <v>0</v>
      </c>
      <c r="D242" s="304">
        <f t="shared" ca="1" si="35"/>
        <v>0</v>
      </c>
      <c r="E242" s="304" t="str">
        <f t="shared" ca="1" si="36"/>
        <v/>
      </c>
      <c r="F242">
        <v>236</v>
      </c>
      <c r="G242" s="304">
        <f t="shared" ca="1" si="37"/>
        <v>0</v>
      </c>
      <c r="H242" s="304" t="str">
        <f t="shared" ca="1" si="34"/>
        <v/>
      </c>
      <c r="I242" s="311"/>
      <c r="J242" s="311"/>
      <c r="K242" s="311"/>
      <c r="P242" s="344" t="str">
        <f>IF(ODU!$A242="","",IF(COUNTIF(ODU!$A$4:$A$504,"="&amp;ODU!$A242)&gt;1,"ODU_Duplicate",""))</f>
        <v/>
      </c>
      <c r="Q242" s="344" t="str">
        <f>IF(IDU!$A243="","",IF(COUNTIF(IDU!$A$4:$A$354,"="&amp;IDU!$A243)&gt;1,"IDU_Duplicate",""))</f>
        <v/>
      </c>
      <c r="R242" s="351" t="str">
        <f>IF(ODU!$A242="","",9 + FIND("1",IF(ODU!$J242&gt;0,"1","0") &amp; IF(ODU!$K242&gt;0,"1","0") &amp; IF(ODU!$L242&gt;0,"1","0") &amp; IF(ODU!$M242&gt;0,"1","0")&amp; IF(ODU!$N242&gt;0,"1","0")&amp; IF(ODU!$O242&gt;0,"1","0")&amp; IF(ODU!$P242&gt;0,"1","0")&amp; IF(ODU!$Q242&gt;0,"1","0")&amp; IF(ODU!$R242&gt;0,"1","0")&amp; IF(ODU!$S242&gt;0,"1","0")&amp; IF(ODU!$T242&gt;0,"1","0")&amp; IF(ODU!$U242&gt;0,"1","0")&amp; IF(ODU!$V242&gt;0,"1","0")&amp; IF(ODU!$W242&gt;0,"1","0")&amp; IF(ODU!$X242&gt;0,"1","0")&amp; IF(ODU!$Y242&gt;0,"1","0")))</f>
        <v/>
      </c>
      <c r="S242" s="351" t="str">
        <f>IF(ODU!$A242="","",26 - FIND("1",IF(ODU!$Y242&gt;0,"1","0") &amp; IF(ODU!$X242&gt;0,"1","0") &amp; IF(ODU!$W242&gt;0,"1","0") &amp; IF(ODU!$V242&gt;0,"1","0")&amp; IF(ODU!$U242&gt;0,"1","0")&amp; IF(ODU!$T242&gt;0,"1","0")&amp; IF(ODU!$S242&gt;0,"1","0")&amp; IF(ODU!$R242&gt;0,"1","0")&amp; IF(ODU!$Q242&gt;0,"1","0")&amp; IF(ODU!$P242&gt;0,"1","0")&amp; IF(ODU!$O242&gt;0,"1","0")&amp; IF(ODU!$N242&gt;0,"1","0")&amp; IF(ODU!$M242&gt;0,"1","0")&amp; IF(ODU!$L242&gt;0,"1","0")&amp; IF(ODU!$K242&gt;0,"1","0")&amp; IF(ODU!$J242&gt;0,"1","0")))</f>
        <v/>
      </c>
      <c r="T242" s="351" t="str">
        <f>IF(ODU!$A242="","",26 + FIND("1",IF(ODU!$AA242&gt;0,"1","0") &amp; IF(ODU!$AB242&gt;0,"1","0") &amp; IF(ODU!$AC242&gt;0,"1","0") &amp; IF(ODU!$AD242&gt;0,"1","0")&amp; IF(ODU!$AE242&gt;0,"1","0")&amp; IF(ODU!$AF242&gt;0,"1","0")&amp; IF(ODU!$AG242&gt;0,"1","0")&amp; IF(ODU!$AH242&gt;0,"1","0")&amp; IF(ODU!$AI242&gt;0,"1","0")&amp; IF(ODU!$AJ242&gt;0,"1","0")&amp; IF(ODU!$AK242&gt;0,"1","0")&amp; IF(ODU!$AL242&gt;0,"1","0")&amp; IF(ODU!$AM242&gt;0,"1","0")&amp; IF(ODU!$AN242&gt;0,"1","0")&amp; IF(ODU!$AO242&gt;0,"1","0")&amp; IF(ODU!$AP242&gt;0,"1","0")))</f>
        <v/>
      </c>
      <c r="U242" s="351" t="str">
        <f>IF(ODU!$A242="","",43 - FIND("1",IF(ODU!$AP242&gt;0,"1","0") &amp; IF(ODU!$AO242&gt;0,"1","0") &amp; IF(ODU!$AN242&gt;0,"1","0") &amp; IF(ODU!$AM242&gt;0,"1","0")&amp; IF(ODU!$AL242&gt;0,"1","0")&amp; IF(ODU!$AK242&gt;0,"1","0")&amp; IF(ODU!$AJ242&gt;0,"1","0")&amp; IF(ODU!$AI242&gt;0,"1","0")&amp; IF(ODU!$AH242&gt;0,"1","0")&amp; IF(ODU!$AG242&gt;0,"1","0")&amp; IF(ODU!$AF242&gt;0,"1","0")&amp; IF(ODU!$AE242&gt;0,"1","0")&amp; IF(ODU!$AD242&gt;0,"1","0")&amp; IF(ODU!$AC242&gt;0,"1","0")&amp; IF(ODU!$AB242&gt;0,"1","0")&amp; IF(ODU!$AA242&gt;0,"1","0")))</f>
        <v/>
      </c>
      <c r="V242" s="351" t="str">
        <f>IF(ODU!$A242="","",IF(OR(T242&lt;&gt;R242+17,U242&lt;&gt;S242+17)," RangeMismatch",""))</f>
        <v/>
      </c>
      <c r="W242" s="344" t="str">
        <f ca="1">IF(ODU!$A242="","",IF(COUNTA(INDIRECT("odu!R"&amp;ROW()&amp;"C"&amp;R242&amp;":R"&amp;ROW()&amp;"C"&amp;S242,"false"))&lt;&gt;1+S242-R242," GapInRangeCooling",""))</f>
        <v/>
      </c>
      <c r="X242" s="344" t="str">
        <f ca="1">IF(ODU!$A242="","",IF(COUNTA(INDIRECT("odu!R"&amp;ROW()&amp;"C"&amp;T242&amp;":R"&amp;ROW()&amp;"C"&amp;U242,"false"))&lt;&gt;1+U242-T242," GapInRangeHeating",""))</f>
        <v/>
      </c>
      <c r="Y242" s="345" t="str">
        <f>IF(ODU!$A242="","",IF(OR(ODU!$F242=0,ODU!$B242=0),0,ODU!$F242/ODU!$B242))</f>
        <v/>
      </c>
      <c r="Z242" s="345" t="str">
        <f>IF(ODU!$A242="","",IF(OR(ODU!$G242=0,ODU!$B242=0),0, ODU!$G242/ODU!$B242))</f>
        <v/>
      </c>
      <c r="AA242" s="303" t="str">
        <f>IF(ODU!$A242="","",IF(Y242=0,0,IF(Y242&gt;=0.8,13,IF(Y242&gt;=0.7,12,IF(Y242&gt;=0.6,11,IF(Y242&gt;=0.5,10,0))))))</f>
        <v/>
      </c>
      <c r="AB242" s="351" t="str">
        <f>IF(ODU!$A242="","",IF(Z242&gt;2, 25,6+INT(10*(Z242-0.0001))))</f>
        <v/>
      </c>
      <c r="AC242" s="304" t="str">
        <f>IF(ODU!$A242="","",IF(AA242&lt;R242," CapacityMin",""))</f>
        <v/>
      </c>
      <c r="AD242" s="304" t="str">
        <f>IF(ODU!$A242="","",IF(AB242&gt;S242," CapacityMax",""))</f>
        <v/>
      </c>
      <c r="AE242" s="344" t="str">
        <f>IF(ODU!$A242="","",IF(ODU!H242&lt;Min_Units," UnitMin",""))</f>
        <v/>
      </c>
      <c r="AF242" s="344" t="str">
        <f>IF(ODU!$A242="","",IF(ODU!I242&lt;=ODU!H242," UnitMax",""))</f>
        <v/>
      </c>
      <c r="AG242" s="344" t="str">
        <f>IF(ODU!$A242="","",IF(COUNTIF(IDU!$E$3:$N$3,"="&amp;UPPER(ODU!BL242))=1,""," Invalid_IDU_List"))</f>
        <v/>
      </c>
      <c r="AH242" s="344" t="str">
        <f t="shared" ca="1" si="32"/>
        <v/>
      </c>
      <c r="AI242" s="344" t="str">
        <f t="shared" si="33"/>
        <v/>
      </c>
    </row>
    <row r="243" spans="1:35" x14ac:dyDescent="0.2">
      <c r="A243">
        <v>243</v>
      </c>
      <c r="B243" s="304" t="str">
        <f t="shared" ca="1" si="30"/>
        <v/>
      </c>
      <c r="C243" s="304">
        <f t="shared" ca="1" si="31"/>
        <v>0</v>
      </c>
      <c r="D243" s="304">
        <f t="shared" ca="1" si="35"/>
        <v>0</v>
      </c>
      <c r="E243" s="304" t="str">
        <f t="shared" ca="1" si="36"/>
        <v/>
      </c>
      <c r="F243">
        <v>237</v>
      </c>
      <c r="G243" s="304">
        <f t="shared" ca="1" si="37"/>
        <v>0</v>
      </c>
      <c r="H243" s="304" t="str">
        <f t="shared" ca="1" si="34"/>
        <v/>
      </c>
      <c r="I243" s="311"/>
      <c r="J243" s="311"/>
      <c r="K243" s="311"/>
      <c r="P243" s="344" t="str">
        <f>IF(ODU!$A243="","",IF(COUNTIF(ODU!$A$4:$A$504,"="&amp;ODU!$A243)&gt;1,"ODU_Duplicate",""))</f>
        <v/>
      </c>
      <c r="Q243" s="344" t="str">
        <f>IF(IDU!$A244="","",IF(COUNTIF(IDU!$A$4:$A$354,"="&amp;IDU!$A244)&gt;1,"IDU_Duplicate",""))</f>
        <v/>
      </c>
      <c r="R243" s="351" t="str">
        <f>IF(ODU!$A243="","",9 + FIND("1",IF(ODU!$J243&gt;0,"1","0") &amp; IF(ODU!$K243&gt;0,"1","0") &amp; IF(ODU!$L243&gt;0,"1","0") &amp; IF(ODU!$M243&gt;0,"1","0")&amp; IF(ODU!$N243&gt;0,"1","0")&amp; IF(ODU!$O243&gt;0,"1","0")&amp; IF(ODU!$P243&gt;0,"1","0")&amp; IF(ODU!$Q243&gt;0,"1","0")&amp; IF(ODU!$R243&gt;0,"1","0")&amp; IF(ODU!$S243&gt;0,"1","0")&amp; IF(ODU!$T243&gt;0,"1","0")&amp; IF(ODU!$U243&gt;0,"1","0")&amp; IF(ODU!$V243&gt;0,"1","0")&amp; IF(ODU!$W243&gt;0,"1","0")&amp; IF(ODU!$X243&gt;0,"1","0")&amp; IF(ODU!$Y243&gt;0,"1","0")))</f>
        <v/>
      </c>
      <c r="S243" s="351" t="str">
        <f>IF(ODU!$A243="","",26 - FIND("1",IF(ODU!$Y243&gt;0,"1","0") &amp; IF(ODU!$X243&gt;0,"1","0") &amp; IF(ODU!$W243&gt;0,"1","0") &amp; IF(ODU!$V243&gt;0,"1","0")&amp; IF(ODU!$U243&gt;0,"1","0")&amp; IF(ODU!$T243&gt;0,"1","0")&amp; IF(ODU!$S243&gt;0,"1","0")&amp; IF(ODU!$R243&gt;0,"1","0")&amp; IF(ODU!$Q243&gt;0,"1","0")&amp; IF(ODU!$P243&gt;0,"1","0")&amp; IF(ODU!$O243&gt;0,"1","0")&amp; IF(ODU!$N243&gt;0,"1","0")&amp; IF(ODU!$M243&gt;0,"1","0")&amp; IF(ODU!$L243&gt;0,"1","0")&amp; IF(ODU!$K243&gt;0,"1","0")&amp; IF(ODU!$J243&gt;0,"1","0")))</f>
        <v/>
      </c>
      <c r="T243" s="351" t="str">
        <f>IF(ODU!$A243="","",26 + FIND("1",IF(ODU!$AA243&gt;0,"1","0") &amp; IF(ODU!$AB243&gt;0,"1","0") &amp; IF(ODU!$AC243&gt;0,"1","0") &amp; IF(ODU!$AD243&gt;0,"1","0")&amp; IF(ODU!$AE243&gt;0,"1","0")&amp; IF(ODU!$AF243&gt;0,"1","0")&amp; IF(ODU!$AG243&gt;0,"1","0")&amp; IF(ODU!$AH243&gt;0,"1","0")&amp; IF(ODU!$AI243&gt;0,"1","0")&amp; IF(ODU!$AJ243&gt;0,"1","0")&amp; IF(ODU!$AK243&gt;0,"1","0")&amp; IF(ODU!$AL243&gt;0,"1","0")&amp; IF(ODU!$AM243&gt;0,"1","0")&amp; IF(ODU!$AN243&gt;0,"1","0")&amp; IF(ODU!$AO243&gt;0,"1","0")&amp; IF(ODU!$AP243&gt;0,"1","0")))</f>
        <v/>
      </c>
      <c r="U243" s="351" t="str">
        <f>IF(ODU!$A243="","",43 - FIND("1",IF(ODU!$AP243&gt;0,"1","0") &amp; IF(ODU!$AO243&gt;0,"1","0") &amp; IF(ODU!$AN243&gt;0,"1","0") &amp; IF(ODU!$AM243&gt;0,"1","0")&amp; IF(ODU!$AL243&gt;0,"1","0")&amp; IF(ODU!$AK243&gt;0,"1","0")&amp; IF(ODU!$AJ243&gt;0,"1","0")&amp; IF(ODU!$AI243&gt;0,"1","0")&amp; IF(ODU!$AH243&gt;0,"1","0")&amp; IF(ODU!$AG243&gt;0,"1","0")&amp; IF(ODU!$AF243&gt;0,"1","0")&amp; IF(ODU!$AE243&gt;0,"1","0")&amp; IF(ODU!$AD243&gt;0,"1","0")&amp; IF(ODU!$AC243&gt;0,"1","0")&amp; IF(ODU!$AB243&gt;0,"1","0")&amp; IF(ODU!$AA243&gt;0,"1","0")))</f>
        <v/>
      </c>
      <c r="V243" s="351" t="str">
        <f>IF(ODU!$A243="","",IF(OR(T243&lt;&gt;R243+17,U243&lt;&gt;S243+17)," RangeMismatch",""))</f>
        <v/>
      </c>
      <c r="W243" s="344" t="str">
        <f ca="1">IF(ODU!$A243="","",IF(COUNTA(INDIRECT("odu!R"&amp;ROW()&amp;"C"&amp;R243&amp;":R"&amp;ROW()&amp;"C"&amp;S243,"false"))&lt;&gt;1+S243-R243," GapInRangeCooling",""))</f>
        <v/>
      </c>
      <c r="X243" s="344" t="str">
        <f ca="1">IF(ODU!$A243="","",IF(COUNTA(INDIRECT("odu!R"&amp;ROW()&amp;"C"&amp;T243&amp;":R"&amp;ROW()&amp;"C"&amp;U243,"false"))&lt;&gt;1+U243-T243," GapInRangeHeating",""))</f>
        <v/>
      </c>
      <c r="Y243" s="345" t="str">
        <f>IF(ODU!$A243="","",IF(OR(ODU!$F243=0,ODU!$B243=0),0,ODU!$F243/ODU!$B243))</f>
        <v/>
      </c>
      <c r="Z243" s="345" t="str">
        <f>IF(ODU!$A243="","",IF(OR(ODU!$G243=0,ODU!$B243=0),0, ODU!$G243/ODU!$B243))</f>
        <v/>
      </c>
      <c r="AA243" s="303" t="str">
        <f>IF(ODU!$A243="","",IF(Y243=0,0,IF(Y243&gt;=0.8,13,IF(Y243&gt;=0.7,12,IF(Y243&gt;=0.6,11,IF(Y243&gt;=0.5,10,0))))))</f>
        <v/>
      </c>
      <c r="AB243" s="351" t="str">
        <f>IF(ODU!$A243="","",IF(Z243&gt;2, 25,6+INT(10*(Z243-0.0001))))</f>
        <v/>
      </c>
      <c r="AC243" s="304" t="str">
        <f>IF(ODU!$A243="","",IF(AA243&lt;R243," CapacityMin",""))</f>
        <v/>
      </c>
      <c r="AD243" s="304" t="str">
        <f>IF(ODU!$A243="","",IF(AB243&gt;S243," CapacityMax",""))</f>
        <v/>
      </c>
      <c r="AE243" s="344" t="str">
        <f>IF(ODU!$A243="","",IF(ODU!H243&lt;Min_Units," UnitMin",""))</f>
        <v/>
      </c>
      <c r="AF243" s="344" t="str">
        <f>IF(ODU!$A243="","",IF(ODU!I243&lt;=ODU!H243," UnitMax",""))</f>
        <v/>
      </c>
      <c r="AG243" s="344" t="str">
        <f>IF(ODU!$A243="","",IF(COUNTIF(IDU!$E$3:$N$3,"="&amp;UPPER(ODU!BL243))=1,""," Invalid_IDU_List"))</f>
        <v/>
      </c>
      <c r="AH243" s="344" t="str">
        <f t="shared" ca="1" si="32"/>
        <v/>
      </c>
      <c r="AI243" s="344" t="str">
        <f t="shared" si="33"/>
        <v/>
      </c>
    </row>
    <row r="244" spans="1:35" x14ac:dyDescent="0.2">
      <c r="A244">
        <v>244</v>
      </c>
      <c r="B244" s="304" t="str">
        <f t="shared" ca="1" si="30"/>
        <v/>
      </c>
      <c r="C244" s="304">
        <f t="shared" ca="1" si="31"/>
        <v>0</v>
      </c>
      <c r="D244" s="304">
        <f t="shared" ca="1" si="35"/>
        <v>0</v>
      </c>
      <c r="E244" s="304" t="str">
        <f t="shared" ca="1" si="36"/>
        <v/>
      </c>
      <c r="F244">
        <v>238</v>
      </c>
      <c r="G244" s="304">
        <f t="shared" ca="1" si="37"/>
        <v>0</v>
      </c>
      <c r="H244" s="304" t="str">
        <f t="shared" ca="1" si="34"/>
        <v/>
      </c>
      <c r="I244" s="311"/>
      <c r="J244" s="311"/>
      <c r="K244" s="311"/>
      <c r="P244" s="344" t="str">
        <f>IF(ODU!$A244="","",IF(COUNTIF(ODU!$A$4:$A$504,"="&amp;ODU!$A244)&gt;1,"ODU_Duplicate",""))</f>
        <v/>
      </c>
      <c r="Q244" s="344" t="str">
        <f>IF(IDU!$A245="","",IF(COUNTIF(IDU!$A$4:$A$354,"="&amp;IDU!$A245)&gt;1,"IDU_Duplicate",""))</f>
        <v/>
      </c>
      <c r="R244" s="351" t="str">
        <f>IF(ODU!$A244="","",9 + FIND("1",IF(ODU!$J244&gt;0,"1","0") &amp; IF(ODU!$K244&gt;0,"1","0") &amp; IF(ODU!$L244&gt;0,"1","0") &amp; IF(ODU!$M244&gt;0,"1","0")&amp; IF(ODU!$N244&gt;0,"1","0")&amp; IF(ODU!$O244&gt;0,"1","0")&amp; IF(ODU!$P244&gt;0,"1","0")&amp; IF(ODU!$Q244&gt;0,"1","0")&amp; IF(ODU!$R244&gt;0,"1","0")&amp; IF(ODU!$S244&gt;0,"1","0")&amp; IF(ODU!$T244&gt;0,"1","0")&amp; IF(ODU!$U244&gt;0,"1","0")&amp; IF(ODU!$V244&gt;0,"1","0")&amp; IF(ODU!$W244&gt;0,"1","0")&amp; IF(ODU!$X244&gt;0,"1","0")&amp; IF(ODU!$Y244&gt;0,"1","0")))</f>
        <v/>
      </c>
      <c r="S244" s="351" t="str">
        <f>IF(ODU!$A244="","",26 - FIND("1",IF(ODU!$Y244&gt;0,"1","0") &amp; IF(ODU!$X244&gt;0,"1","0") &amp; IF(ODU!$W244&gt;0,"1","0") &amp; IF(ODU!$V244&gt;0,"1","0")&amp; IF(ODU!$U244&gt;0,"1","0")&amp; IF(ODU!$T244&gt;0,"1","0")&amp; IF(ODU!$S244&gt;0,"1","0")&amp; IF(ODU!$R244&gt;0,"1","0")&amp; IF(ODU!$Q244&gt;0,"1","0")&amp; IF(ODU!$P244&gt;0,"1","0")&amp; IF(ODU!$O244&gt;0,"1","0")&amp; IF(ODU!$N244&gt;0,"1","0")&amp; IF(ODU!$M244&gt;0,"1","0")&amp; IF(ODU!$L244&gt;0,"1","0")&amp; IF(ODU!$K244&gt;0,"1","0")&amp; IF(ODU!$J244&gt;0,"1","0")))</f>
        <v/>
      </c>
      <c r="T244" s="351" t="str">
        <f>IF(ODU!$A244="","",26 + FIND("1",IF(ODU!$AA244&gt;0,"1","0") &amp; IF(ODU!$AB244&gt;0,"1","0") &amp; IF(ODU!$AC244&gt;0,"1","0") &amp; IF(ODU!$AD244&gt;0,"1","0")&amp; IF(ODU!$AE244&gt;0,"1","0")&amp; IF(ODU!$AF244&gt;0,"1","0")&amp; IF(ODU!$AG244&gt;0,"1","0")&amp; IF(ODU!$AH244&gt;0,"1","0")&amp; IF(ODU!$AI244&gt;0,"1","0")&amp; IF(ODU!$AJ244&gt;0,"1","0")&amp; IF(ODU!$AK244&gt;0,"1","0")&amp; IF(ODU!$AL244&gt;0,"1","0")&amp; IF(ODU!$AM244&gt;0,"1","0")&amp; IF(ODU!$AN244&gt;0,"1","0")&amp; IF(ODU!$AO244&gt;0,"1","0")&amp; IF(ODU!$AP244&gt;0,"1","0")))</f>
        <v/>
      </c>
      <c r="U244" s="351" t="str">
        <f>IF(ODU!$A244="","",43 - FIND("1",IF(ODU!$AP244&gt;0,"1","0") &amp; IF(ODU!$AO244&gt;0,"1","0") &amp; IF(ODU!$AN244&gt;0,"1","0") &amp; IF(ODU!$AM244&gt;0,"1","0")&amp; IF(ODU!$AL244&gt;0,"1","0")&amp; IF(ODU!$AK244&gt;0,"1","0")&amp; IF(ODU!$AJ244&gt;0,"1","0")&amp; IF(ODU!$AI244&gt;0,"1","0")&amp; IF(ODU!$AH244&gt;0,"1","0")&amp; IF(ODU!$AG244&gt;0,"1","0")&amp; IF(ODU!$AF244&gt;0,"1","0")&amp; IF(ODU!$AE244&gt;0,"1","0")&amp; IF(ODU!$AD244&gt;0,"1","0")&amp; IF(ODU!$AC244&gt;0,"1","0")&amp; IF(ODU!$AB244&gt;0,"1","0")&amp; IF(ODU!$AA244&gt;0,"1","0")))</f>
        <v/>
      </c>
      <c r="V244" s="351" t="str">
        <f>IF(ODU!$A244="","",IF(OR(T244&lt;&gt;R244+17,U244&lt;&gt;S244+17)," RangeMismatch",""))</f>
        <v/>
      </c>
      <c r="W244" s="344" t="str">
        <f ca="1">IF(ODU!$A244="","",IF(COUNTA(INDIRECT("odu!R"&amp;ROW()&amp;"C"&amp;R244&amp;":R"&amp;ROW()&amp;"C"&amp;S244,"false"))&lt;&gt;1+S244-R244," GapInRangeCooling",""))</f>
        <v/>
      </c>
      <c r="X244" s="344" t="str">
        <f ca="1">IF(ODU!$A244="","",IF(COUNTA(INDIRECT("odu!R"&amp;ROW()&amp;"C"&amp;T244&amp;":R"&amp;ROW()&amp;"C"&amp;U244,"false"))&lt;&gt;1+U244-T244," GapInRangeHeating",""))</f>
        <v/>
      </c>
      <c r="Y244" s="345" t="str">
        <f>IF(ODU!$A244="","",IF(OR(ODU!$F244=0,ODU!$B244=0),0,ODU!$F244/ODU!$B244))</f>
        <v/>
      </c>
      <c r="Z244" s="345" t="str">
        <f>IF(ODU!$A244="","",IF(OR(ODU!$G244=0,ODU!$B244=0),0, ODU!$G244/ODU!$B244))</f>
        <v/>
      </c>
      <c r="AA244" s="303" t="str">
        <f>IF(ODU!$A244="","",IF(Y244=0,0,IF(Y244&gt;=0.8,13,IF(Y244&gt;=0.7,12,IF(Y244&gt;=0.6,11,IF(Y244&gt;=0.5,10,0))))))</f>
        <v/>
      </c>
      <c r="AB244" s="351" t="str">
        <f>IF(ODU!$A244="","",IF(Z244&gt;2, 25,6+INT(10*(Z244-0.0001))))</f>
        <v/>
      </c>
      <c r="AC244" s="304" t="str">
        <f>IF(ODU!$A244="","",IF(AA244&lt;R244," CapacityMin",""))</f>
        <v/>
      </c>
      <c r="AD244" s="304" t="str">
        <f>IF(ODU!$A244="","",IF(AB244&gt;S244," CapacityMax",""))</f>
        <v/>
      </c>
      <c r="AE244" s="344" t="str">
        <f>IF(ODU!$A244="","",IF(ODU!H244&lt;Min_Units," UnitMin",""))</f>
        <v/>
      </c>
      <c r="AF244" s="344" t="str">
        <f>IF(ODU!$A244="","",IF(ODU!I244&lt;=ODU!H244," UnitMax",""))</f>
        <v/>
      </c>
      <c r="AG244" s="344" t="str">
        <f>IF(ODU!$A244="","",IF(COUNTIF(IDU!$E$3:$N$3,"="&amp;UPPER(ODU!BL244))=1,""," Invalid_IDU_List"))</f>
        <v/>
      </c>
      <c r="AH244" s="344" t="str">
        <f t="shared" ca="1" si="32"/>
        <v/>
      </c>
      <c r="AI244" s="344" t="str">
        <f t="shared" si="33"/>
        <v/>
      </c>
    </row>
    <row r="245" spans="1:35" x14ac:dyDescent="0.2">
      <c r="A245">
        <v>245</v>
      </c>
      <c r="B245" s="304" t="str">
        <f t="shared" ca="1" si="30"/>
        <v/>
      </c>
      <c r="C245" s="304">
        <f t="shared" ca="1" si="31"/>
        <v>0</v>
      </c>
      <c r="D245" s="304">
        <f t="shared" ca="1" si="35"/>
        <v>0</v>
      </c>
      <c r="E245" s="304" t="str">
        <f t="shared" ca="1" si="36"/>
        <v/>
      </c>
      <c r="F245">
        <v>239</v>
      </c>
      <c r="G245" s="304">
        <f t="shared" ca="1" si="37"/>
        <v>0</v>
      </c>
      <c r="H245" s="304" t="str">
        <f t="shared" ca="1" si="34"/>
        <v/>
      </c>
      <c r="I245" s="311"/>
      <c r="J245" s="311"/>
      <c r="K245" s="311"/>
      <c r="P245" s="344" t="str">
        <f>IF(ODU!$A245="","",IF(COUNTIF(ODU!$A$4:$A$504,"="&amp;ODU!$A245)&gt;1,"ODU_Duplicate",""))</f>
        <v/>
      </c>
      <c r="Q245" s="344" t="str">
        <f>IF(IDU!$A246="","",IF(COUNTIF(IDU!$A$4:$A$354,"="&amp;IDU!$A246)&gt;1,"IDU_Duplicate",""))</f>
        <v/>
      </c>
      <c r="R245" s="351" t="str">
        <f>IF(ODU!$A245="","",9 + FIND("1",IF(ODU!$J245&gt;0,"1","0") &amp; IF(ODU!$K245&gt;0,"1","0") &amp; IF(ODU!$L245&gt;0,"1","0") &amp; IF(ODU!$M245&gt;0,"1","0")&amp; IF(ODU!$N245&gt;0,"1","0")&amp; IF(ODU!$O245&gt;0,"1","0")&amp; IF(ODU!$P245&gt;0,"1","0")&amp; IF(ODU!$Q245&gt;0,"1","0")&amp; IF(ODU!$R245&gt;0,"1","0")&amp; IF(ODU!$S245&gt;0,"1","0")&amp; IF(ODU!$T245&gt;0,"1","0")&amp; IF(ODU!$U245&gt;0,"1","0")&amp; IF(ODU!$V245&gt;0,"1","0")&amp; IF(ODU!$W245&gt;0,"1","0")&amp; IF(ODU!$X245&gt;0,"1","0")&amp; IF(ODU!$Y245&gt;0,"1","0")))</f>
        <v/>
      </c>
      <c r="S245" s="351" t="str">
        <f>IF(ODU!$A245="","",26 - FIND("1",IF(ODU!$Y245&gt;0,"1","0") &amp; IF(ODU!$X245&gt;0,"1","0") &amp; IF(ODU!$W245&gt;0,"1","0") &amp; IF(ODU!$V245&gt;0,"1","0")&amp; IF(ODU!$U245&gt;0,"1","0")&amp; IF(ODU!$T245&gt;0,"1","0")&amp; IF(ODU!$S245&gt;0,"1","0")&amp; IF(ODU!$R245&gt;0,"1","0")&amp; IF(ODU!$Q245&gt;0,"1","0")&amp; IF(ODU!$P245&gt;0,"1","0")&amp; IF(ODU!$O245&gt;0,"1","0")&amp; IF(ODU!$N245&gt;0,"1","0")&amp; IF(ODU!$M245&gt;0,"1","0")&amp; IF(ODU!$L245&gt;0,"1","0")&amp; IF(ODU!$K245&gt;0,"1","0")&amp; IF(ODU!$J245&gt;0,"1","0")))</f>
        <v/>
      </c>
      <c r="T245" s="351" t="str">
        <f>IF(ODU!$A245="","",26 + FIND("1",IF(ODU!$AA245&gt;0,"1","0") &amp; IF(ODU!$AB245&gt;0,"1","0") &amp; IF(ODU!$AC245&gt;0,"1","0") &amp; IF(ODU!$AD245&gt;0,"1","0")&amp; IF(ODU!$AE245&gt;0,"1","0")&amp; IF(ODU!$AF245&gt;0,"1","0")&amp; IF(ODU!$AG245&gt;0,"1","0")&amp; IF(ODU!$AH245&gt;0,"1","0")&amp; IF(ODU!$AI245&gt;0,"1","0")&amp; IF(ODU!$AJ245&gt;0,"1","0")&amp; IF(ODU!$AK245&gt;0,"1","0")&amp; IF(ODU!$AL245&gt;0,"1","0")&amp; IF(ODU!$AM245&gt;0,"1","0")&amp; IF(ODU!$AN245&gt;0,"1","0")&amp; IF(ODU!$AO245&gt;0,"1","0")&amp; IF(ODU!$AP245&gt;0,"1","0")))</f>
        <v/>
      </c>
      <c r="U245" s="351" t="str">
        <f>IF(ODU!$A245="","",43 - FIND("1",IF(ODU!$AP245&gt;0,"1","0") &amp; IF(ODU!$AO245&gt;0,"1","0") &amp; IF(ODU!$AN245&gt;0,"1","0") &amp; IF(ODU!$AM245&gt;0,"1","0")&amp; IF(ODU!$AL245&gt;0,"1","0")&amp; IF(ODU!$AK245&gt;0,"1","0")&amp; IF(ODU!$AJ245&gt;0,"1","0")&amp; IF(ODU!$AI245&gt;0,"1","0")&amp; IF(ODU!$AH245&gt;0,"1","0")&amp; IF(ODU!$AG245&gt;0,"1","0")&amp; IF(ODU!$AF245&gt;0,"1","0")&amp; IF(ODU!$AE245&gt;0,"1","0")&amp; IF(ODU!$AD245&gt;0,"1","0")&amp; IF(ODU!$AC245&gt;0,"1","0")&amp; IF(ODU!$AB245&gt;0,"1","0")&amp; IF(ODU!$AA245&gt;0,"1","0")))</f>
        <v/>
      </c>
      <c r="V245" s="351" t="str">
        <f>IF(ODU!$A245="","",IF(OR(T245&lt;&gt;R245+17,U245&lt;&gt;S245+17)," RangeMismatch",""))</f>
        <v/>
      </c>
      <c r="W245" s="344" t="str">
        <f ca="1">IF(ODU!$A245="","",IF(COUNTA(INDIRECT("odu!R"&amp;ROW()&amp;"C"&amp;R245&amp;":R"&amp;ROW()&amp;"C"&amp;S245,"false"))&lt;&gt;1+S245-R245," GapInRangeCooling",""))</f>
        <v/>
      </c>
      <c r="X245" s="344" t="str">
        <f ca="1">IF(ODU!$A245="","",IF(COUNTA(INDIRECT("odu!R"&amp;ROW()&amp;"C"&amp;T245&amp;":R"&amp;ROW()&amp;"C"&amp;U245,"false"))&lt;&gt;1+U245-T245," GapInRangeHeating",""))</f>
        <v/>
      </c>
      <c r="Y245" s="345" t="str">
        <f>IF(ODU!$A245="","",IF(OR(ODU!$F245=0,ODU!$B245=0),0,ODU!$F245/ODU!$B245))</f>
        <v/>
      </c>
      <c r="Z245" s="345" t="str">
        <f>IF(ODU!$A245="","",IF(OR(ODU!$G245=0,ODU!$B245=0),0, ODU!$G245/ODU!$B245))</f>
        <v/>
      </c>
      <c r="AA245" s="303" t="str">
        <f>IF(ODU!$A245="","",IF(Y245=0,0,IF(Y245&gt;=0.8,13,IF(Y245&gt;=0.7,12,IF(Y245&gt;=0.6,11,IF(Y245&gt;=0.5,10,0))))))</f>
        <v/>
      </c>
      <c r="AB245" s="351" t="str">
        <f>IF(ODU!$A245="","",IF(Z245&gt;2, 25,6+INT(10*(Z245-0.0001))))</f>
        <v/>
      </c>
      <c r="AC245" s="304" t="str">
        <f>IF(ODU!$A245="","",IF(AA245&lt;R245," CapacityMin",""))</f>
        <v/>
      </c>
      <c r="AD245" s="304" t="str">
        <f>IF(ODU!$A245="","",IF(AB245&gt;S245," CapacityMax",""))</f>
        <v/>
      </c>
      <c r="AE245" s="344" t="str">
        <f>IF(ODU!$A245="","",IF(ODU!H245&lt;Min_Units," UnitMin",""))</f>
        <v/>
      </c>
      <c r="AF245" s="344" t="str">
        <f>IF(ODU!$A245="","",IF(ODU!I245&lt;=ODU!H245," UnitMax",""))</f>
        <v/>
      </c>
      <c r="AG245" s="344" t="str">
        <f>IF(ODU!$A245="","",IF(COUNTIF(IDU!$E$3:$N$3,"="&amp;UPPER(ODU!BL245))=1,""," Invalid_IDU_List"))</f>
        <v/>
      </c>
      <c r="AH245" s="344" t="str">
        <f t="shared" ca="1" si="32"/>
        <v/>
      </c>
      <c r="AI245" s="344" t="str">
        <f t="shared" si="33"/>
        <v/>
      </c>
    </row>
    <row r="246" spans="1:35" x14ac:dyDescent="0.2">
      <c r="A246">
        <v>246</v>
      </c>
      <c r="B246" s="304" t="str">
        <f t="shared" ca="1" si="30"/>
        <v/>
      </c>
      <c r="C246" s="304">
        <f t="shared" ca="1" si="31"/>
        <v>0</v>
      </c>
      <c r="D246" s="304">
        <f t="shared" ca="1" si="35"/>
        <v>0</v>
      </c>
      <c r="E246" s="304" t="str">
        <f t="shared" ca="1" si="36"/>
        <v/>
      </c>
      <c r="F246">
        <v>240</v>
      </c>
      <c r="G246" s="304">
        <f t="shared" ca="1" si="37"/>
        <v>0</v>
      </c>
      <c r="H246" s="304" t="str">
        <f t="shared" ca="1" si="34"/>
        <v/>
      </c>
      <c r="I246" s="311"/>
      <c r="J246" s="311"/>
      <c r="K246" s="311"/>
      <c r="P246" s="344" t="str">
        <f>IF(ODU!$A246="","",IF(COUNTIF(ODU!$A$4:$A$504,"="&amp;ODU!$A246)&gt;1,"ODU_Duplicate",""))</f>
        <v/>
      </c>
      <c r="Q246" s="344" t="str">
        <f>IF(IDU!$A247="","",IF(COUNTIF(IDU!$A$4:$A$354,"="&amp;IDU!$A247)&gt;1,"IDU_Duplicate",""))</f>
        <v/>
      </c>
      <c r="R246" s="351" t="str">
        <f>IF(ODU!$A246="","",9 + FIND("1",IF(ODU!$J246&gt;0,"1","0") &amp; IF(ODU!$K246&gt;0,"1","0") &amp; IF(ODU!$L246&gt;0,"1","0") &amp; IF(ODU!$M246&gt;0,"1","0")&amp; IF(ODU!$N246&gt;0,"1","0")&amp; IF(ODU!$O246&gt;0,"1","0")&amp; IF(ODU!$P246&gt;0,"1","0")&amp; IF(ODU!$Q246&gt;0,"1","0")&amp; IF(ODU!$R246&gt;0,"1","0")&amp; IF(ODU!$S246&gt;0,"1","0")&amp; IF(ODU!$T246&gt;0,"1","0")&amp; IF(ODU!$U246&gt;0,"1","0")&amp; IF(ODU!$V246&gt;0,"1","0")&amp; IF(ODU!$W246&gt;0,"1","0")&amp; IF(ODU!$X246&gt;0,"1","0")&amp; IF(ODU!$Y246&gt;0,"1","0")))</f>
        <v/>
      </c>
      <c r="S246" s="351" t="str">
        <f>IF(ODU!$A246="","",26 - FIND("1",IF(ODU!$Y246&gt;0,"1","0") &amp; IF(ODU!$X246&gt;0,"1","0") &amp; IF(ODU!$W246&gt;0,"1","0") &amp; IF(ODU!$V246&gt;0,"1","0")&amp; IF(ODU!$U246&gt;0,"1","0")&amp; IF(ODU!$T246&gt;0,"1","0")&amp; IF(ODU!$S246&gt;0,"1","0")&amp; IF(ODU!$R246&gt;0,"1","0")&amp; IF(ODU!$Q246&gt;0,"1","0")&amp; IF(ODU!$P246&gt;0,"1","0")&amp; IF(ODU!$O246&gt;0,"1","0")&amp; IF(ODU!$N246&gt;0,"1","0")&amp; IF(ODU!$M246&gt;0,"1","0")&amp; IF(ODU!$L246&gt;0,"1","0")&amp; IF(ODU!$K246&gt;0,"1","0")&amp; IF(ODU!$J246&gt;0,"1","0")))</f>
        <v/>
      </c>
      <c r="T246" s="351" t="str">
        <f>IF(ODU!$A246="","",26 + FIND("1",IF(ODU!$AA246&gt;0,"1","0") &amp; IF(ODU!$AB246&gt;0,"1","0") &amp; IF(ODU!$AC246&gt;0,"1","0") &amp; IF(ODU!$AD246&gt;0,"1","0")&amp; IF(ODU!$AE246&gt;0,"1","0")&amp; IF(ODU!$AF246&gt;0,"1","0")&amp; IF(ODU!$AG246&gt;0,"1","0")&amp; IF(ODU!$AH246&gt;0,"1","0")&amp; IF(ODU!$AI246&gt;0,"1","0")&amp; IF(ODU!$AJ246&gt;0,"1","0")&amp; IF(ODU!$AK246&gt;0,"1","0")&amp; IF(ODU!$AL246&gt;0,"1","0")&amp; IF(ODU!$AM246&gt;0,"1","0")&amp; IF(ODU!$AN246&gt;0,"1","0")&amp; IF(ODU!$AO246&gt;0,"1","0")&amp; IF(ODU!$AP246&gt;0,"1","0")))</f>
        <v/>
      </c>
      <c r="U246" s="351" t="str">
        <f>IF(ODU!$A246="","",43 - FIND("1",IF(ODU!$AP246&gt;0,"1","0") &amp; IF(ODU!$AO246&gt;0,"1","0") &amp; IF(ODU!$AN246&gt;0,"1","0") &amp; IF(ODU!$AM246&gt;0,"1","0")&amp; IF(ODU!$AL246&gt;0,"1","0")&amp; IF(ODU!$AK246&gt;0,"1","0")&amp; IF(ODU!$AJ246&gt;0,"1","0")&amp; IF(ODU!$AI246&gt;0,"1","0")&amp; IF(ODU!$AH246&gt;0,"1","0")&amp; IF(ODU!$AG246&gt;0,"1","0")&amp; IF(ODU!$AF246&gt;0,"1","0")&amp; IF(ODU!$AE246&gt;0,"1","0")&amp; IF(ODU!$AD246&gt;0,"1","0")&amp; IF(ODU!$AC246&gt;0,"1","0")&amp; IF(ODU!$AB246&gt;0,"1","0")&amp; IF(ODU!$AA246&gt;0,"1","0")))</f>
        <v/>
      </c>
      <c r="V246" s="351" t="str">
        <f>IF(ODU!$A246="","",IF(OR(T246&lt;&gt;R246+17,U246&lt;&gt;S246+17)," RangeMismatch",""))</f>
        <v/>
      </c>
      <c r="W246" s="344" t="str">
        <f ca="1">IF(ODU!$A246="","",IF(COUNTA(INDIRECT("odu!R"&amp;ROW()&amp;"C"&amp;R246&amp;":R"&amp;ROW()&amp;"C"&amp;S246,"false"))&lt;&gt;1+S246-R246," GapInRangeCooling",""))</f>
        <v/>
      </c>
      <c r="X246" s="344" t="str">
        <f ca="1">IF(ODU!$A246="","",IF(COUNTA(INDIRECT("odu!R"&amp;ROW()&amp;"C"&amp;T246&amp;":R"&amp;ROW()&amp;"C"&amp;U246,"false"))&lt;&gt;1+U246-T246," GapInRangeHeating",""))</f>
        <v/>
      </c>
      <c r="Y246" s="345" t="str">
        <f>IF(ODU!$A246="","",IF(OR(ODU!$F246=0,ODU!$B246=0),0,ODU!$F246/ODU!$B246))</f>
        <v/>
      </c>
      <c r="Z246" s="345" t="str">
        <f>IF(ODU!$A246="","",IF(OR(ODU!$G246=0,ODU!$B246=0),0, ODU!$G246/ODU!$B246))</f>
        <v/>
      </c>
      <c r="AA246" s="303" t="str">
        <f>IF(ODU!$A246="","",IF(Y246=0,0,IF(Y246&gt;=0.8,13,IF(Y246&gt;=0.7,12,IF(Y246&gt;=0.6,11,IF(Y246&gt;=0.5,10,0))))))</f>
        <v/>
      </c>
      <c r="AB246" s="351" t="str">
        <f>IF(ODU!$A246="","",IF(Z246&gt;2, 25,6+INT(10*(Z246-0.0001))))</f>
        <v/>
      </c>
      <c r="AC246" s="304" t="str">
        <f>IF(ODU!$A246="","",IF(AA246&lt;R246," CapacityMin",""))</f>
        <v/>
      </c>
      <c r="AD246" s="304" t="str">
        <f>IF(ODU!$A246="","",IF(AB246&gt;S246," CapacityMax",""))</f>
        <v/>
      </c>
      <c r="AE246" s="344" t="str">
        <f>IF(ODU!$A246="","",IF(ODU!H246&lt;Min_Units," UnitMin",""))</f>
        <v/>
      </c>
      <c r="AF246" s="344" t="str">
        <f>IF(ODU!$A246="","",IF(ODU!I246&lt;=ODU!H246," UnitMax",""))</f>
        <v/>
      </c>
      <c r="AG246" s="344" t="str">
        <f>IF(ODU!$A246="","",IF(COUNTIF(IDU!$E$3:$N$3,"="&amp;UPPER(ODU!BL246))=1,""," Invalid_IDU_List"))</f>
        <v/>
      </c>
      <c r="AH246" s="344" t="str">
        <f t="shared" ca="1" si="32"/>
        <v/>
      </c>
      <c r="AI246" s="344" t="str">
        <f t="shared" si="33"/>
        <v/>
      </c>
    </row>
    <row r="247" spans="1:35" x14ac:dyDescent="0.2">
      <c r="A247">
        <v>247</v>
      </c>
      <c r="B247" s="304" t="str">
        <f t="shared" ca="1" si="30"/>
        <v/>
      </c>
      <c r="C247" s="304">
        <f t="shared" ca="1" si="31"/>
        <v>0</v>
      </c>
      <c r="D247" s="304">
        <f t="shared" ca="1" si="35"/>
        <v>0</v>
      </c>
      <c r="E247" s="304" t="str">
        <f t="shared" ca="1" si="36"/>
        <v/>
      </c>
      <c r="F247">
        <v>241</v>
      </c>
      <c r="G247" s="304">
        <f t="shared" ca="1" si="37"/>
        <v>0</v>
      </c>
      <c r="H247" s="304" t="str">
        <f t="shared" ca="1" si="34"/>
        <v/>
      </c>
      <c r="I247" s="311"/>
      <c r="J247" s="311"/>
      <c r="K247" s="311"/>
      <c r="P247" s="344" t="str">
        <f>IF(ODU!$A247="","",IF(COUNTIF(ODU!$A$4:$A$504,"="&amp;ODU!$A247)&gt;1,"ODU_Duplicate",""))</f>
        <v/>
      </c>
      <c r="Q247" s="344" t="str">
        <f>IF(IDU!$A248="","",IF(COUNTIF(IDU!$A$4:$A$354,"="&amp;IDU!$A248)&gt;1,"IDU_Duplicate",""))</f>
        <v/>
      </c>
      <c r="R247" s="351" t="str">
        <f>IF(ODU!$A247="","",9 + FIND("1",IF(ODU!$J247&gt;0,"1","0") &amp; IF(ODU!$K247&gt;0,"1","0") &amp; IF(ODU!$L247&gt;0,"1","0") &amp; IF(ODU!$M247&gt;0,"1","0")&amp; IF(ODU!$N247&gt;0,"1","0")&amp; IF(ODU!$O247&gt;0,"1","0")&amp; IF(ODU!$P247&gt;0,"1","0")&amp; IF(ODU!$Q247&gt;0,"1","0")&amp; IF(ODU!$R247&gt;0,"1","0")&amp; IF(ODU!$S247&gt;0,"1","0")&amp; IF(ODU!$T247&gt;0,"1","0")&amp; IF(ODU!$U247&gt;0,"1","0")&amp; IF(ODU!$V247&gt;0,"1","0")&amp; IF(ODU!$W247&gt;0,"1","0")&amp; IF(ODU!$X247&gt;0,"1","0")&amp; IF(ODU!$Y247&gt;0,"1","0")))</f>
        <v/>
      </c>
      <c r="S247" s="351" t="str">
        <f>IF(ODU!$A247="","",26 - FIND("1",IF(ODU!$Y247&gt;0,"1","0") &amp; IF(ODU!$X247&gt;0,"1","0") &amp; IF(ODU!$W247&gt;0,"1","0") &amp; IF(ODU!$V247&gt;0,"1","0")&amp; IF(ODU!$U247&gt;0,"1","0")&amp; IF(ODU!$T247&gt;0,"1","0")&amp; IF(ODU!$S247&gt;0,"1","0")&amp; IF(ODU!$R247&gt;0,"1","0")&amp; IF(ODU!$Q247&gt;0,"1","0")&amp; IF(ODU!$P247&gt;0,"1","0")&amp; IF(ODU!$O247&gt;0,"1","0")&amp; IF(ODU!$N247&gt;0,"1","0")&amp; IF(ODU!$M247&gt;0,"1","0")&amp; IF(ODU!$L247&gt;0,"1","0")&amp; IF(ODU!$K247&gt;0,"1","0")&amp; IF(ODU!$J247&gt;0,"1","0")))</f>
        <v/>
      </c>
      <c r="T247" s="351" t="str">
        <f>IF(ODU!$A247="","",26 + FIND("1",IF(ODU!$AA247&gt;0,"1","0") &amp; IF(ODU!$AB247&gt;0,"1","0") &amp; IF(ODU!$AC247&gt;0,"1","0") &amp; IF(ODU!$AD247&gt;0,"1","0")&amp; IF(ODU!$AE247&gt;0,"1","0")&amp; IF(ODU!$AF247&gt;0,"1","0")&amp; IF(ODU!$AG247&gt;0,"1","0")&amp; IF(ODU!$AH247&gt;0,"1","0")&amp; IF(ODU!$AI247&gt;0,"1","0")&amp; IF(ODU!$AJ247&gt;0,"1","0")&amp; IF(ODU!$AK247&gt;0,"1","0")&amp; IF(ODU!$AL247&gt;0,"1","0")&amp; IF(ODU!$AM247&gt;0,"1","0")&amp; IF(ODU!$AN247&gt;0,"1","0")&amp; IF(ODU!$AO247&gt;0,"1","0")&amp; IF(ODU!$AP247&gt;0,"1","0")))</f>
        <v/>
      </c>
      <c r="U247" s="351" t="str">
        <f>IF(ODU!$A247="","",43 - FIND("1",IF(ODU!$AP247&gt;0,"1","0") &amp; IF(ODU!$AO247&gt;0,"1","0") &amp; IF(ODU!$AN247&gt;0,"1","0") &amp; IF(ODU!$AM247&gt;0,"1","0")&amp; IF(ODU!$AL247&gt;0,"1","0")&amp; IF(ODU!$AK247&gt;0,"1","0")&amp; IF(ODU!$AJ247&gt;0,"1","0")&amp; IF(ODU!$AI247&gt;0,"1","0")&amp; IF(ODU!$AH247&gt;0,"1","0")&amp; IF(ODU!$AG247&gt;0,"1","0")&amp; IF(ODU!$AF247&gt;0,"1","0")&amp; IF(ODU!$AE247&gt;0,"1","0")&amp; IF(ODU!$AD247&gt;0,"1","0")&amp; IF(ODU!$AC247&gt;0,"1","0")&amp; IF(ODU!$AB247&gt;0,"1","0")&amp; IF(ODU!$AA247&gt;0,"1","0")))</f>
        <v/>
      </c>
      <c r="V247" s="351" t="str">
        <f>IF(ODU!$A247="","",IF(OR(T247&lt;&gt;R247+17,U247&lt;&gt;S247+17)," RangeMismatch",""))</f>
        <v/>
      </c>
      <c r="W247" s="344" t="str">
        <f ca="1">IF(ODU!$A247="","",IF(COUNTA(INDIRECT("odu!R"&amp;ROW()&amp;"C"&amp;R247&amp;":R"&amp;ROW()&amp;"C"&amp;S247,"false"))&lt;&gt;1+S247-R247," GapInRangeCooling",""))</f>
        <v/>
      </c>
      <c r="X247" s="344" t="str">
        <f ca="1">IF(ODU!$A247="","",IF(COUNTA(INDIRECT("odu!R"&amp;ROW()&amp;"C"&amp;T247&amp;":R"&amp;ROW()&amp;"C"&amp;U247,"false"))&lt;&gt;1+U247-T247," GapInRangeHeating",""))</f>
        <v/>
      </c>
      <c r="Y247" s="345" t="str">
        <f>IF(ODU!$A247="","",IF(OR(ODU!$F247=0,ODU!$B247=0),0,ODU!$F247/ODU!$B247))</f>
        <v/>
      </c>
      <c r="Z247" s="345" t="str">
        <f>IF(ODU!$A247="","",IF(OR(ODU!$G247=0,ODU!$B247=0),0, ODU!$G247/ODU!$B247))</f>
        <v/>
      </c>
      <c r="AA247" s="303" t="str">
        <f>IF(ODU!$A247="","",IF(Y247=0,0,IF(Y247&gt;=0.8,13,IF(Y247&gt;=0.7,12,IF(Y247&gt;=0.6,11,IF(Y247&gt;=0.5,10,0))))))</f>
        <v/>
      </c>
      <c r="AB247" s="351" t="str">
        <f>IF(ODU!$A247="","",IF(Z247&gt;2, 25,6+INT(10*(Z247-0.0001))))</f>
        <v/>
      </c>
      <c r="AC247" s="304" t="str">
        <f>IF(ODU!$A247="","",IF(AA247&lt;R247," CapacityMin",""))</f>
        <v/>
      </c>
      <c r="AD247" s="304" t="str">
        <f>IF(ODU!$A247="","",IF(AB247&gt;S247," CapacityMax",""))</f>
        <v/>
      </c>
      <c r="AE247" s="344" t="str">
        <f>IF(ODU!$A247="","",IF(ODU!H247&lt;Min_Units," UnitMin",""))</f>
        <v/>
      </c>
      <c r="AF247" s="344" t="str">
        <f>IF(ODU!$A247="","",IF(ODU!I247&lt;=ODU!H247," UnitMax",""))</f>
        <v/>
      </c>
      <c r="AG247" s="344" t="str">
        <f>IF(ODU!$A247="","",IF(COUNTIF(IDU!$E$3:$N$3,"="&amp;UPPER(ODU!BL247))=1,""," Invalid_IDU_List"))</f>
        <v/>
      </c>
      <c r="AH247" s="344" t="str">
        <f t="shared" ca="1" si="32"/>
        <v/>
      </c>
      <c r="AI247" s="344" t="str">
        <f t="shared" si="33"/>
        <v/>
      </c>
    </row>
    <row r="248" spans="1:35" x14ac:dyDescent="0.2">
      <c r="A248">
        <v>248</v>
      </c>
      <c r="B248" s="304" t="str">
        <f t="shared" ca="1" si="30"/>
        <v/>
      </c>
      <c r="C248" s="304">
        <f t="shared" ca="1" si="31"/>
        <v>0</v>
      </c>
      <c r="D248" s="304">
        <f t="shared" ca="1" si="35"/>
        <v>0</v>
      </c>
      <c r="E248" s="304" t="str">
        <f t="shared" ca="1" si="36"/>
        <v/>
      </c>
      <c r="F248">
        <v>242</v>
      </c>
      <c r="G248" s="304">
        <f t="shared" ca="1" si="37"/>
        <v>0</v>
      </c>
      <c r="H248" s="304" t="str">
        <f t="shared" ca="1" si="34"/>
        <v/>
      </c>
      <c r="I248" s="311"/>
      <c r="J248" s="311"/>
      <c r="K248" s="311"/>
      <c r="P248" s="344" t="str">
        <f>IF(ODU!$A248="","",IF(COUNTIF(ODU!$A$4:$A$504,"="&amp;ODU!$A248)&gt;1,"ODU_Duplicate",""))</f>
        <v/>
      </c>
      <c r="Q248" s="344" t="str">
        <f>IF(IDU!$A249="","",IF(COUNTIF(IDU!$A$4:$A$354,"="&amp;IDU!$A249)&gt;1,"IDU_Duplicate",""))</f>
        <v/>
      </c>
      <c r="R248" s="351" t="str">
        <f>IF(ODU!$A248="","",9 + FIND("1",IF(ODU!$J248&gt;0,"1","0") &amp; IF(ODU!$K248&gt;0,"1","0") &amp; IF(ODU!$L248&gt;0,"1","0") &amp; IF(ODU!$M248&gt;0,"1","0")&amp; IF(ODU!$N248&gt;0,"1","0")&amp; IF(ODU!$O248&gt;0,"1","0")&amp; IF(ODU!$P248&gt;0,"1","0")&amp; IF(ODU!$Q248&gt;0,"1","0")&amp; IF(ODU!$R248&gt;0,"1","0")&amp; IF(ODU!$S248&gt;0,"1","0")&amp; IF(ODU!$T248&gt;0,"1","0")&amp; IF(ODU!$U248&gt;0,"1","0")&amp; IF(ODU!$V248&gt;0,"1","0")&amp; IF(ODU!$W248&gt;0,"1","0")&amp; IF(ODU!$X248&gt;0,"1","0")&amp; IF(ODU!$Y248&gt;0,"1","0")))</f>
        <v/>
      </c>
      <c r="S248" s="351" t="str">
        <f>IF(ODU!$A248="","",26 - FIND("1",IF(ODU!$Y248&gt;0,"1","0") &amp; IF(ODU!$X248&gt;0,"1","0") &amp; IF(ODU!$W248&gt;0,"1","0") &amp; IF(ODU!$V248&gt;0,"1","0")&amp; IF(ODU!$U248&gt;0,"1","0")&amp; IF(ODU!$T248&gt;0,"1","0")&amp; IF(ODU!$S248&gt;0,"1","0")&amp; IF(ODU!$R248&gt;0,"1","0")&amp; IF(ODU!$Q248&gt;0,"1","0")&amp; IF(ODU!$P248&gt;0,"1","0")&amp; IF(ODU!$O248&gt;0,"1","0")&amp; IF(ODU!$N248&gt;0,"1","0")&amp; IF(ODU!$M248&gt;0,"1","0")&amp; IF(ODU!$L248&gt;0,"1","0")&amp; IF(ODU!$K248&gt;0,"1","0")&amp; IF(ODU!$J248&gt;0,"1","0")))</f>
        <v/>
      </c>
      <c r="T248" s="351" t="str">
        <f>IF(ODU!$A248="","",26 + FIND("1",IF(ODU!$AA248&gt;0,"1","0") &amp; IF(ODU!$AB248&gt;0,"1","0") &amp; IF(ODU!$AC248&gt;0,"1","0") &amp; IF(ODU!$AD248&gt;0,"1","0")&amp; IF(ODU!$AE248&gt;0,"1","0")&amp; IF(ODU!$AF248&gt;0,"1","0")&amp; IF(ODU!$AG248&gt;0,"1","0")&amp; IF(ODU!$AH248&gt;0,"1","0")&amp; IF(ODU!$AI248&gt;0,"1","0")&amp; IF(ODU!$AJ248&gt;0,"1","0")&amp; IF(ODU!$AK248&gt;0,"1","0")&amp; IF(ODU!$AL248&gt;0,"1","0")&amp; IF(ODU!$AM248&gt;0,"1","0")&amp; IF(ODU!$AN248&gt;0,"1","0")&amp; IF(ODU!$AO248&gt;0,"1","0")&amp; IF(ODU!$AP248&gt;0,"1","0")))</f>
        <v/>
      </c>
      <c r="U248" s="351" t="str">
        <f>IF(ODU!$A248="","",43 - FIND("1",IF(ODU!$AP248&gt;0,"1","0") &amp; IF(ODU!$AO248&gt;0,"1","0") &amp; IF(ODU!$AN248&gt;0,"1","0") &amp; IF(ODU!$AM248&gt;0,"1","0")&amp; IF(ODU!$AL248&gt;0,"1","0")&amp; IF(ODU!$AK248&gt;0,"1","0")&amp; IF(ODU!$AJ248&gt;0,"1","0")&amp; IF(ODU!$AI248&gt;0,"1","0")&amp; IF(ODU!$AH248&gt;0,"1","0")&amp; IF(ODU!$AG248&gt;0,"1","0")&amp; IF(ODU!$AF248&gt;0,"1","0")&amp; IF(ODU!$AE248&gt;0,"1","0")&amp; IF(ODU!$AD248&gt;0,"1","0")&amp; IF(ODU!$AC248&gt;0,"1","0")&amp; IF(ODU!$AB248&gt;0,"1","0")&amp; IF(ODU!$AA248&gt;0,"1","0")))</f>
        <v/>
      </c>
      <c r="V248" s="351" t="str">
        <f>IF(ODU!$A248="","",IF(OR(T248&lt;&gt;R248+17,U248&lt;&gt;S248+17)," RangeMismatch",""))</f>
        <v/>
      </c>
      <c r="W248" s="344" t="str">
        <f ca="1">IF(ODU!$A248="","",IF(COUNTA(INDIRECT("odu!R"&amp;ROW()&amp;"C"&amp;R248&amp;":R"&amp;ROW()&amp;"C"&amp;S248,"false"))&lt;&gt;1+S248-R248," GapInRangeCooling",""))</f>
        <v/>
      </c>
      <c r="X248" s="344" t="str">
        <f ca="1">IF(ODU!$A248="","",IF(COUNTA(INDIRECT("odu!R"&amp;ROW()&amp;"C"&amp;T248&amp;":R"&amp;ROW()&amp;"C"&amp;U248,"false"))&lt;&gt;1+U248-T248," GapInRangeHeating",""))</f>
        <v/>
      </c>
      <c r="Y248" s="345" t="str">
        <f>IF(ODU!$A248="","",IF(OR(ODU!$F248=0,ODU!$B248=0),0,ODU!$F248/ODU!$B248))</f>
        <v/>
      </c>
      <c r="Z248" s="345" t="str">
        <f>IF(ODU!$A248="","",IF(OR(ODU!$G248=0,ODU!$B248=0),0, ODU!$G248/ODU!$B248))</f>
        <v/>
      </c>
      <c r="AA248" s="303" t="str">
        <f>IF(ODU!$A248="","",IF(Y248=0,0,IF(Y248&gt;=0.8,13,IF(Y248&gt;=0.7,12,IF(Y248&gt;=0.6,11,IF(Y248&gt;=0.5,10,0))))))</f>
        <v/>
      </c>
      <c r="AB248" s="351" t="str">
        <f>IF(ODU!$A248="","",IF(Z248&gt;2, 25,6+INT(10*(Z248-0.0001))))</f>
        <v/>
      </c>
      <c r="AC248" s="304" t="str">
        <f>IF(ODU!$A248="","",IF(AA248&lt;R248," CapacityMin",""))</f>
        <v/>
      </c>
      <c r="AD248" s="304" t="str">
        <f>IF(ODU!$A248="","",IF(AB248&gt;S248," CapacityMax",""))</f>
        <v/>
      </c>
      <c r="AE248" s="344" t="str">
        <f>IF(ODU!$A248="","",IF(ODU!H248&lt;Min_Units," UnitMin",""))</f>
        <v/>
      </c>
      <c r="AF248" s="344" t="str">
        <f>IF(ODU!$A248="","",IF(ODU!I248&lt;=ODU!H248," UnitMax",""))</f>
        <v/>
      </c>
      <c r="AG248" s="344" t="str">
        <f>IF(ODU!$A248="","",IF(COUNTIF(IDU!$E$3:$N$3,"="&amp;UPPER(ODU!BL248))=1,""," Invalid_IDU_List"))</f>
        <v/>
      </c>
      <c r="AH248" s="344" t="str">
        <f t="shared" ca="1" si="32"/>
        <v/>
      </c>
      <c r="AI248" s="344" t="str">
        <f t="shared" si="33"/>
        <v/>
      </c>
    </row>
    <row r="249" spans="1:35" x14ac:dyDescent="0.2">
      <c r="A249">
        <v>249</v>
      </c>
      <c r="B249" s="304" t="str">
        <f t="shared" ca="1" si="30"/>
        <v/>
      </c>
      <c r="C249" s="304">
        <f t="shared" ca="1" si="31"/>
        <v>0</v>
      </c>
      <c r="D249" s="304">
        <f t="shared" ca="1" si="35"/>
        <v>0</v>
      </c>
      <c r="E249" s="304" t="str">
        <f t="shared" ca="1" si="36"/>
        <v/>
      </c>
      <c r="F249">
        <v>243</v>
      </c>
      <c r="G249" s="304">
        <f t="shared" ca="1" si="37"/>
        <v>0</v>
      </c>
      <c r="H249" s="304" t="str">
        <f t="shared" ca="1" si="34"/>
        <v/>
      </c>
      <c r="I249" s="311"/>
      <c r="J249" s="311"/>
      <c r="K249" s="311"/>
      <c r="P249" s="344" t="str">
        <f>IF(ODU!$A249="","",IF(COUNTIF(ODU!$A$4:$A$504,"="&amp;ODU!$A249)&gt;1,"ODU_Duplicate",""))</f>
        <v/>
      </c>
      <c r="Q249" s="344" t="str">
        <f>IF(IDU!$A250="","",IF(COUNTIF(IDU!$A$4:$A$354,"="&amp;IDU!$A250)&gt;1,"IDU_Duplicate",""))</f>
        <v/>
      </c>
      <c r="R249" s="351" t="str">
        <f>IF(ODU!$A249="","",9 + FIND("1",IF(ODU!$J249&gt;0,"1","0") &amp; IF(ODU!$K249&gt;0,"1","0") &amp; IF(ODU!$L249&gt;0,"1","0") &amp; IF(ODU!$M249&gt;0,"1","0")&amp; IF(ODU!$N249&gt;0,"1","0")&amp; IF(ODU!$O249&gt;0,"1","0")&amp; IF(ODU!$P249&gt;0,"1","0")&amp; IF(ODU!$Q249&gt;0,"1","0")&amp; IF(ODU!$R249&gt;0,"1","0")&amp; IF(ODU!$S249&gt;0,"1","0")&amp; IF(ODU!$T249&gt;0,"1","0")&amp; IF(ODU!$U249&gt;0,"1","0")&amp; IF(ODU!$V249&gt;0,"1","0")&amp; IF(ODU!$W249&gt;0,"1","0")&amp; IF(ODU!$X249&gt;0,"1","0")&amp; IF(ODU!$Y249&gt;0,"1","0")))</f>
        <v/>
      </c>
      <c r="S249" s="351" t="str">
        <f>IF(ODU!$A249="","",26 - FIND("1",IF(ODU!$Y249&gt;0,"1","0") &amp; IF(ODU!$X249&gt;0,"1","0") &amp; IF(ODU!$W249&gt;0,"1","0") &amp; IF(ODU!$V249&gt;0,"1","0")&amp; IF(ODU!$U249&gt;0,"1","0")&amp; IF(ODU!$T249&gt;0,"1","0")&amp; IF(ODU!$S249&gt;0,"1","0")&amp; IF(ODU!$R249&gt;0,"1","0")&amp; IF(ODU!$Q249&gt;0,"1","0")&amp; IF(ODU!$P249&gt;0,"1","0")&amp; IF(ODU!$O249&gt;0,"1","0")&amp; IF(ODU!$N249&gt;0,"1","0")&amp; IF(ODU!$M249&gt;0,"1","0")&amp; IF(ODU!$L249&gt;0,"1","0")&amp; IF(ODU!$K249&gt;0,"1","0")&amp; IF(ODU!$J249&gt;0,"1","0")))</f>
        <v/>
      </c>
      <c r="T249" s="351" t="str">
        <f>IF(ODU!$A249="","",26 + FIND("1",IF(ODU!$AA249&gt;0,"1","0") &amp; IF(ODU!$AB249&gt;0,"1","0") &amp; IF(ODU!$AC249&gt;0,"1","0") &amp; IF(ODU!$AD249&gt;0,"1","0")&amp; IF(ODU!$AE249&gt;0,"1","0")&amp; IF(ODU!$AF249&gt;0,"1","0")&amp; IF(ODU!$AG249&gt;0,"1","0")&amp; IF(ODU!$AH249&gt;0,"1","0")&amp; IF(ODU!$AI249&gt;0,"1","0")&amp; IF(ODU!$AJ249&gt;0,"1","0")&amp; IF(ODU!$AK249&gt;0,"1","0")&amp; IF(ODU!$AL249&gt;0,"1","0")&amp; IF(ODU!$AM249&gt;0,"1","0")&amp; IF(ODU!$AN249&gt;0,"1","0")&amp; IF(ODU!$AO249&gt;0,"1","0")&amp; IF(ODU!$AP249&gt;0,"1","0")))</f>
        <v/>
      </c>
      <c r="U249" s="351" t="str">
        <f>IF(ODU!$A249="","",43 - FIND("1",IF(ODU!$AP249&gt;0,"1","0") &amp; IF(ODU!$AO249&gt;0,"1","0") &amp; IF(ODU!$AN249&gt;0,"1","0") &amp; IF(ODU!$AM249&gt;0,"1","0")&amp; IF(ODU!$AL249&gt;0,"1","0")&amp; IF(ODU!$AK249&gt;0,"1","0")&amp; IF(ODU!$AJ249&gt;0,"1","0")&amp; IF(ODU!$AI249&gt;0,"1","0")&amp; IF(ODU!$AH249&gt;0,"1","0")&amp; IF(ODU!$AG249&gt;0,"1","0")&amp; IF(ODU!$AF249&gt;0,"1","0")&amp; IF(ODU!$AE249&gt;0,"1","0")&amp; IF(ODU!$AD249&gt;0,"1","0")&amp; IF(ODU!$AC249&gt;0,"1","0")&amp; IF(ODU!$AB249&gt;0,"1","0")&amp; IF(ODU!$AA249&gt;0,"1","0")))</f>
        <v/>
      </c>
      <c r="V249" s="351" t="str">
        <f>IF(ODU!$A249="","",IF(OR(T249&lt;&gt;R249+17,U249&lt;&gt;S249+17)," RangeMismatch",""))</f>
        <v/>
      </c>
      <c r="W249" s="344" t="str">
        <f ca="1">IF(ODU!$A249="","",IF(COUNTA(INDIRECT("odu!R"&amp;ROW()&amp;"C"&amp;R249&amp;":R"&amp;ROW()&amp;"C"&amp;S249,"false"))&lt;&gt;1+S249-R249," GapInRangeCooling",""))</f>
        <v/>
      </c>
      <c r="X249" s="344" t="str">
        <f ca="1">IF(ODU!$A249="","",IF(COUNTA(INDIRECT("odu!R"&amp;ROW()&amp;"C"&amp;T249&amp;":R"&amp;ROW()&amp;"C"&amp;U249,"false"))&lt;&gt;1+U249-T249," GapInRangeHeating",""))</f>
        <v/>
      </c>
      <c r="Y249" s="345" t="str">
        <f>IF(ODU!$A249="","",IF(OR(ODU!$F249=0,ODU!$B249=0),0,ODU!$F249/ODU!$B249))</f>
        <v/>
      </c>
      <c r="Z249" s="345" t="str">
        <f>IF(ODU!$A249="","",IF(OR(ODU!$G249=0,ODU!$B249=0),0, ODU!$G249/ODU!$B249))</f>
        <v/>
      </c>
      <c r="AA249" s="303" t="str">
        <f>IF(ODU!$A249="","",IF(Y249=0,0,IF(Y249&gt;=0.8,13,IF(Y249&gt;=0.7,12,IF(Y249&gt;=0.6,11,IF(Y249&gt;=0.5,10,0))))))</f>
        <v/>
      </c>
      <c r="AB249" s="351" t="str">
        <f>IF(ODU!$A249="","",IF(Z249&gt;2, 25,6+INT(10*(Z249-0.0001))))</f>
        <v/>
      </c>
      <c r="AC249" s="304" t="str">
        <f>IF(ODU!$A249="","",IF(AA249&lt;R249," CapacityMin",""))</f>
        <v/>
      </c>
      <c r="AD249" s="304" t="str">
        <f>IF(ODU!$A249="","",IF(AB249&gt;S249," CapacityMax",""))</f>
        <v/>
      </c>
      <c r="AE249" s="344" t="str">
        <f>IF(ODU!$A249="","",IF(ODU!H249&lt;Min_Units," UnitMin",""))</f>
        <v/>
      </c>
      <c r="AF249" s="344" t="str">
        <f>IF(ODU!$A249="","",IF(ODU!I249&lt;=ODU!H249," UnitMax",""))</f>
        <v/>
      </c>
      <c r="AG249" s="344" t="str">
        <f>IF(ODU!$A249="","",IF(COUNTIF(IDU!$E$3:$N$3,"="&amp;UPPER(ODU!BL249))=1,""," Invalid_IDU_List"))</f>
        <v/>
      </c>
      <c r="AH249" s="344" t="str">
        <f t="shared" ca="1" si="32"/>
        <v/>
      </c>
      <c r="AI249" s="344" t="str">
        <f t="shared" si="33"/>
        <v/>
      </c>
    </row>
    <row r="250" spans="1:35" x14ac:dyDescent="0.2">
      <c r="A250">
        <v>250</v>
      </c>
      <c r="B250" s="304" t="str">
        <f t="shared" ca="1" si="30"/>
        <v/>
      </c>
      <c r="C250" s="304">
        <f t="shared" ca="1" si="31"/>
        <v>0</v>
      </c>
      <c r="D250" s="304">
        <f t="shared" ca="1" si="35"/>
        <v>0</v>
      </c>
      <c r="E250" s="304" t="str">
        <f t="shared" ca="1" si="36"/>
        <v/>
      </c>
      <c r="F250">
        <v>244</v>
      </c>
      <c r="G250" s="304">
        <f t="shared" ca="1" si="37"/>
        <v>0</v>
      </c>
      <c r="H250" s="304" t="str">
        <f t="shared" ca="1" si="34"/>
        <v/>
      </c>
      <c r="I250" s="311"/>
      <c r="J250" s="311"/>
      <c r="K250" s="311"/>
      <c r="P250" s="344" t="str">
        <f>IF(ODU!$A250="","",IF(COUNTIF(ODU!$A$4:$A$504,"="&amp;ODU!$A250)&gt;1,"ODU_Duplicate",""))</f>
        <v/>
      </c>
      <c r="Q250" s="344" t="str">
        <f>IF(IDU!$A251="","",IF(COUNTIF(IDU!$A$4:$A$354,"="&amp;IDU!$A251)&gt;1,"IDU_Duplicate",""))</f>
        <v/>
      </c>
      <c r="R250" s="351" t="str">
        <f>IF(ODU!$A250="","",9 + FIND("1",IF(ODU!$J250&gt;0,"1","0") &amp; IF(ODU!$K250&gt;0,"1","0") &amp; IF(ODU!$L250&gt;0,"1","0") &amp; IF(ODU!$M250&gt;0,"1","0")&amp; IF(ODU!$N250&gt;0,"1","0")&amp; IF(ODU!$O250&gt;0,"1","0")&amp; IF(ODU!$P250&gt;0,"1","0")&amp; IF(ODU!$Q250&gt;0,"1","0")&amp; IF(ODU!$R250&gt;0,"1","0")&amp; IF(ODU!$S250&gt;0,"1","0")&amp; IF(ODU!$T250&gt;0,"1","0")&amp; IF(ODU!$U250&gt;0,"1","0")&amp; IF(ODU!$V250&gt;0,"1","0")&amp; IF(ODU!$W250&gt;0,"1","0")&amp; IF(ODU!$X250&gt;0,"1","0")&amp; IF(ODU!$Y250&gt;0,"1","0")))</f>
        <v/>
      </c>
      <c r="S250" s="351" t="str">
        <f>IF(ODU!$A250="","",26 - FIND("1",IF(ODU!$Y250&gt;0,"1","0") &amp; IF(ODU!$X250&gt;0,"1","0") &amp; IF(ODU!$W250&gt;0,"1","0") &amp; IF(ODU!$V250&gt;0,"1","0")&amp; IF(ODU!$U250&gt;0,"1","0")&amp; IF(ODU!$T250&gt;0,"1","0")&amp; IF(ODU!$S250&gt;0,"1","0")&amp; IF(ODU!$R250&gt;0,"1","0")&amp; IF(ODU!$Q250&gt;0,"1","0")&amp; IF(ODU!$P250&gt;0,"1","0")&amp; IF(ODU!$O250&gt;0,"1","0")&amp; IF(ODU!$N250&gt;0,"1","0")&amp; IF(ODU!$M250&gt;0,"1","0")&amp; IF(ODU!$L250&gt;0,"1","0")&amp; IF(ODU!$K250&gt;0,"1","0")&amp; IF(ODU!$J250&gt;0,"1","0")))</f>
        <v/>
      </c>
      <c r="T250" s="351" t="str">
        <f>IF(ODU!$A250="","",26 + FIND("1",IF(ODU!$AA250&gt;0,"1","0") &amp; IF(ODU!$AB250&gt;0,"1","0") &amp; IF(ODU!$AC250&gt;0,"1","0") &amp; IF(ODU!$AD250&gt;0,"1","0")&amp; IF(ODU!$AE250&gt;0,"1","0")&amp; IF(ODU!$AF250&gt;0,"1","0")&amp; IF(ODU!$AG250&gt;0,"1","0")&amp; IF(ODU!$AH250&gt;0,"1","0")&amp; IF(ODU!$AI250&gt;0,"1","0")&amp; IF(ODU!$AJ250&gt;0,"1","0")&amp; IF(ODU!$AK250&gt;0,"1","0")&amp; IF(ODU!$AL250&gt;0,"1","0")&amp; IF(ODU!$AM250&gt;0,"1","0")&amp; IF(ODU!$AN250&gt;0,"1","0")&amp; IF(ODU!$AO250&gt;0,"1","0")&amp; IF(ODU!$AP250&gt;0,"1","0")))</f>
        <v/>
      </c>
      <c r="U250" s="351" t="str">
        <f>IF(ODU!$A250="","",43 - FIND("1",IF(ODU!$AP250&gt;0,"1","0") &amp; IF(ODU!$AO250&gt;0,"1","0") &amp; IF(ODU!$AN250&gt;0,"1","0") &amp; IF(ODU!$AM250&gt;0,"1","0")&amp; IF(ODU!$AL250&gt;0,"1","0")&amp; IF(ODU!$AK250&gt;0,"1","0")&amp; IF(ODU!$AJ250&gt;0,"1","0")&amp; IF(ODU!$AI250&gt;0,"1","0")&amp; IF(ODU!$AH250&gt;0,"1","0")&amp; IF(ODU!$AG250&gt;0,"1","0")&amp; IF(ODU!$AF250&gt;0,"1","0")&amp; IF(ODU!$AE250&gt;0,"1","0")&amp; IF(ODU!$AD250&gt;0,"1","0")&amp; IF(ODU!$AC250&gt;0,"1","0")&amp; IF(ODU!$AB250&gt;0,"1","0")&amp; IF(ODU!$AA250&gt;0,"1","0")))</f>
        <v/>
      </c>
      <c r="V250" s="351" t="str">
        <f>IF(ODU!$A250="","",IF(OR(T250&lt;&gt;R250+17,U250&lt;&gt;S250+17)," RangeMismatch",""))</f>
        <v/>
      </c>
      <c r="W250" s="344" t="str">
        <f ca="1">IF(ODU!$A250="","",IF(COUNTA(INDIRECT("odu!R"&amp;ROW()&amp;"C"&amp;R250&amp;":R"&amp;ROW()&amp;"C"&amp;S250,"false"))&lt;&gt;1+S250-R250," GapInRangeCooling",""))</f>
        <v/>
      </c>
      <c r="X250" s="344" t="str">
        <f ca="1">IF(ODU!$A250="","",IF(COUNTA(INDIRECT("odu!R"&amp;ROW()&amp;"C"&amp;T250&amp;":R"&amp;ROW()&amp;"C"&amp;U250,"false"))&lt;&gt;1+U250-T250," GapInRangeHeating",""))</f>
        <v/>
      </c>
      <c r="Y250" s="345" t="str">
        <f>IF(ODU!$A250="","",IF(OR(ODU!$F250=0,ODU!$B250=0),0,ODU!$F250/ODU!$B250))</f>
        <v/>
      </c>
      <c r="Z250" s="345" t="str">
        <f>IF(ODU!$A250="","",IF(OR(ODU!$G250=0,ODU!$B250=0),0, ODU!$G250/ODU!$B250))</f>
        <v/>
      </c>
      <c r="AA250" s="303" t="str">
        <f>IF(ODU!$A250="","",IF(Y250=0,0,IF(Y250&gt;=0.8,13,IF(Y250&gt;=0.7,12,IF(Y250&gt;=0.6,11,IF(Y250&gt;=0.5,10,0))))))</f>
        <v/>
      </c>
      <c r="AB250" s="351" t="str">
        <f>IF(ODU!$A250="","",IF(Z250&gt;2, 25,6+INT(10*(Z250-0.0001))))</f>
        <v/>
      </c>
      <c r="AC250" s="304" t="str">
        <f>IF(ODU!$A250="","",IF(AA250&lt;R250," CapacityMin",""))</f>
        <v/>
      </c>
      <c r="AD250" s="304" t="str">
        <f>IF(ODU!$A250="","",IF(AB250&gt;S250," CapacityMax",""))</f>
        <v/>
      </c>
      <c r="AE250" s="344" t="str">
        <f>IF(ODU!$A250="","",IF(ODU!H250&lt;Min_Units," UnitMin",""))</f>
        <v/>
      </c>
      <c r="AF250" s="344" t="str">
        <f>IF(ODU!$A250="","",IF(ODU!I250&lt;=ODU!H250," UnitMax",""))</f>
        <v/>
      </c>
      <c r="AG250" s="344" t="str">
        <f>IF(ODU!$A250="","",IF(COUNTIF(IDU!$E$3:$N$3,"="&amp;UPPER(ODU!BL250))=1,""," Invalid_IDU_List"))</f>
        <v/>
      </c>
      <c r="AH250" s="344" t="str">
        <f t="shared" ca="1" si="32"/>
        <v/>
      </c>
      <c r="AI250" s="344" t="str">
        <f t="shared" si="33"/>
        <v/>
      </c>
    </row>
    <row r="251" spans="1:35" x14ac:dyDescent="0.2">
      <c r="A251">
        <v>251</v>
      </c>
      <c r="B251" s="304" t="str">
        <f t="shared" ca="1" si="30"/>
        <v/>
      </c>
      <c r="C251" s="304">
        <f t="shared" ca="1" si="31"/>
        <v>0</v>
      </c>
      <c r="D251" s="304">
        <f t="shared" ca="1" si="35"/>
        <v>0</v>
      </c>
      <c r="E251" s="304" t="str">
        <f t="shared" ca="1" si="36"/>
        <v/>
      </c>
      <c r="F251">
        <v>245</v>
      </c>
      <c r="G251" s="304">
        <f t="shared" ca="1" si="37"/>
        <v>0</v>
      </c>
      <c r="H251" s="304" t="str">
        <f t="shared" ca="1" si="34"/>
        <v/>
      </c>
      <c r="I251" s="311"/>
      <c r="J251" s="311"/>
      <c r="K251" s="311"/>
      <c r="P251" s="344" t="str">
        <f>IF(ODU!$A251="","",IF(COUNTIF(ODU!$A$4:$A$504,"="&amp;ODU!$A251)&gt;1,"ODU_Duplicate",""))</f>
        <v/>
      </c>
      <c r="Q251" s="344" t="str">
        <f>IF(IDU!$A252="","",IF(COUNTIF(IDU!$A$4:$A$354,"="&amp;IDU!$A252)&gt;1,"IDU_Duplicate",""))</f>
        <v/>
      </c>
      <c r="R251" s="351" t="str">
        <f>IF(ODU!$A251="","",9 + FIND("1",IF(ODU!$J251&gt;0,"1","0") &amp; IF(ODU!$K251&gt;0,"1","0") &amp; IF(ODU!$L251&gt;0,"1","0") &amp; IF(ODU!$M251&gt;0,"1","0")&amp; IF(ODU!$N251&gt;0,"1","0")&amp; IF(ODU!$O251&gt;0,"1","0")&amp; IF(ODU!$P251&gt;0,"1","0")&amp; IF(ODU!$Q251&gt;0,"1","0")&amp; IF(ODU!$R251&gt;0,"1","0")&amp; IF(ODU!$S251&gt;0,"1","0")&amp; IF(ODU!$T251&gt;0,"1","0")&amp; IF(ODU!$U251&gt;0,"1","0")&amp; IF(ODU!$V251&gt;0,"1","0")&amp; IF(ODU!$W251&gt;0,"1","0")&amp; IF(ODU!$X251&gt;0,"1","0")&amp; IF(ODU!$Y251&gt;0,"1","0")))</f>
        <v/>
      </c>
      <c r="S251" s="351" t="str">
        <f>IF(ODU!$A251="","",26 - FIND("1",IF(ODU!$Y251&gt;0,"1","0") &amp; IF(ODU!$X251&gt;0,"1","0") &amp; IF(ODU!$W251&gt;0,"1","0") &amp; IF(ODU!$V251&gt;0,"1","0")&amp; IF(ODU!$U251&gt;0,"1","0")&amp; IF(ODU!$T251&gt;0,"1","0")&amp; IF(ODU!$S251&gt;0,"1","0")&amp; IF(ODU!$R251&gt;0,"1","0")&amp; IF(ODU!$Q251&gt;0,"1","0")&amp; IF(ODU!$P251&gt;0,"1","0")&amp; IF(ODU!$O251&gt;0,"1","0")&amp; IF(ODU!$N251&gt;0,"1","0")&amp; IF(ODU!$M251&gt;0,"1","0")&amp; IF(ODU!$L251&gt;0,"1","0")&amp; IF(ODU!$K251&gt;0,"1","0")&amp; IF(ODU!$J251&gt;0,"1","0")))</f>
        <v/>
      </c>
      <c r="T251" s="351" t="str">
        <f>IF(ODU!$A251="","",26 + FIND("1",IF(ODU!$AA251&gt;0,"1","0") &amp; IF(ODU!$AB251&gt;0,"1","0") &amp; IF(ODU!$AC251&gt;0,"1","0") &amp; IF(ODU!$AD251&gt;0,"1","0")&amp; IF(ODU!$AE251&gt;0,"1","0")&amp; IF(ODU!$AF251&gt;0,"1","0")&amp; IF(ODU!$AG251&gt;0,"1","0")&amp; IF(ODU!$AH251&gt;0,"1","0")&amp; IF(ODU!$AI251&gt;0,"1","0")&amp; IF(ODU!$AJ251&gt;0,"1","0")&amp; IF(ODU!$AK251&gt;0,"1","0")&amp; IF(ODU!$AL251&gt;0,"1","0")&amp; IF(ODU!$AM251&gt;0,"1","0")&amp; IF(ODU!$AN251&gt;0,"1","0")&amp; IF(ODU!$AO251&gt;0,"1","0")&amp; IF(ODU!$AP251&gt;0,"1","0")))</f>
        <v/>
      </c>
      <c r="U251" s="351" t="str">
        <f>IF(ODU!$A251="","",43 - FIND("1",IF(ODU!$AP251&gt;0,"1","0") &amp; IF(ODU!$AO251&gt;0,"1","0") &amp; IF(ODU!$AN251&gt;0,"1","0") &amp; IF(ODU!$AM251&gt;0,"1","0")&amp; IF(ODU!$AL251&gt;0,"1","0")&amp; IF(ODU!$AK251&gt;0,"1","0")&amp; IF(ODU!$AJ251&gt;0,"1","0")&amp; IF(ODU!$AI251&gt;0,"1","0")&amp; IF(ODU!$AH251&gt;0,"1","0")&amp; IF(ODU!$AG251&gt;0,"1","0")&amp; IF(ODU!$AF251&gt;0,"1","0")&amp; IF(ODU!$AE251&gt;0,"1","0")&amp; IF(ODU!$AD251&gt;0,"1","0")&amp; IF(ODU!$AC251&gt;0,"1","0")&amp; IF(ODU!$AB251&gt;0,"1","0")&amp; IF(ODU!$AA251&gt;0,"1","0")))</f>
        <v/>
      </c>
      <c r="V251" s="351" t="str">
        <f>IF(ODU!$A251="","",IF(OR(T251&lt;&gt;R251+17,U251&lt;&gt;S251+17)," RangeMismatch",""))</f>
        <v/>
      </c>
      <c r="W251" s="344" t="str">
        <f ca="1">IF(ODU!$A251="","",IF(COUNTA(INDIRECT("odu!R"&amp;ROW()&amp;"C"&amp;R251&amp;":R"&amp;ROW()&amp;"C"&amp;S251,"false"))&lt;&gt;1+S251-R251," GapInRangeCooling",""))</f>
        <v/>
      </c>
      <c r="X251" s="344" t="str">
        <f ca="1">IF(ODU!$A251="","",IF(COUNTA(INDIRECT("odu!R"&amp;ROW()&amp;"C"&amp;T251&amp;":R"&amp;ROW()&amp;"C"&amp;U251,"false"))&lt;&gt;1+U251-T251," GapInRangeHeating",""))</f>
        <v/>
      </c>
      <c r="Y251" s="345" t="str">
        <f>IF(ODU!$A251="","",IF(OR(ODU!$F251=0,ODU!$B251=0),0,ODU!$F251/ODU!$B251))</f>
        <v/>
      </c>
      <c r="Z251" s="345" t="str">
        <f>IF(ODU!$A251="","",IF(OR(ODU!$G251=0,ODU!$B251=0),0, ODU!$G251/ODU!$B251))</f>
        <v/>
      </c>
      <c r="AA251" s="303" t="str">
        <f>IF(ODU!$A251="","",IF(Y251=0,0,IF(Y251&gt;=0.8,13,IF(Y251&gt;=0.7,12,IF(Y251&gt;=0.6,11,IF(Y251&gt;=0.5,10,0))))))</f>
        <v/>
      </c>
      <c r="AB251" s="351" t="str">
        <f>IF(ODU!$A251="","",IF(Z251&gt;2, 25,6+INT(10*(Z251-0.0001))))</f>
        <v/>
      </c>
      <c r="AC251" s="304" t="str">
        <f>IF(ODU!$A251="","",IF(AA251&lt;R251," CapacityMin",""))</f>
        <v/>
      </c>
      <c r="AD251" s="304" t="str">
        <f>IF(ODU!$A251="","",IF(AB251&gt;S251," CapacityMax",""))</f>
        <v/>
      </c>
      <c r="AE251" s="344" t="str">
        <f>IF(ODU!$A251="","",IF(ODU!H251&lt;Min_Units," UnitMin",""))</f>
        <v/>
      </c>
      <c r="AF251" s="344" t="str">
        <f>IF(ODU!$A251="","",IF(ODU!I251&lt;=ODU!H251," UnitMax",""))</f>
        <v/>
      </c>
      <c r="AG251" s="344" t="str">
        <f>IF(ODU!$A251="","",IF(COUNTIF(IDU!$E$3:$N$3,"="&amp;UPPER(ODU!BL251))=1,""," Invalid_IDU_List"))</f>
        <v/>
      </c>
      <c r="AH251" s="344" t="str">
        <f t="shared" ca="1" si="32"/>
        <v/>
      </c>
      <c r="AI251" s="344" t="str">
        <f t="shared" si="33"/>
        <v/>
      </c>
    </row>
    <row r="252" spans="1:35" x14ac:dyDescent="0.2">
      <c r="A252">
        <v>252</v>
      </c>
      <c r="B252" s="304" t="str">
        <f t="shared" ca="1" si="30"/>
        <v/>
      </c>
      <c r="C252" s="304">
        <f t="shared" ca="1" si="31"/>
        <v>0</v>
      </c>
      <c r="D252" s="304">
        <f t="shared" ca="1" si="35"/>
        <v>0</v>
      </c>
      <c r="E252" s="304" t="str">
        <f t="shared" ca="1" si="36"/>
        <v/>
      </c>
      <c r="F252">
        <v>246</v>
      </c>
      <c r="G252" s="304">
        <f t="shared" ca="1" si="37"/>
        <v>0</v>
      </c>
      <c r="H252" s="304" t="str">
        <f t="shared" ca="1" si="34"/>
        <v/>
      </c>
      <c r="I252" s="311"/>
      <c r="J252" s="311"/>
      <c r="K252" s="311"/>
      <c r="P252" s="344" t="str">
        <f>IF(ODU!$A252="","",IF(COUNTIF(ODU!$A$4:$A$504,"="&amp;ODU!$A252)&gt;1,"ODU_Duplicate",""))</f>
        <v/>
      </c>
      <c r="Q252" s="344" t="str">
        <f>IF(IDU!$A253="","",IF(COUNTIF(IDU!$A$4:$A$354,"="&amp;IDU!$A253)&gt;1,"IDU_Duplicate",""))</f>
        <v/>
      </c>
      <c r="R252" s="351" t="str">
        <f>IF(ODU!$A252="","",9 + FIND("1",IF(ODU!$J252&gt;0,"1","0") &amp; IF(ODU!$K252&gt;0,"1","0") &amp; IF(ODU!$L252&gt;0,"1","0") &amp; IF(ODU!$M252&gt;0,"1","0")&amp; IF(ODU!$N252&gt;0,"1","0")&amp; IF(ODU!$O252&gt;0,"1","0")&amp; IF(ODU!$P252&gt;0,"1","0")&amp; IF(ODU!$Q252&gt;0,"1","0")&amp; IF(ODU!$R252&gt;0,"1","0")&amp; IF(ODU!$S252&gt;0,"1","0")&amp; IF(ODU!$T252&gt;0,"1","0")&amp; IF(ODU!$U252&gt;0,"1","0")&amp; IF(ODU!$V252&gt;0,"1","0")&amp; IF(ODU!$W252&gt;0,"1","0")&amp; IF(ODU!$X252&gt;0,"1","0")&amp; IF(ODU!$Y252&gt;0,"1","0")))</f>
        <v/>
      </c>
      <c r="S252" s="351" t="str">
        <f>IF(ODU!$A252="","",26 - FIND("1",IF(ODU!$Y252&gt;0,"1","0") &amp; IF(ODU!$X252&gt;0,"1","0") &amp; IF(ODU!$W252&gt;0,"1","0") &amp; IF(ODU!$V252&gt;0,"1","0")&amp; IF(ODU!$U252&gt;0,"1","0")&amp; IF(ODU!$T252&gt;0,"1","0")&amp; IF(ODU!$S252&gt;0,"1","0")&amp; IF(ODU!$R252&gt;0,"1","0")&amp; IF(ODU!$Q252&gt;0,"1","0")&amp; IF(ODU!$P252&gt;0,"1","0")&amp; IF(ODU!$O252&gt;0,"1","0")&amp; IF(ODU!$N252&gt;0,"1","0")&amp; IF(ODU!$M252&gt;0,"1","0")&amp; IF(ODU!$L252&gt;0,"1","0")&amp; IF(ODU!$K252&gt;0,"1","0")&amp; IF(ODU!$J252&gt;0,"1","0")))</f>
        <v/>
      </c>
      <c r="T252" s="351" t="str">
        <f>IF(ODU!$A252="","",26 + FIND("1",IF(ODU!$AA252&gt;0,"1","0") &amp; IF(ODU!$AB252&gt;0,"1","0") &amp; IF(ODU!$AC252&gt;0,"1","0") &amp; IF(ODU!$AD252&gt;0,"1","0")&amp; IF(ODU!$AE252&gt;0,"1","0")&amp; IF(ODU!$AF252&gt;0,"1","0")&amp; IF(ODU!$AG252&gt;0,"1","0")&amp; IF(ODU!$AH252&gt;0,"1","0")&amp; IF(ODU!$AI252&gt;0,"1","0")&amp; IF(ODU!$AJ252&gt;0,"1","0")&amp; IF(ODU!$AK252&gt;0,"1","0")&amp; IF(ODU!$AL252&gt;0,"1","0")&amp; IF(ODU!$AM252&gt;0,"1","0")&amp; IF(ODU!$AN252&gt;0,"1","0")&amp; IF(ODU!$AO252&gt;0,"1","0")&amp; IF(ODU!$AP252&gt;0,"1","0")))</f>
        <v/>
      </c>
      <c r="U252" s="351" t="str">
        <f>IF(ODU!$A252="","",43 - FIND("1",IF(ODU!$AP252&gt;0,"1","0") &amp; IF(ODU!$AO252&gt;0,"1","0") &amp; IF(ODU!$AN252&gt;0,"1","0") &amp; IF(ODU!$AM252&gt;0,"1","0")&amp; IF(ODU!$AL252&gt;0,"1","0")&amp; IF(ODU!$AK252&gt;0,"1","0")&amp; IF(ODU!$AJ252&gt;0,"1","0")&amp; IF(ODU!$AI252&gt;0,"1","0")&amp; IF(ODU!$AH252&gt;0,"1","0")&amp; IF(ODU!$AG252&gt;0,"1","0")&amp; IF(ODU!$AF252&gt;0,"1","0")&amp; IF(ODU!$AE252&gt;0,"1","0")&amp; IF(ODU!$AD252&gt;0,"1","0")&amp; IF(ODU!$AC252&gt;0,"1","0")&amp; IF(ODU!$AB252&gt;0,"1","0")&amp; IF(ODU!$AA252&gt;0,"1","0")))</f>
        <v/>
      </c>
      <c r="V252" s="351" t="str">
        <f>IF(ODU!$A252="","",IF(OR(T252&lt;&gt;R252+17,U252&lt;&gt;S252+17)," RangeMismatch",""))</f>
        <v/>
      </c>
      <c r="W252" s="344" t="str">
        <f ca="1">IF(ODU!$A252="","",IF(COUNTA(INDIRECT("odu!R"&amp;ROW()&amp;"C"&amp;R252&amp;":R"&amp;ROW()&amp;"C"&amp;S252,"false"))&lt;&gt;1+S252-R252," GapInRangeCooling",""))</f>
        <v/>
      </c>
      <c r="X252" s="344" t="str">
        <f ca="1">IF(ODU!$A252="","",IF(COUNTA(INDIRECT("odu!R"&amp;ROW()&amp;"C"&amp;T252&amp;":R"&amp;ROW()&amp;"C"&amp;U252,"false"))&lt;&gt;1+U252-T252," GapInRangeHeating",""))</f>
        <v/>
      </c>
      <c r="Y252" s="345" t="str">
        <f>IF(ODU!$A252="","",IF(OR(ODU!$F252=0,ODU!$B252=0),0,ODU!$F252/ODU!$B252))</f>
        <v/>
      </c>
      <c r="Z252" s="345" t="str">
        <f>IF(ODU!$A252="","",IF(OR(ODU!$G252=0,ODU!$B252=0),0, ODU!$G252/ODU!$B252))</f>
        <v/>
      </c>
      <c r="AA252" s="303" t="str">
        <f>IF(ODU!$A252="","",IF(Y252=0,0,IF(Y252&gt;=0.8,13,IF(Y252&gt;=0.7,12,IF(Y252&gt;=0.6,11,IF(Y252&gt;=0.5,10,0))))))</f>
        <v/>
      </c>
      <c r="AB252" s="351" t="str">
        <f>IF(ODU!$A252="","",IF(Z252&gt;2, 25,6+INT(10*(Z252-0.0001))))</f>
        <v/>
      </c>
      <c r="AC252" s="304" t="str">
        <f>IF(ODU!$A252="","",IF(AA252&lt;R252," CapacityMin",""))</f>
        <v/>
      </c>
      <c r="AD252" s="304" t="str">
        <f>IF(ODU!$A252="","",IF(AB252&gt;S252," CapacityMax",""))</f>
        <v/>
      </c>
      <c r="AE252" s="344" t="str">
        <f>IF(ODU!$A252="","",IF(ODU!H252&lt;Min_Units," UnitMin",""))</f>
        <v/>
      </c>
      <c r="AF252" s="344" t="str">
        <f>IF(ODU!$A252="","",IF(ODU!I252&lt;=ODU!H252," UnitMax",""))</f>
        <v/>
      </c>
      <c r="AG252" s="344" t="str">
        <f>IF(ODU!$A252="","",IF(COUNTIF(IDU!$E$3:$N$3,"="&amp;UPPER(ODU!BL252))=1,""," Invalid_IDU_List"))</f>
        <v/>
      </c>
      <c r="AH252" s="344" t="str">
        <f t="shared" ca="1" si="32"/>
        <v/>
      </c>
      <c r="AI252" s="344" t="str">
        <f t="shared" si="33"/>
        <v/>
      </c>
    </row>
    <row r="253" spans="1:35" x14ac:dyDescent="0.2">
      <c r="A253">
        <v>253</v>
      </c>
      <c r="B253" s="304" t="str">
        <f t="shared" ca="1" si="30"/>
        <v/>
      </c>
      <c r="C253" s="304">
        <f t="shared" ca="1" si="31"/>
        <v>0</v>
      </c>
      <c r="D253" s="304">
        <f t="shared" ca="1" si="35"/>
        <v>0</v>
      </c>
      <c r="E253" s="304" t="str">
        <f t="shared" ca="1" si="36"/>
        <v/>
      </c>
      <c r="F253">
        <v>247</v>
      </c>
      <c r="G253" s="304">
        <f t="shared" ca="1" si="37"/>
        <v>0</v>
      </c>
      <c r="H253" s="304" t="str">
        <f t="shared" ca="1" si="34"/>
        <v/>
      </c>
      <c r="I253" s="311"/>
      <c r="J253" s="311"/>
      <c r="K253" s="311"/>
      <c r="P253" s="344" t="str">
        <f>IF(ODU!$A253="","",IF(COUNTIF(ODU!$A$4:$A$504,"="&amp;ODU!$A253)&gt;1,"ODU_Duplicate",""))</f>
        <v/>
      </c>
      <c r="Q253" s="344" t="str">
        <f>IF(IDU!$A254="","",IF(COUNTIF(IDU!$A$4:$A$354,"="&amp;IDU!$A254)&gt;1,"IDU_Duplicate",""))</f>
        <v/>
      </c>
      <c r="R253" s="351" t="str">
        <f>IF(ODU!$A253="","",9 + FIND("1",IF(ODU!$J253&gt;0,"1","0") &amp; IF(ODU!$K253&gt;0,"1","0") &amp; IF(ODU!$L253&gt;0,"1","0") &amp; IF(ODU!$M253&gt;0,"1","0")&amp; IF(ODU!$N253&gt;0,"1","0")&amp; IF(ODU!$O253&gt;0,"1","0")&amp; IF(ODU!$P253&gt;0,"1","0")&amp; IF(ODU!$Q253&gt;0,"1","0")&amp; IF(ODU!$R253&gt;0,"1","0")&amp; IF(ODU!$S253&gt;0,"1","0")&amp; IF(ODU!$T253&gt;0,"1","0")&amp; IF(ODU!$U253&gt;0,"1","0")&amp; IF(ODU!$V253&gt;0,"1","0")&amp; IF(ODU!$W253&gt;0,"1","0")&amp; IF(ODU!$X253&gt;0,"1","0")&amp; IF(ODU!$Y253&gt;0,"1","0")))</f>
        <v/>
      </c>
      <c r="S253" s="351" t="str">
        <f>IF(ODU!$A253="","",26 - FIND("1",IF(ODU!$Y253&gt;0,"1","0") &amp; IF(ODU!$X253&gt;0,"1","0") &amp; IF(ODU!$W253&gt;0,"1","0") &amp; IF(ODU!$V253&gt;0,"1","0")&amp; IF(ODU!$U253&gt;0,"1","0")&amp; IF(ODU!$T253&gt;0,"1","0")&amp; IF(ODU!$S253&gt;0,"1","0")&amp; IF(ODU!$R253&gt;0,"1","0")&amp; IF(ODU!$Q253&gt;0,"1","0")&amp; IF(ODU!$P253&gt;0,"1","0")&amp; IF(ODU!$O253&gt;0,"1","0")&amp; IF(ODU!$N253&gt;0,"1","0")&amp; IF(ODU!$M253&gt;0,"1","0")&amp; IF(ODU!$L253&gt;0,"1","0")&amp; IF(ODU!$K253&gt;0,"1","0")&amp; IF(ODU!$J253&gt;0,"1","0")))</f>
        <v/>
      </c>
      <c r="T253" s="351" t="str">
        <f>IF(ODU!$A253="","",26 + FIND("1",IF(ODU!$AA253&gt;0,"1","0") &amp; IF(ODU!$AB253&gt;0,"1","0") &amp; IF(ODU!$AC253&gt;0,"1","0") &amp; IF(ODU!$AD253&gt;0,"1","0")&amp; IF(ODU!$AE253&gt;0,"1","0")&amp; IF(ODU!$AF253&gt;0,"1","0")&amp; IF(ODU!$AG253&gt;0,"1","0")&amp; IF(ODU!$AH253&gt;0,"1","0")&amp; IF(ODU!$AI253&gt;0,"1","0")&amp; IF(ODU!$AJ253&gt;0,"1","0")&amp; IF(ODU!$AK253&gt;0,"1","0")&amp; IF(ODU!$AL253&gt;0,"1","0")&amp; IF(ODU!$AM253&gt;0,"1","0")&amp; IF(ODU!$AN253&gt;0,"1","0")&amp; IF(ODU!$AO253&gt;0,"1","0")&amp; IF(ODU!$AP253&gt;0,"1","0")))</f>
        <v/>
      </c>
      <c r="U253" s="351" t="str">
        <f>IF(ODU!$A253="","",43 - FIND("1",IF(ODU!$AP253&gt;0,"1","0") &amp; IF(ODU!$AO253&gt;0,"1","0") &amp; IF(ODU!$AN253&gt;0,"1","0") &amp; IF(ODU!$AM253&gt;0,"1","0")&amp; IF(ODU!$AL253&gt;0,"1","0")&amp; IF(ODU!$AK253&gt;0,"1","0")&amp; IF(ODU!$AJ253&gt;0,"1","0")&amp; IF(ODU!$AI253&gt;0,"1","0")&amp; IF(ODU!$AH253&gt;0,"1","0")&amp; IF(ODU!$AG253&gt;0,"1","0")&amp; IF(ODU!$AF253&gt;0,"1","0")&amp; IF(ODU!$AE253&gt;0,"1","0")&amp; IF(ODU!$AD253&gt;0,"1","0")&amp; IF(ODU!$AC253&gt;0,"1","0")&amp; IF(ODU!$AB253&gt;0,"1","0")&amp; IF(ODU!$AA253&gt;0,"1","0")))</f>
        <v/>
      </c>
      <c r="V253" s="351" t="str">
        <f>IF(ODU!$A253="","",IF(OR(T253&lt;&gt;R253+17,U253&lt;&gt;S253+17)," RangeMismatch",""))</f>
        <v/>
      </c>
      <c r="W253" s="344" t="str">
        <f ca="1">IF(ODU!$A253="","",IF(COUNTA(INDIRECT("odu!R"&amp;ROW()&amp;"C"&amp;R253&amp;":R"&amp;ROW()&amp;"C"&amp;S253,"false"))&lt;&gt;1+S253-R253," GapInRangeCooling",""))</f>
        <v/>
      </c>
      <c r="X253" s="344" t="str">
        <f ca="1">IF(ODU!$A253="","",IF(COUNTA(INDIRECT("odu!R"&amp;ROW()&amp;"C"&amp;T253&amp;":R"&amp;ROW()&amp;"C"&amp;U253,"false"))&lt;&gt;1+U253-T253," GapInRangeHeating",""))</f>
        <v/>
      </c>
      <c r="Y253" s="345" t="str">
        <f>IF(ODU!$A253="","",IF(OR(ODU!$F253=0,ODU!$B253=0),0,ODU!$F253/ODU!$B253))</f>
        <v/>
      </c>
      <c r="Z253" s="345" t="str">
        <f>IF(ODU!$A253="","",IF(OR(ODU!$G253=0,ODU!$B253=0),0, ODU!$G253/ODU!$B253))</f>
        <v/>
      </c>
      <c r="AA253" s="303" t="str">
        <f>IF(ODU!$A253="","",IF(Y253=0,0,IF(Y253&gt;=0.8,13,IF(Y253&gt;=0.7,12,IF(Y253&gt;=0.6,11,IF(Y253&gt;=0.5,10,0))))))</f>
        <v/>
      </c>
      <c r="AB253" s="351" t="str">
        <f>IF(ODU!$A253="","",IF(Z253&gt;2, 25,6+INT(10*(Z253-0.0001))))</f>
        <v/>
      </c>
      <c r="AC253" s="304" t="str">
        <f>IF(ODU!$A253="","",IF(AA253&lt;R253," CapacityMin",""))</f>
        <v/>
      </c>
      <c r="AD253" s="304" t="str">
        <f>IF(ODU!$A253="","",IF(AB253&gt;S253," CapacityMax",""))</f>
        <v/>
      </c>
      <c r="AE253" s="344" t="str">
        <f>IF(ODU!$A253="","",IF(ODU!H253&lt;Min_Units," UnitMin",""))</f>
        <v/>
      </c>
      <c r="AF253" s="344" t="str">
        <f>IF(ODU!$A253="","",IF(ODU!I253&lt;=ODU!H253," UnitMax",""))</f>
        <v/>
      </c>
      <c r="AG253" s="344" t="str">
        <f>IF(ODU!$A253="","",IF(COUNTIF(IDU!$E$3:$N$3,"="&amp;UPPER(ODU!BL253))=1,""," Invalid_IDU_List"))</f>
        <v/>
      </c>
      <c r="AH253" s="344" t="str">
        <f t="shared" ca="1" si="32"/>
        <v/>
      </c>
      <c r="AI253" s="344" t="str">
        <f t="shared" si="33"/>
        <v/>
      </c>
    </row>
    <row r="254" spans="1:35" x14ac:dyDescent="0.2">
      <c r="A254">
        <v>254</v>
      </c>
      <c r="B254" s="304" t="str">
        <f t="shared" ca="1" si="30"/>
        <v/>
      </c>
      <c r="C254" s="304">
        <f t="shared" ca="1" si="31"/>
        <v>0</v>
      </c>
      <c r="D254" s="304">
        <f t="shared" ca="1" si="35"/>
        <v>0</v>
      </c>
      <c r="E254" s="304" t="str">
        <f t="shared" ca="1" si="36"/>
        <v/>
      </c>
      <c r="F254">
        <v>248</v>
      </c>
      <c r="G254" s="304">
        <f t="shared" ca="1" si="37"/>
        <v>0</v>
      </c>
      <c r="H254" s="304" t="str">
        <f t="shared" ca="1" si="34"/>
        <v/>
      </c>
      <c r="I254" s="311"/>
      <c r="J254" s="311"/>
      <c r="K254" s="311"/>
      <c r="P254" s="344" t="str">
        <f>IF(ODU!$A254="","",IF(COUNTIF(ODU!$A$4:$A$504,"="&amp;ODU!$A254)&gt;1,"ODU_Duplicate",""))</f>
        <v/>
      </c>
      <c r="Q254" s="344" t="str">
        <f>IF(IDU!$A255="","",IF(COUNTIF(IDU!$A$4:$A$354,"="&amp;IDU!$A255)&gt;1,"IDU_Duplicate",""))</f>
        <v/>
      </c>
      <c r="R254" s="351" t="str">
        <f>IF(ODU!$A254="","",9 + FIND("1",IF(ODU!$J254&gt;0,"1","0") &amp; IF(ODU!$K254&gt;0,"1","0") &amp; IF(ODU!$L254&gt;0,"1","0") &amp; IF(ODU!$M254&gt;0,"1","0")&amp; IF(ODU!$N254&gt;0,"1","0")&amp; IF(ODU!$O254&gt;0,"1","0")&amp; IF(ODU!$P254&gt;0,"1","0")&amp; IF(ODU!$Q254&gt;0,"1","0")&amp; IF(ODU!$R254&gt;0,"1","0")&amp; IF(ODU!$S254&gt;0,"1","0")&amp; IF(ODU!$T254&gt;0,"1","0")&amp; IF(ODU!$U254&gt;0,"1","0")&amp; IF(ODU!$V254&gt;0,"1","0")&amp; IF(ODU!$W254&gt;0,"1","0")&amp; IF(ODU!$X254&gt;0,"1","0")&amp; IF(ODU!$Y254&gt;0,"1","0")))</f>
        <v/>
      </c>
      <c r="S254" s="351" t="str">
        <f>IF(ODU!$A254="","",26 - FIND("1",IF(ODU!$Y254&gt;0,"1","0") &amp; IF(ODU!$X254&gt;0,"1","0") &amp; IF(ODU!$W254&gt;0,"1","0") &amp; IF(ODU!$V254&gt;0,"1","0")&amp; IF(ODU!$U254&gt;0,"1","0")&amp; IF(ODU!$T254&gt;0,"1","0")&amp; IF(ODU!$S254&gt;0,"1","0")&amp; IF(ODU!$R254&gt;0,"1","0")&amp; IF(ODU!$Q254&gt;0,"1","0")&amp; IF(ODU!$P254&gt;0,"1","0")&amp; IF(ODU!$O254&gt;0,"1","0")&amp; IF(ODU!$N254&gt;0,"1","0")&amp; IF(ODU!$M254&gt;0,"1","0")&amp; IF(ODU!$L254&gt;0,"1","0")&amp; IF(ODU!$K254&gt;0,"1","0")&amp; IF(ODU!$J254&gt;0,"1","0")))</f>
        <v/>
      </c>
      <c r="T254" s="351" t="str">
        <f>IF(ODU!$A254="","",26 + FIND("1",IF(ODU!$AA254&gt;0,"1","0") &amp; IF(ODU!$AB254&gt;0,"1","0") &amp; IF(ODU!$AC254&gt;0,"1","0") &amp; IF(ODU!$AD254&gt;0,"1","0")&amp; IF(ODU!$AE254&gt;0,"1","0")&amp; IF(ODU!$AF254&gt;0,"1","0")&amp; IF(ODU!$AG254&gt;0,"1","0")&amp; IF(ODU!$AH254&gt;0,"1","0")&amp; IF(ODU!$AI254&gt;0,"1","0")&amp; IF(ODU!$AJ254&gt;0,"1","0")&amp; IF(ODU!$AK254&gt;0,"1","0")&amp; IF(ODU!$AL254&gt;0,"1","0")&amp; IF(ODU!$AM254&gt;0,"1","0")&amp; IF(ODU!$AN254&gt;0,"1","0")&amp; IF(ODU!$AO254&gt;0,"1","0")&amp; IF(ODU!$AP254&gt;0,"1","0")))</f>
        <v/>
      </c>
      <c r="U254" s="351" t="str">
        <f>IF(ODU!$A254="","",43 - FIND("1",IF(ODU!$AP254&gt;0,"1","0") &amp; IF(ODU!$AO254&gt;0,"1","0") &amp; IF(ODU!$AN254&gt;0,"1","0") &amp; IF(ODU!$AM254&gt;0,"1","0")&amp; IF(ODU!$AL254&gt;0,"1","0")&amp; IF(ODU!$AK254&gt;0,"1","0")&amp; IF(ODU!$AJ254&gt;0,"1","0")&amp; IF(ODU!$AI254&gt;0,"1","0")&amp; IF(ODU!$AH254&gt;0,"1","0")&amp; IF(ODU!$AG254&gt;0,"1","0")&amp; IF(ODU!$AF254&gt;0,"1","0")&amp; IF(ODU!$AE254&gt;0,"1","0")&amp; IF(ODU!$AD254&gt;0,"1","0")&amp; IF(ODU!$AC254&gt;0,"1","0")&amp; IF(ODU!$AB254&gt;0,"1","0")&amp; IF(ODU!$AA254&gt;0,"1","0")))</f>
        <v/>
      </c>
      <c r="V254" s="351" t="str">
        <f>IF(ODU!$A254="","",IF(OR(T254&lt;&gt;R254+17,U254&lt;&gt;S254+17)," RangeMismatch",""))</f>
        <v/>
      </c>
      <c r="W254" s="344" t="str">
        <f ca="1">IF(ODU!$A254="","",IF(COUNTA(INDIRECT("odu!R"&amp;ROW()&amp;"C"&amp;R254&amp;":R"&amp;ROW()&amp;"C"&amp;S254,"false"))&lt;&gt;1+S254-R254," GapInRangeCooling",""))</f>
        <v/>
      </c>
      <c r="X254" s="344" t="str">
        <f ca="1">IF(ODU!$A254="","",IF(COUNTA(INDIRECT("odu!R"&amp;ROW()&amp;"C"&amp;T254&amp;":R"&amp;ROW()&amp;"C"&amp;U254,"false"))&lt;&gt;1+U254-T254," GapInRangeHeating",""))</f>
        <v/>
      </c>
      <c r="Y254" s="345" t="str">
        <f>IF(ODU!$A254="","",IF(OR(ODU!$F254=0,ODU!$B254=0),0,ODU!$F254/ODU!$B254))</f>
        <v/>
      </c>
      <c r="Z254" s="345" t="str">
        <f>IF(ODU!$A254="","",IF(OR(ODU!$G254=0,ODU!$B254=0),0, ODU!$G254/ODU!$B254))</f>
        <v/>
      </c>
      <c r="AA254" s="303" t="str">
        <f>IF(ODU!$A254="","",IF(Y254=0,0,IF(Y254&gt;=0.8,13,IF(Y254&gt;=0.7,12,IF(Y254&gt;=0.6,11,IF(Y254&gt;=0.5,10,0))))))</f>
        <v/>
      </c>
      <c r="AB254" s="351" t="str">
        <f>IF(ODU!$A254="","",IF(Z254&gt;2, 25,6+INT(10*(Z254-0.0001))))</f>
        <v/>
      </c>
      <c r="AC254" s="304" t="str">
        <f>IF(ODU!$A254="","",IF(AA254&lt;R254," CapacityMin",""))</f>
        <v/>
      </c>
      <c r="AD254" s="304" t="str">
        <f>IF(ODU!$A254="","",IF(AB254&gt;S254," CapacityMax",""))</f>
        <v/>
      </c>
      <c r="AE254" s="344" t="str">
        <f>IF(ODU!$A254="","",IF(ODU!H254&lt;Min_Units," UnitMin",""))</f>
        <v/>
      </c>
      <c r="AF254" s="344" t="str">
        <f>IF(ODU!$A254="","",IF(ODU!I254&lt;=ODU!H254," UnitMax",""))</f>
        <v/>
      </c>
      <c r="AG254" s="344" t="str">
        <f>IF(ODU!$A254="","",IF(COUNTIF(IDU!$E$3:$N$3,"="&amp;UPPER(ODU!BL254))=1,""," Invalid_IDU_List"))</f>
        <v/>
      </c>
      <c r="AH254" s="344" t="str">
        <f t="shared" ca="1" si="32"/>
        <v/>
      </c>
      <c r="AI254" s="344" t="str">
        <f t="shared" si="33"/>
        <v/>
      </c>
    </row>
    <row r="255" spans="1:35" x14ac:dyDescent="0.2">
      <c r="A255">
        <v>255</v>
      </c>
      <c r="B255" s="304" t="str">
        <f t="shared" ca="1" si="30"/>
        <v/>
      </c>
      <c r="C255" s="304">
        <f t="shared" ca="1" si="31"/>
        <v>0</v>
      </c>
      <c r="D255" s="304">
        <f t="shared" ca="1" si="35"/>
        <v>0</v>
      </c>
      <c r="E255" s="304" t="str">
        <f t="shared" ca="1" si="36"/>
        <v/>
      </c>
      <c r="F255">
        <v>249</v>
      </c>
      <c r="G255" s="304">
        <f t="shared" ca="1" si="37"/>
        <v>0</v>
      </c>
      <c r="H255" s="304" t="str">
        <f t="shared" ca="1" si="34"/>
        <v/>
      </c>
      <c r="I255" s="311"/>
      <c r="J255" s="311"/>
      <c r="K255" s="311"/>
      <c r="P255" s="344" t="str">
        <f>IF(ODU!$A255="","",IF(COUNTIF(ODU!$A$4:$A$504,"="&amp;ODU!$A255)&gt;1,"ODU_Duplicate",""))</f>
        <v/>
      </c>
      <c r="Q255" s="344" t="str">
        <f>IF(IDU!$A256="","",IF(COUNTIF(IDU!$A$4:$A$354,"="&amp;IDU!$A256)&gt;1,"IDU_Duplicate",""))</f>
        <v/>
      </c>
      <c r="R255" s="351" t="str">
        <f>IF(ODU!$A255="","",9 + FIND("1",IF(ODU!$J255&gt;0,"1","0") &amp; IF(ODU!$K255&gt;0,"1","0") &amp; IF(ODU!$L255&gt;0,"1","0") &amp; IF(ODU!$M255&gt;0,"1","0")&amp; IF(ODU!$N255&gt;0,"1","0")&amp; IF(ODU!$O255&gt;0,"1","0")&amp; IF(ODU!$P255&gt;0,"1","0")&amp; IF(ODU!$Q255&gt;0,"1","0")&amp; IF(ODU!$R255&gt;0,"1","0")&amp; IF(ODU!$S255&gt;0,"1","0")&amp; IF(ODU!$T255&gt;0,"1","0")&amp; IF(ODU!$U255&gt;0,"1","0")&amp; IF(ODU!$V255&gt;0,"1","0")&amp; IF(ODU!$W255&gt;0,"1","0")&amp; IF(ODU!$X255&gt;0,"1","0")&amp; IF(ODU!$Y255&gt;0,"1","0")))</f>
        <v/>
      </c>
      <c r="S255" s="351" t="str">
        <f>IF(ODU!$A255="","",26 - FIND("1",IF(ODU!$Y255&gt;0,"1","0") &amp; IF(ODU!$X255&gt;0,"1","0") &amp; IF(ODU!$W255&gt;0,"1","0") &amp; IF(ODU!$V255&gt;0,"1","0")&amp; IF(ODU!$U255&gt;0,"1","0")&amp; IF(ODU!$T255&gt;0,"1","0")&amp; IF(ODU!$S255&gt;0,"1","0")&amp; IF(ODU!$R255&gt;0,"1","0")&amp; IF(ODU!$Q255&gt;0,"1","0")&amp; IF(ODU!$P255&gt;0,"1","0")&amp; IF(ODU!$O255&gt;0,"1","0")&amp; IF(ODU!$N255&gt;0,"1","0")&amp; IF(ODU!$M255&gt;0,"1","0")&amp; IF(ODU!$L255&gt;0,"1","0")&amp; IF(ODU!$K255&gt;0,"1","0")&amp; IF(ODU!$J255&gt;0,"1","0")))</f>
        <v/>
      </c>
      <c r="T255" s="351" t="str">
        <f>IF(ODU!$A255="","",26 + FIND("1",IF(ODU!$AA255&gt;0,"1","0") &amp; IF(ODU!$AB255&gt;0,"1","0") &amp; IF(ODU!$AC255&gt;0,"1","0") &amp; IF(ODU!$AD255&gt;0,"1","0")&amp; IF(ODU!$AE255&gt;0,"1","0")&amp; IF(ODU!$AF255&gt;0,"1","0")&amp; IF(ODU!$AG255&gt;0,"1","0")&amp; IF(ODU!$AH255&gt;0,"1","0")&amp; IF(ODU!$AI255&gt;0,"1","0")&amp; IF(ODU!$AJ255&gt;0,"1","0")&amp; IF(ODU!$AK255&gt;0,"1","0")&amp; IF(ODU!$AL255&gt;0,"1","0")&amp; IF(ODU!$AM255&gt;0,"1","0")&amp; IF(ODU!$AN255&gt;0,"1","0")&amp; IF(ODU!$AO255&gt;0,"1","0")&amp; IF(ODU!$AP255&gt;0,"1","0")))</f>
        <v/>
      </c>
      <c r="U255" s="351" t="str">
        <f>IF(ODU!$A255="","",43 - FIND("1",IF(ODU!$AP255&gt;0,"1","0") &amp; IF(ODU!$AO255&gt;0,"1","0") &amp; IF(ODU!$AN255&gt;0,"1","0") &amp; IF(ODU!$AM255&gt;0,"1","0")&amp; IF(ODU!$AL255&gt;0,"1","0")&amp; IF(ODU!$AK255&gt;0,"1","0")&amp; IF(ODU!$AJ255&gt;0,"1","0")&amp; IF(ODU!$AI255&gt;0,"1","0")&amp; IF(ODU!$AH255&gt;0,"1","0")&amp; IF(ODU!$AG255&gt;0,"1","0")&amp; IF(ODU!$AF255&gt;0,"1","0")&amp; IF(ODU!$AE255&gt;0,"1","0")&amp; IF(ODU!$AD255&gt;0,"1","0")&amp; IF(ODU!$AC255&gt;0,"1","0")&amp; IF(ODU!$AB255&gt;0,"1","0")&amp; IF(ODU!$AA255&gt;0,"1","0")))</f>
        <v/>
      </c>
      <c r="V255" s="351" t="str">
        <f>IF(ODU!$A255="","",IF(OR(T255&lt;&gt;R255+17,U255&lt;&gt;S255+17)," RangeMismatch",""))</f>
        <v/>
      </c>
      <c r="W255" s="344" t="str">
        <f ca="1">IF(ODU!$A255="","",IF(COUNTA(INDIRECT("odu!R"&amp;ROW()&amp;"C"&amp;R255&amp;":R"&amp;ROW()&amp;"C"&amp;S255,"false"))&lt;&gt;1+S255-R255," GapInRangeCooling",""))</f>
        <v/>
      </c>
      <c r="X255" s="344" t="str">
        <f ca="1">IF(ODU!$A255="","",IF(COUNTA(INDIRECT("odu!R"&amp;ROW()&amp;"C"&amp;T255&amp;":R"&amp;ROW()&amp;"C"&amp;U255,"false"))&lt;&gt;1+U255-T255," GapInRangeHeating",""))</f>
        <v/>
      </c>
      <c r="Y255" s="345" t="str">
        <f>IF(ODU!$A255="","",IF(OR(ODU!$F255=0,ODU!$B255=0),0,ODU!$F255/ODU!$B255))</f>
        <v/>
      </c>
      <c r="Z255" s="345" t="str">
        <f>IF(ODU!$A255="","",IF(OR(ODU!$G255=0,ODU!$B255=0),0, ODU!$G255/ODU!$B255))</f>
        <v/>
      </c>
      <c r="AA255" s="303" t="str">
        <f>IF(ODU!$A255="","",IF(Y255=0,0,IF(Y255&gt;=0.8,13,IF(Y255&gt;=0.7,12,IF(Y255&gt;=0.6,11,IF(Y255&gt;=0.5,10,0))))))</f>
        <v/>
      </c>
      <c r="AB255" s="351" t="str">
        <f>IF(ODU!$A255="","",IF(Z255&gt;2, 25,6+INT(10*(Z255-0.0001))))</f>
        <v/>
      </c>
      <c r="AC255" s="304" t="str">
        <f>IF(ODU!$A255="","",IF(AA255&lt;R255," CapacityMin",""))</f>
        <v/>
      </c>
      <c r="AD255" s="304" t="str">
        <f>IF(ODU!$A255="","",IF(AB255&gt;S255," CapacityMax",""))</f>
        <v/>
      </c>
      <c r="AE255" s="344" t="str">
        <f>IF(ODU!$A255="","",IF(ODU!H255&lt;Min_Units," UnitMin",""))</f>
        <v/>
      </c>
      <c r="AF255" s="344" t="str">
        <f>IF(ODU!$A255="","",IF(ODU!I255&lt;=ODU!H255," UnitMax",""))</f>
        <v/>
      </c>
      <c r="AG255" s="344" t="str">
        <f>IF(ODU!$A255="","",IF(COUNTIF(IDU!$E$3:$N$3,"="&amp;UPPER(ODU!BL255))=1,""," Invalid_IDU_List"))</f>
        <v/>
      </c>
      <c r="AH255" s="344" t="str">
        <f t="shared" ca="1" si="32"/>
        <v/>
      </c>
      <c r="AI255" s="344" t="str">
        <f t="shared" si="33"/>
        <v/>
      </c>
    </row>
    <row r="256" spans="1:35" x14ac:dyDescent="0.2">
      <c r="A256">
        <v>256</v>
      </c>
      <c r="B256" s="304" t="str">
        <f t="shared" ca="1" si="30"/>
        <v/>
      </c>
      <c r="C256" s="304">
        <f t="shared" ca="1" si="31"/>
        <v>0</v>
      </c>
      <c r="D256" s="304">
        <f t="shared" ca="1" si="35"/>
        <v>0</v>
      </c>
      <c r="E256" s="304" t="str">
        <f t="shared" ca="1" si="36"/>
        <v/>
      </c>
      <c r="F256">
        <v>250</v>
      </c>
      <c r="G256" s="304">
        <f t="shared" ca="1" si="37"/>
        <v>0</v>
      </c>
      <c r="H256" s="304" t="str">
        <f t="shared" ca="1" si="34"/>
        <v/>
      </c>
      <c r="I256" s="311"/>
      <c r="J256" s="311"/>
      <c r="K256" s="311"/>
      <c r="P256" s="344" t="str">
        <f>IF(ODU!$A256="","",IF(COUNTIF(ODU!$A$4:$A$504,"="&amp;ODU!$A256)&gt;1,"ODU_Duplicate",""))</f>
        <v/>
      </c>
      <c r="Q256" s="344" t="str">
        <f>IF(IDU!$A257="","",IF(COUNTIF(IDU!$A$4:$A$354,"="&amp;IDU!$A257)&gt;1,"IDU_Duplicate",""))</f>
        <v/>
      </c>
      <c r="R256" s="351" t="str">
        <f>IF(ODU!$A256="","",9 + FIND("1",IF(ODU!$J256&gt;0,"1","0") &amp; IF(ODU!$K256&gt;0,"1","0") &amp; IF(ODU!$L256&gt;0,"1","0") &amp; IF(ODU!$M256&gt;0,"1","0")&amp; IF(ODU!$N256&gt;0,"1","0")&amp; IF(ODU!$O256&gt;0,"1","0")&amp; IF(ODU!$P256&gt;0,"1","0")&amp; IF(ODU!$Q256&gt;0,"1","0")&amp; IF(ODU!$R256&gt;0,"1","0")&amp; IF(ODU!$S256&gt;0,"1","0")&amp; IF(ODU!$T256&gt;0,"1","0")&amp; IF(ODU!$U256&gt;0,"1","0")&amp; IF(ODU!$V256&gt;0,"1","0")&amp; IF(ODU!$W256&gt;0,"1","0")&amp; IF(ODU!$X256&gt;0,"1","0")&amp; IF(ODU!$Y256&gt;0,"1","0")))</f>
        <v/>
      </c>
      <c r="S256" s="351" t="str">
        <f>IF(ODU!$A256="","",26 - FIND("1",IF(ODU!$Y256&gt;0,"1","0") &amp; IF(ODU!$X256&gt;0,"1","0") &amp; IF(ODU!$W256&gt;0,"1","0") &amp; IF(ODU!$V256&gt;0,"1","0")&amp; IF(ODU!$U256&gt;0,"1","0")&amp; IF(ODU!$T256&gt;0,"1","0")&amp; IF(ODU!$S256&gt;0,"1","0")&amp; IF(ODU!$R256&gt;0,"1","0")&amp; IF(ODU!$Q256&gt;0,"1","0")&amp; IF(ODU!$P256&gt;0,"1","0")&amp; IF(ODU!$O256&gt;0,"1","0")&amp; IF(ODU!$N256&gt;0,"1","0")&amp; IF(ODU!$M256&gt;0,"1","0")&amp; IF(ODU!$L256&gt;0,"1","0")&amp; IF(ODU!$K256&gt;0,"1","0")&amp; IF(ODU!$J256&gt;0,"1","0")))</f>
        <v/>
      </c>
      <c r="T256" s="351" t="str">
        <f>IF(ODU!$A256="","",26 + FIND("1",IF(ODU!$AA256&gt;0,"1","0") &amp; IF(ODU!$AB256&gt;0,"1","0") &amp; IF(ODU!$AC256&gt;0,"1","0") &amp; IF(ODU!$AD256&gt;0,"1","0")&amp; IF(ODU!$AE256&gt;0,"1","0")&amp; IF(ODU!$AF256&gt;0,"1","0")&amp; IF(ODU!$AG256&gt;0,"1","0")&amp; IF(ODU!$AH256&gt;0,"1","0")&amp; IF(ODU!$AI256&gt;0,"1","0")&amp; IF(ODU!$AJ256&gt;0,"1","0")&amp; IF(ODU!$AK256&gt;0,"1","0")&amp; IF(ODU!$AL256&gt;0,"1","0")&amp; IF(ODU!$AM256&gt;0,"1","0")&amp; IF(ODU!$AN256&gt;0,"1","0")&amp; IF(ODU!$AO256&gt;0,"1","0")&amp; IF(ODU!$AP256&gt;0,"1","0")))</f>
        <v/>
      </c>
      <c r="U256" s="351" t="str">
        <f>IF(ODU!$A256="","",43 - FIND("1",IF(ODU!$AP256&gt;0,"1","0") &amp; IF(ODU!$AO256&gt;0,"1","0") &amp; IF(ODU!$AN256&gt;0,"1","0") &amp; IF(ODU!$AM256&gt;0,"1","0")&amp; IF(ODU!$AL256&gt;0,"1","0")&amp; IF(ODU!$AK256&gt;0,"1","0")&amp; IF(ODU!$AJ256&gt;0,"1","0")&amp; IF(ODU!$AI256&gt;0,"1","0")&amp; IF(ODU!$AH256&gt;0,"1","0")&amp; IF(ODU!$AG256&gt;0,"1","0")&amp; IF(ODU!$AF256&gt;0,"1","0")&amp; IF(ODU!$AE256&gt;0,"1","0")&amp; IF(ODU!$AD256&gt;0,"1","0")&amp; IF(ODU!$AC256&gt;0,"1","0")&amp; IF(ODU!$AB256&gt;0,"1","0")&amp; IF(ODU!$AA256&gt;0,"1","0")))</f>
        <v/>
      </c>
      <c r="V256" s="351" t="str">
        <f>IF(ODU!$A256="","",IF(OR(T256&lt;&gt;R256+17,U256&lt;&gt;S256+17)," RangeMismatch",""))</f>
        <v/>
      </c>
      <c r="W256" s="344" t="str">
        <f ca="1">IF(ODU!$A256="","",IF(COUNTA(INDIRECT("odu!R"&amp;ROW()&amp;"C"&amp;R256&amp;":R"&amp;ROW()&amp;"C"&amp;S256,"false"))&lt;&gt;1+S256-R256," GapInRangeCooling",""))</f>
        <v/>
      </c>
      <c r="X256" s="344" t="str">
        <f ca="1">IF(ODU!$A256="","",IF(COUNTA(INDIRECT("odu!R"&amp;ROW()&amp;"C"&amp;T256&amp;":R"&amp;ROW()&amp;"C"&amp;U256,"false"))&lt;&gt;1+U256-T256," GapInRangeHeating",""))</f>
        <v/>
      </c>
      <c r="Y256" s="345" t="str">
        <f>IF(ODU!$A256="","",IF(OR(ODU!$F256=0,ODU!$B256=0),0,ODU!$F256/ODU!$B256))</f>
        <v/>
      </c>
      <c r="Z256" s="345" t="str">
        <f>IF(ODU!$A256="","",IF(OR(ODU!$G256=0,ODU!$B256=0),0, ODU!$G256/ODU!$B256))</f>
        <v/>
      </c>
      <c r="AA256" s="303" t="str">
        <f>IF(ODU!$A256="","",IF(Y256=0,0,IF(Y256&gt;=0.8,13,IF(Y256&gt;=0.7,12,IF(Y256&gt;=0.6,11,IF(Y256&gt;=0.5,10,0))))))</f>
        <v/>
      </c>
      <c r="AB256" s="351" t="str">
        <f>IF(ODU!$A256="","",IF(Z256&gt;2, 25,6+INT(10*(Z256-0.0001))))</f>
        <v/>
      </c>
      <c r="AC256" s="304" t="str">
        <f>IF(ODU!$A256="","",IF(AA256&lt;R256," CapacityMin",""))</f>
        <v/>
      </c>
      <c r="AD256" s="304" t="str">
        <f>IF(ODU!$A256="","",IF(AB256&gt;S256," CapacityMax",""))</f>
        <v/>
      </c>
      <c r="AE256" s="344" t="str">
        <f>IF(ODU!$A256="","",IF(ODU!H256&lt;Min_Units," UnitMin",""))</f>
        <v/>
      </c>
      <c r="AF256" s="344" t="str">
        <f>IF(ODU!$A256="","",IF(ODU!I256&lt;=ODU!H256," UnitMax",""))</f>
        <v/>
      </c>
      <c r="AG256" s="344" t="str">
        <f>IF(ODU!$A256="","",IF(COUNTIF(IDU!$E$3:$N$3,"="&amp;UPPER(ODU!BL256))=1,""," Invalid_IDU_List"))</f>
        <v/>
      </c>
      <c r="AH256" s="344" t="str">
        <f t="shared" ca="1" si="32"/>
        <v/>
      </c>
      <c r="AI256" s="344" t="str">
        <f t="shared" si="33"/>
        <v/>
      </c>
    </row>
    <row r="257" spans="1:35" x14ac:dyDescent="0.2">
      <c r="A257">
        <v>257</v>
      </c>
      <c r="B257" s="304" t="str">
        <f t="shared" ca="1" si="30"/>
        <v/>
      </c>
      <c r="C257" s="304">
        <f t="shared" ca="1" si="31"/>
        <v>0</v>
      </c>
      <c r="D257" s="304">
        <f t="shared" ca="1" si="35"/>
        <v>0</v>
      </c>
      <c r="E257" s="304" t="str">
        <f t="shared" ca="1" si="36"/>
        <v/>
      </c>
      <c r="F257">
        <v>251</v>
      </c>
      <c r="G257" s="304">
        <f t="shared" ca="1" si="37"/>
        <v>0</v>
      </c>
      <c r="H257" s="304" t="str">
        <f t="shared" ca="1" si="34"/>
        <v/>
      </c>
      <c r="I257" s="311"/>
      <c r="J257" s="311"/>
      <c r="K257" s="311"/>
      <c r="P257" s="344" t="str">
        <f>IF(ODU!$A257="","",IF(COUNTIF(ODU!$A$4:$A$504,"="&amp;ODU!$A257)&gt;1,"ODU_Duplicate",""))</f>
        <v/>
      </c>
      <c r="Q257" s="344" t="str">
        <f>IF(IDU!$A258="","",IF(COUNTIF(IDU!$A$4:$A$354,"="&amp;IDU!$A258)&gt;1,"IDU_Duplicate",""))</f>
        <v/>
      </c>
      <c r="R257" s="351" t="str">
        <f>IF(ODU!$A257="","",9 + FIND("1",IF(ODU!$J257&gt;0,"1","0") &amp; IF(ODU!$K257&gt;0,"1","0") &amp; IF(ODU!$L257&gt;0,"1","0") &amp; IF(ODU!$M257&gt;0,"1","0")&amp; IF(ODU!$N257&gt;0,"1","0")&amp; IF(ODU!$O257&gt;0,"1","0")&amp; IF(ODU!$P257&gt;0,"1","0")&amp; IF(ODU!$Q257&gt;0,"1","0")&amp; IF(ODU!$R257&gt;0,"1","0")&amp; IF(ODU!$S257&gt;0,"1","0")&amp; IF(ODU!$T257&gt;0,"1","0")&amp; IF(ODU!$U257&gt;0,"1","0")&amp; IF(ODU!$V257&gt;0,"1","0")&amp; IF(ODU!$W257&gt;0,"1","0")&amp; IF(ODU!$X257&gt;0,"1","0")&amp; IF(ODU!$Y257&gt;0,"1","0")))</f>
        <v/>
      </c>
      <c r="S257" s="351" t="str">
        <f>IF(ODU!$A257="","",26 - FIND("1",IF(ODU!$Y257&gt;0,"1","0") &amp; IF(ODU!$X257&gt;0,"1","0") &amp; IF(ODU!$W257&gt;0,"1","0") &amp; IF(ODU!$V257&gt;0,"1","0")&amp; IF(ODU!$U257&gt;0,"1","0")&amp; IF(ODU!$T257&gt;0,"1","0")&amp; IF(ODU!$S257&gt;0,"1","0")&amp; IF(ODU!$R257&gt;0,"1","0")&amp; IF(ODU!$Q257&gt;0,"1","0")&amp; IF(ODU!$P257&gt;0,"1","0")&amp; IF(ODU!$O257&gt;0,"1","0")&amp; IF(ODU!$N257&gt;0,"1","0")&amp; IF(ODU!$M257&gt;0,"1","0")&amp; IF(ODU!$L257&gt;0,"1","0")&amp; IF(ODU!$K257&gt;0,"1","0")&amp; IF(ODU!$J257&gt;0,"1","0")))</f>
        <v/>
      </c>
      <c r="T257" s="351" t="str">
        <f>IF(ODU!$A257="","",26 + FIND("1",IF(ODU!$AA257&gt;0,"1","0") &amp; IF(ODU!$AB257&gt;0,"1","0") &amp; IF(ODU!$AC257&gt;0,"1","0") &amp; IF(ODU!$AD257&gt;0,"1","0")&amp; IF(ODU!$AE257&gt;0,"1","0")&amp; IF(ODU!$AF257&gt;0,"1","0")&amp; IF(ODU!$AG257&gt;0,"1","0")&amp; IF(ODU!$AH257&gt;0,"1","0")&amp; IF(ODU!$AI257&gt;0,"1","0")&amp; IF(ODU!$AJ257&gt;0,"1","0")&amp; IF(ODU!$AK257&gt;0,"1","0")&amp; IF(ODU!$AL257&gt;0,"1","0")&amp; IF(ODU!$AM257&gt;0,"1","0")&amp; IF(ODU!$AN257&gt;0,"1","0")&amp; IF(ODU!$AO257&gt;0,"1","0")&amp; IF(ODU!$AP257&gt;0,"1","0")))</f>
        <v/>
      </c>
      <c r="U257" s="351" t="str">
        <f>IF(ODU!$A257="","",43 - FIND("1",IF(ODU!$AP257&gt;0,"1","0") &amp; IF(ODU!$AO257&gt;0,"1","0") &amp; IF(ODU!$AN257&gt;0,"1","0") &amp; IF(ODU!$AM257&gt;0,"1","0")&amp; IF(ODU!$AL257&gt;0,"1","0")&amp; IF(ODU!$AK257&gt;0,"1","0")&amp; IF(ODU!$AJ257&gt;0,"1","0")&amp; IF(ODU!$AI257&gt;0,"1","0")&amp; IF(ODU!$AH257&gt;0,"1","0")&amp; IF(ODU!$AG257&gt;0,"1","0")&amp; IF(ODU!$AF257&gt;0,"1","0")&amp; IF(ODU!$AE257&gt;0,"1","0")&amp; IF(ODU!$AD257&gt;0,"1","0")&amp; IF(ODU!$AC257&gt;0,"1","0")&amp; IF(ODU!$AB257&gt;0,"1","0")&amp; IF(ODU!$AA257&gt;0,"1","0")))</f>
        <v/>
      </c>
      <c r="V257" s="351" t="str">
        <f>IF(ODU!$A257="","",IF(OR(T257&lt;&gt;R257+17,U257&lt;&gt;S257+17)," RangeMismatch",""))</f>
        <v/>
      </c>
      <c r="W257" s="344" t="str">
        <f ca="1">IF(ODU!$A257="","",IF(COUNTA(INDIRECT("odu!R"&amp;ROW()&amp;"C"&amp;R257&amp;":R"&amp;ROW()&amp;"C"&amp;S257,"false"))&lt;&gt;1+S257-R257," GapInRangeCooling",""))</f>
        <v/>
      </c>
      <c r="X257" s="344" t="str">
        <f ca="1">IF(ODU!$A257="","",IF(COUNTA(INDIRECT("odu!R"&amp;ROW()&amp;"C"&amp;T257&amp;":R"&amp;ROW()&amp;"C"&amp;U257,"false"))&lt;&gt;1+U257-T257," GapInRangeHeating",""))</f>
        <v/>
      </c>
      <c r="Y257" s="345" t="str">
        <f>IF(ODU!$A257="","",IF(OR(ODU!$F257=0,ODU!$B257=0),0,ODU!$F257/ODU!$B257))</f>
        <v/>
      </c>
      <c r="Z257" s="345" t="str">
        <f>IF(ODU!$A257="","",IF(OR(ODU!$G257=0,ODU!$B257=0),0, ODU!$G257/ODU!$B257))</f>
        <v/>
      </c>
      <c r="AA257" s="303" t="str">
        <f>IF(ODU!$A257="","",IF(Y257=0,0,IF(Y257&gt;=0.8,13,IF(Y257&gt;=0.7,12,IF(Y257&gt;=0.6,11,IF(Y257&gt;=0.5,10,0))))))</f>
        <v/>
      </c>
      <c r="AB257" s="351" t="str">
        <f>IF(ODU!$A257="","",IF(Z257&gt;2, 25,6+INT(10*(Z257-0.0001))))</f>
        <v/>
      </c>
      <c r="AC257" s="304" t="str">
        <f>IF(ODU!$A257="","",IF(AA257&lt;R257," CapacityMin",""))</f>
        <v/>
      </c>
      <c r="AD257" s="304" t="str">
        <f>IF(ODU!$A257="","",IF(AB257&gt;S257," CapacityMax",""))</f>
        <v/>
      </c>
      <c r="AE257" s="344" t="str">
        <f>IF(ODU!$A257="","",IF(ODU!H257&lt;Min_Units," UnitMin",""))</f>
        <v/>
      </c>
      <c r="AF257" s="344" t="str">
        <f>IF(ODU!$A257="","",IF(ODU!I257&lt;=ODU!H257," UnitMax",""))</f>
        <v/>
      </c>
      <c r="AG257" s="344" t="str">
        <f>IF(ODU!$A257="","",IF(COUNTIF(IDU!$E$3:$N$3,"="&amp;UPPER(ODU!BL257))=1,""," Invalid_IDU_List"))</f>
        <v/>
      </c>
      <c r="AH257" s="344" t="str">
        <f t="shared" ca="1" si="32"/>
        <v/>
      </c>
      <c r="AI257" s="344" t="str">
        <f t="shared" si="33"/>
        <v/>
      </c>
    </row>
    <row r="258" spans="1:35" x14ac:dyDescent="0.2">
      <c r="A258">
        <v>258</v>
      </c>
      <c r="B258" s="304" t="str">
        <f t="shared" ca="1" si="30"/>
        <v/>
      </c>
      <c r="C258" s="304">
        <f t="shared" ca="1" si="31"/>
        <v>0</v>
      </c>
      <c r="D258" s="304">
        <f t="shared" ca="1" si="35"/>
        <v>0</v>
      </c>
      <c r="E258" s="304" t="str">
        <f t="shared" ca="1" si="36"/>
        <v/>
      </c>
      <c r="F258">
        <v>252</v>
      </c>
      <c r="G258" s="304">
        <f t="shared" ca="1" si="37"/>
        <v>0</v>
      </c>
      <c r="H258" s="304" t="str">
        <f t="shared" ca="1" si="34"/>
        <v/>
      </c>
      <c r="I258" s="311"/>
      <c r="J258" s="311"/>
      <c r="K258" s="311"/>
      <c r="P258" s="344" t="str">
        <f>IF(ODU!$A258="","",IF(COUNTIF(ODU!$A$4:$A$504,"="&amp;ODU!$A258)&gt;1,"ODU_Duplicate",""))</f>
        <v/>
      </c>
      <c r="Q258" s="344" t="str">
        <f>IF(IDU!$A259="","",IF(COUNTIF(IDU!$A$4:$A$354,"="&amp;IDU!$A259)&gt;1,"IDU_Duplicate",""))</f>
        <v/>
      </c>
      <c r="R258" s="351" t="str">
        <f>IF(ODU!$A258="","",9 + FIND("1",IF(ODU!$J258&gt;0,"1","0") &amp; IF(ODU!$K258&gt;0,"1","0") &amp; IF(ODU!$L258&gt;0,"1","0") &amp; IF(ODU!$M258&gt;0,"1","0")&amp; IF(ODU!$N258&gt;0,"1","0")&amp; IF(ODU!$O258&gt;0,"1","0")&amp; IF(ODU!$P258&gt;0,"1","0")&amp; IF(ODU!$Q258&gt;0,"1","0")&amp; IF(ODU!$R258&gt;0,"1","0")&amp; IF(ODU!$S258&gt;0,"1","0")&amp; IF(ODU!$T258&gt;0,"1","0")&amp; IF(ODU!$U258&gt;0,"1","0")&amp; IF(ODU!$V258&gt;0,"1","0")&amp; IF(ODU!$W258&gt;0,"1","0")&amp; IF(ODU!$X258&gt;0,"1","0")&amp; IF(ODU!$Y258&gt;0,"1","0")))</f>
        <v/>
      </c>
      <c r="S258" s="351" t="str">
        <f>IF(ODU!$A258="","",26 - FIND("1",IF(ODU!$Y258&gt;0,"1","0") &amp; IF(ODU!$X258&gt;0,"1","0") &amp; IF(ODU!$W258&gt;0,"1","0") &amp; IF(ODU!$V258&gt;0,"1","0")&amp; IF(ODU!$U258&gt;0,"1","0")&amp; IF(ODU!$T258&gt;0,"1","0")&amp; IF(ODU!$S258&gt;0,"1","0")&amp; IF(ODU!$R258&gt;0,"1","0")&amp; IF(ODU!$Q258&gt;0,"1","0")&amp; IF(ODU!$P258&gt;0,"1","0")&amp; IF(ODU!$O258&gt;0,"1","0")&amp; IF(ODU!$N258&gt;0,"1","0")&amp; IF(ODU!$M258&gt;0,"1","0")&amp; IF(ODU!$L258&gt;0,"1","0")&amp; IF(ODU!$K258&gt;0,"1","0")&amp; IF(ODU!$J258&gt;0,"1","0")))</f>
        <v/>
      </c>
      <c r="T258" s="351" t="str">
        <f>IF(ODU!$A258="","",26 + FIND("1",IF(ODU!$AA258&gt;0,"1","0") &amp; IF(ODU!$AB258&gt;0,"1","0") &amp; IF(ODU!$AC258&gt;0,"1","0") &amp; IF(ODU!$AD258&gt;0,"1","0")&amp; IF(ODU!$AE258&gt;0,"1","0")&amp; IF(ODU!$AF258&gt;0,"1","0")&amp; IF(ODU!$AG258&gt;0,"1","0")&amp; IF(ODU!$AH258&gt;0,"1","0")&amp; IF(ODU!$AI258&gt;0,"1","0")&amp; IF(ODU!$AJ258&gt;0,"1","0")&amp; IF(ODU!$AK258&gt;0,"1","0")&amp; IF(ODU!$AL258&gt;0,"1","0")&amp; IF(ODU!$AM258&gt;0,"1","0")&amp; IF(ODU!$AN258&gt;0,"1","0")&amp; IF(ODU!$AO258&gt;0,"1","0")&amp; IF(ODU!$AP258&gt;0,"1","0")))</f>
        <v/>
      </c>
      <c r="U258" s="351" t="str">
        <f>IF(ODU!$A258="","",43 - FIND("1",IF(ODU!$AP258&gt;0,"1","0") &amp; IF(ODU!$AO258&gt;0,"1","0") &amp; IF(ODU!$AN258&gt;0,"1","0") &amp; IF(ODU!$AM258&gt;0,"1","0")&amp; IF(ODU!$AL258&gt;0,"1","0")&amp; IF(ODU!$AK258&gt;0,"1","0")&amp; IF(ODU!$AJ258&gt;0,"1","0")&amp; IF(ODU!$AI258&gt;0,"1","0")&amp; IF(ODU!$AH258&gt;0,"1","0")&amp; IF(ODU!$AG258&gt;0,"1","0")&amp; IF(ODU!$AF258&gt;0,"1","0")&amp; IF(ODU!$AE258&gt;0,"1","0")&amp; IF(ODU!$AD258&gt;0,"1","0")&amp; IF(ODU!$AC258&gt;0,"1","0")&amp; IF(ODU!$AB258&gt;0,"1","0")&amp; IF(ODU!$AA258&gt;0,"1","0")))</f>
        <v/>
      </c>
      <c r="V258" s="351" t="str">
        <f>IF(ODU!$A258="","",IF(OR(T258&lt;&gt;R258+17,U258&lt;&gt;S258+17)," RangeMismatch",""))</f>
        <v/>
      </c>
      <c r="W258" s="344" t="str">
        <f ca="1">IF(ODU!$A258="","",IF(COUNTA(INDIRECT("odu!R"&amp;ROW()&amp;"C"&amp;R258&amp;":R"&amp;ROW()&amp;"C"&amp;S258,"false"))&lt;&gt;1+S258-R258," GapInRangeCooling",""))</f>
        <v/>
      </c>
      <c r="X258" s="344" t="str">
        <f ca="1">IF(ODU!$A258="","",IF(COUNTA(INDIRECT("odu!R"&amp;ROW()&amp;"C"&amp;T258&amp;":R"&amp;ROW()&amp;"C"&amp;U258,"false"))&lt;&gt;1+U258-T258," GapInRangeHeating",""))</f>
        <v/>
      </c>
      <c r="Y258" s="345" t="str">
        <f>IF(ODU!$A258="","",IF(OR(ODU!$F258=0,ODU!$B258=0),0,ODU!$F258/ODU!$B258))</f>
        <v/>
      </c>
      <c r="Z258" s="345" t="str">
        <f>IF(ODU!$A258="","",IF(OR(ODU!$G258=0,ODU!$B258=0),0, ODU!$G258/ODU!$B258))</f>
        <v/>
      </c>
      <c r="AA258" s="303" t="str">
        <f>IF(ODU!$A258="","",IF(Y258=0,0,IF(Y258&gt;=0.8,13,IF(Y258&gt;=0.7,12,IF(Y258&gt;=0.6,11,IF(Y258&gt;=0.5,10,0))))))</f>
        <v/>
      </c>
      <c r="AB258" s="351" t="str">
        <f>IF(ODU!$A258="","",IF(Z258&gt;2, 25,6+INT(10*(Z258-0.0001))))</f>
        <v/>
      </c>
      <c r="AC258" s="304" t="str">
        <f>IF(ODU!$A258="","",IF(AA258&lt;R258," CapacityMin",""))</f>
        <v/>
      </c>
      <c r="AD258" s="304" t="str">
        <f>IF(ODU!$A258="","",IF(AB258&gt;S258," CapacityMax",""))</f>
        <v/>
      </c>
      <c r="AE258" s="344" t="str">
        <f>IF(ODU!$A258="","",IF(ODU!H258&lt;Min_Units," UnitMin",""))</f>
        <v/>
      </c>
      <c r="AF258" s="344" t="str">
        <f>IF(ODU!$A258="","",IF(ODU!I258&lt;=ODU!H258," UnitMax",""))</f>
        <v/>
      </c>
      <c r="AG258" s="344" t="str">
        <f>IF(ODU!$A258="","",IF(COUNTIF(IDU!$E$3:$N$3,"="&amp;UPPER(ODU!BL258))=1,""," Invalid_IDU_List"))</f>
        <v/>
      </c>
      <c r="AH258" s="344" t="str">
        <f t="shared" ca="1" si="32"/>
        <v/>
      </c>
      <c r="AI258" s="344" t="str">
        <f t="shared" si="33"/>
        <v/>
      </c>
    </row>
    <row r="259" spans="1:35" x14ac:dyDescent="0.2">
      <c r="A259">
        <v>259</v>
      </c>
      <c r="B259" s="304" t="str">
        <f t="shared" ca="1" si="30"/>
        <v/>
      </c>
      <c r="C259" s="304">
        <f t="shared" ca="1" si="31"/>
        <v>0</v>
      </c>
      <c r="D259" s="304">
        <f t="shared" ca="1" si="35"/>
        <v>0</v>
      </c>
      <c r="E259" s="304" t="str">
        <f t="shared" ca="1" si="36"/>
        <v/>
      </c>
      <c r="F259">
        <v>253</v>
      </c>
      <c r="G259" s="304">
        <f t="shared" ca="1" si="37"/>
        <v>0</v>
      </c>
      <c r="H259" s="304" t="str">
        <f t="shared" ca="1" si="34"/>
        <v/>
      </c>
      <c r="I259" s="311"/>
      <c r="J259" s="311"/>
      <c r="K259" s="311"/>
      <c r="P259" s="344" t="str">
        <f>IF(ODU!$A259="","",IF(COUNTIF(ODU!$A$4:$A$504,"="&amp;ODU!$A259)&gt;1,"ODU_Duplicate",""))</f>
        <v/>
      </c>
      <c r="Q259" s="344" t="str">
        <f>IF(IDU!$A260="","",IF(COUNTIF(IDU!$A$4:$A$354,"="&amp;IDU!$A260)&gt;1,"IDU_Duplicate",""))</f>
        <v/>
      </c>
      <c r="R259" s="351" t="str">
        <f>IF(ODU!$A259="","",9 + FIND("1",IF(ODU!$J259&gt;0,"1","0") &amp; IF(ODU!$K259&gt;0,"1","0") &amp; IF(ODU!$L259&gt;0,"1","0") &amp; IF(ODU!$M259&gt;0,"1","0")&amp; IF(ODU!$N259&gt;0,"1","0")&amp; IF(ODU!$O259&gt;0,"1","0")&amp; IF(ODU!$P259&gt;0,"1","0")&amp; IF(ODU!$Q259&gt;0,"1","0")&amp; IF(ODU!$R259&gt;0,"1","0")&amp; IF(ODU!$S259&gt;0,"1","0")&amp; IF(ODU!$T259&gt;0,"1","0")&amp; IF(ODU!$U259&gt;0,"1","0")&amp; IF(ODU!$V259&gt;0,"1","0")&amp; IF(ODU!$W259&gt;0,"1","0")&amp; IF(ODU!$X259&gt;0,"1","0")&amp; IF(ODU!$Y259&gt;0,"1","0")))</f>
        <v/>
      </c>
      <c r="S259" s="351" t="str">
        <f>IF(ODU!$A259="","",26 - FIND("1",IF(ODU!$Y259&gt;0,"1","0") &amp; IF(ODU!$X259&gt;0,"1","0") &amp; IF(ODU!$W259&gt;0,"1","0") &amp; IF(ODU!$V259&gt;0,"1","0")&amp; IF(ODU!$U259&gt;0,"1","0")&amp; IF(ODU!$T259&gt;0,"1","0")&amp; IF(ODU!$S259&gt;0,"1","0")&amp; IF(ODU!$R259&gt;0,"1","0")&amp; IF(ODU!$Q259&gt;0,"1","0")&amp; IF(ODU!$P259&gt;0,"1","0")&amp; IF(ODU!$O259&gt;0,"1","0")&amp; IF(ODU!$N259&gt;0,"1","0")&amp; IF(ODU!$M259&gt;0,"1","0")&amp; IF(ODU!$L259&gt;0,"1","0")&amp; IF(ODU!$K259&gt;0,"1","0")&amp; IF(ODU!$J259&gt;0,"1","0")))</f>
        <v/>
      </c>
      <c r="T259" s="351" t="str">
        <f>IF(ODU!$A259="","",26 + FIND("1",IF(ODU!$AA259&gt;0,"1","0") &amp; IF(ODU!$AB259&gt;0,"1","0") &amp; IF(ODU!$AC259&gt;0,"1","0") &amp; IF(ODU!$AD259&gt;0,"1","0")&amp; IF(ODU!$AE259&gt;0,"1","0")&amp; IF(ODU!$AF259&gt;0,"1","0")&amp; IF(ODU!$AG259&gt;0,"1","0")&amp; IF(ODU!$AH259&gt;0,"1","0")&amp; IF(ODU!$AI259&gt;0,"1","0")&amp; IF(ODU!$AJ259&gt;0,"1","0")&amp; IF(ODU!$AK259&gt;0,"1","0")&amp; IF(ODU!$AL259&gt;0,"1","0")&amp; IF(ODU!$AM259&gt;0,"1","0")&amp; IF(ODU!$AN259&gt;0,"1","0")&amp; IF(ODU!$AO259&gt;0,"1","0")&amp; IF(ODU!$AP259&gt;0,"1","0")))</f>
        <v/>
      </c>
      <c r="U259" s="351" t="str">
        <f>IF(ODU!$A259="","",43 - FIND("1",IF(ODU!$AP259&gt;0,"1","0") &amp; IF(ODU!$AO259&gt;0,"1","0") &amp; IF(ODU!$AN259&gt;0,"1","0") &amp; IF(ODU!$AM259&gt;0,"1","0")&amp; IF(ODU!$AL259&gt;0,"1","0")&amp; IF(ODU!$AK259&gt;0,"1","0")&amp; IF(ODU!$AJ259&gt;0,"1","0")&amp; IF(ODU!$AI259&gt;0,"1","0")&amp; IF(ODU!$AH259&gt;0,"1","0")&amp; IF(ODU!$AG259&gt;0,"1","0")&amp; IF(ODU!$AF259&gt;0,"1","0")&amp; IF(ODU!$AE259&gt;0,"1","0")&amp; IF(ODU!$AD259&gt;0,"1","0")&amp; IF(ODU!$AC259&gt;0,"1","0")&amp; IF(ODU!$AB259&gt;0,"1","0")&amp; IF(ODU!$AA259&gt;0,"1","0")))</f>
        <v/>
      </c>
      <c r="V259" s="351" t="str">
        <f>IF(ODU!$A259="","",IF(OR(T259&lt;&gt;R259+17,U259&lt;&gt;S259+17)," RangeMismatch",""))</f>
        <v/>
      </c>
      <c r="W259" s="344" t="str">
        <f ca="1">IF(ODU!$A259="","",IF(COUNTA(INDIRECT("odu!R"&amp;ROW()&amp;"C"&amp;R259&amp;":R"&amp;ROW()&amp;"C"&amp;S259,"false"))&lt;&gt;1+S259-R259," GapInRangeCooling",""))</f>
        <v/>
      </c>
      <c r="X259" s="344" t="str">
        <f ca="1">IF(ODU!$A259="","",IF(COUNTA(INDIRECT("odu!R"&amp;ROW()&amp;"C"&amp;T259&amp;":R"&amp;ROW()&amp;"C"&amp;U259,"false"))&lt;&gt;1+U259-T259," GapInRangeHeating",""))</f>
        <v/>
      </c>
      <c r="Y259" s="345" t="str">
        <f>IF(ODU!$A259="","",IF(OR(ODU!$F259=0,ODU!$B259=0),0,ODU!$F259/ODU!$B259))</f>
        <v/>
      </c>
      <c r="Z259" s="345" t="str">
        <f>IF(ODU!$A259="","",IF(OR(ODU!$G259=0,ODU!$B259=0),0, ODU!$G259/ODU!$B259))</f>
        <v/>
      </c>
      <c r="AA259" s="303" t="str">
        <f>IF(ODU!$A259="","",IF(Y259=0,0,IF(Y259&gt;=0.8,13,IF(Y259&gt;=0.7,12,IF(Y259&gt;=0.6,11,IF(Y259&gt;=0.5,10,0))))))</f>
        <v/>
      </c>
      <c r="AB259" s="351" t="str">
        <f>IF(ODU!$A259="","",IF(Z259&gt;2, 25,6+INT(10*(Z259-0.0001))))</f>
        <v/>
      </c>
      <c r="AC259" s="304" t="str">
        <f>IF(ODU!$A259="","",IF(AA259&lt;R259," CapacityMin",""))</f>
        <v/>
      </c>
      <c r="AD259" s="304" t="str">
        <f>IF(ODU!$A259="","",IF(AB259&gt;S259," CapacityMax",""))</f>
        <v/>
      </c>
      <c r="AE259" s="344" t="str">
        <f>IF(ODU!$A259="","",IF(ODU!H259&lt;Min_Units," UnitMin",""))</f>
        <v/>
      </c>
      <c r="AF259" s="344" t="str">
        <f>IF(ODU!$A259="","",IF(ODU!I259&lt;=ODU!H259," UnitMax",""))</f>
        <v/>
      </c>
      <c r="AG259" s="344" t="str">
        <f>IF(ODU!$A259="","",IF(COUNTIF(IDU!$E$3:$N$3,"="&amp;UPPER(ODU!BL259))=1,""," Invalid_IDU_List"))</f>
        <v/>
      </c>
      <c r="AH259" s="344" t="str">
        <f t="shared" ca="1" si="32"/>
        <v/>
      </c>
      <c r="AI259" s="344" t="str">
        <f t="shared" si="33"/>
        <v/>
      </c>
    </row>
    <row r="260" spans="1:35" x14ac:dyDescent="0.2">
      <c r="A260">
        <v>260</v>
      </c>
      <c r="B260" s="304" t="str">
        <f t="shared" ca="1" si="30"/>
        <v/>
      </c>
      <c r="C260" s="304">
        <f t="shared" ca="1" si="31"/>
        <v>0</v>
      </c>
      <c r="D260" s="304">
        <f t="shared" ca="1" si="35"/>
        <v>0</v>
      </c>
      <c r="E260" s="304" t="str">
        <f t="shared" ca="1" si="36"/>
        <v/>
      </c>
      <c r="F260">
        <v>254</v>
      </c>
      <c r="G260" s="304">
        <f t="shared" ca="1" si="37"/>
        <v>0</v>
      </c>
      <c r="H260" s="304" t="str">
        <f t="shared" ca="1" si="34"/>
        <v/>
      </c>
      <c r="I260" s="311"/>
      <c r="J260" s="311"/>
      <c r="K260" s="311"/>
      <c r="P260" s="344" t="str">
        <f>IF(ODU!$A260="","",IF(COUNTIF(ODU!$A$4:$A$504,"="&amp;ODU!$A260)&gt;1,"ODU_Duplicate",""))</f>
        <v/>
      </c>
      <c r="Q260" s="344" t="str">
        <f>IF(IDU!$A261="","",IF(COUNTIF(IDU!$A$4:$A$354,"="&amp;IDU!$A261)&gt;1,"IDU_Duplicate",""))</f>
        <v/>
      </c>
      <c r="R260" s="351" t="str">
        <f>IF(ODU!$A260="","",9 + FIND("1",IF(ODU!$J260&gt;0,"1","0") &amp; IF(ODU!$K260&gt;0,"1","0") &amp; IF(ODU!$L260&gt;0,"1","0") &amp; IF(ODU!$M260&gt;0,"1","0")&amp; IF(ODU!$N260&gt;0,"1","0")&amp; IF(ODU!$O260&gt;0,"1","0")&amp; IF(ODU!$P260&gt;0,"1","0")&amp; IF(ODU!$Q260&gt;0,"1","0")&amp; IF(ODU!$R260&gt;0,"1","0")&amp; IF(ODU!$S260&gt;0,"1","0")&amp; IF(ODU!$T260&gt;0,"1","0")&amp; IF(ODU!$U260&gt;0,"1","0")&amp; IF(ODU!$V260&gt;0,"1","0")&amp; IF(ODU!$W260&gt;0,"1","0")&amp; IF(ODU!$X260&gt;0,"1","0")&amp; IF(ODU!$Y260&gt;0,"1","0")))</f>
        <v/>
      </c>
      <c r="S260" s="351" t="str">
        <f>IF(ODU!$A260="","",26 - FIND("1",IF(ODU!$Y260&gt;0,"1","0") &amp; IF(ODU!$X260&gt;0,"1","0") &amp; IF(ODU!$W260&gt;0,"1","0") &amp; IF(ODU!$V260&gt;0,"1","0")&amp; IF(ODU!$U260&gt;0,"1","0")&amp; IF(ODU!$T260&gt;0,"1","0")&amp; IF(ODU!$S260&gt;0,"1","0")&amp; IF(ODU!$R260&gt;0,"1","0")&amp; IF(ODU!$Q260&gt;0,"1","0")&amp; IF(ODU!$P260&gt;0,"1","0")&amp; IF(ODU!$O260&gt;0,"1","0")&amp; IF(ODU!$N260&gt;0,"1","0")&amp; IF(ODU!$M260&gt;0,"1","0")&amp; IF(ODU!$L260&gt;0,"1","0")&amp; IF(ODU!$K260&gt;0,"1","0")&amp; IF(ODU!$J260&gt;0,"1","0")))</f>
        <v/>
      </c>
      <c r="T260" s="351" t="str">
        <f>IF(ODU!$A260="","",26 + FIND("1",IF(ODU!$AA260&gt;0,"1","0") &amp; IF(ODU!$AB260&gt;0,"1","0") &amp; IF(ODU!$AC260&gt;0,"1","0") &amp; IF(ODU!$AD260&gt;0,"1","0")&amp; IF(ODU!$AE260&gt;0,"1","0")&amp; IF(ODU!$AF260&gt;0,"1","0")&amp; IF(ODU!$AG260&gt;0,"1","0")&amp; IF(ODU!$AH260&gt;0,"1","0")&amp; IF(ODU!$AI260&gt;0,"1","0")&amp; IF(ODU!$AJ260&gt;0,"1","0")&amp; IF(ODU!$AK260&gt;0,"1","0")&amp; IF(ODU!$AL260&gt;0,"1","0")&amp; IF(ODU!$AM260&gt;0,"1","0")&amp; IF(ODU!$AN260&gt;0,"1","0")&amp; IF(ODU!$AO260&gt;0,"1","0")&amp; IF(ODU!$AP260&gt;0,"1","0")))</f>
        <v/>
      </c>
      <c r="U260" s="351" t="str">
        <f>IF(ODU!$A260="","",43 - FIND("1",IF(ODU!$AP260&gt;0,"1","0") &amp; IF(ODU!$AO260&gt;0,"1","0") &amp; IF(ODU!$AN260&gt;0,"1","0") &amp; IF(ODU!$AM260&gt;0,"1","0")&amp; IF(ODU!$AL260&gt;0,"1","0")&amp; IF(ODU!$AK260&gt;0,"1","0")&amp; IF(ODU!$AJ260&gt;0,"1","0")&amp; IF(ODU!$AI260&gt;0,"1","0")&amp; IF(ODU!$AH260&gt;0,"1","0")&amp; IF(ODU!$AG260&gt;0,"1","0")&amp; IF(ODU!$AF260&gt;0,"1","0")&amp; IF(ODU!$AE260&gt;0,"1","0")&amp; IF(ODU!$AD260&gt;0,"1","0")&amp; IF(ODU!$AC260&gt;0,"1","0")&amp; IF(ODU!$AB260&gt;0,"1","0")&amp; IF(ODU!$AA260&gt;0,"1","0")))</f>
        <v/>
      </c>
      <c r="V260" s="351" t="str">
        <f>IF(ODU!$A260="","",IF(OR(T260&lt;&gt;R260+17,U260&lt;&gt;S260+17)," RangeMismatch",""))</f>
        <v/>
      </c>
      <c r="W260" s="344" t="str">
        <f ca="1">IF(ODU!$A260="","",IF(COUNTA(INDIRECT("odu!R"&amp;ROW()&amp;"C"&amp;R260&amp;":R"&amp;ROW()&amp;"C"&amp;S260,"false"))&lt;&gt;1+S260-R260," GapInRangeCooling",""))</f>
        <v/>
      </c>
      <c r="X260" s="344" t="str">
        <f ca="1">IF(ODU!$A260="","",IF(COUNTA(INDIRECT("odu!R"&amp;ROW()&amp;"C"&amp;T260&amp;":R"&amp;ROW()&amp;"C"&amp;U260,"false"))&lt;&gt;1+U260-T260," GapInRangeHeating",""))</f>
        <v/>
      </c>
      <c r="Y260" s="345" t="str">
        <f>IF(ODU!$A260="","",IF(OR(ODU!$F260=0,ODU!$B260=0),0,ODU!$F260/ODU!$B260))</f>
        <v/>
      </c>
      <c r="Z260" s="345" t="str">
        <f>IF(ODU!$A260="","",IF(OR(ODU!$G260=0,ODU!$B260=0),0, ODU!$G260/ODU!$B260))</f>
        <v/>
      </c>
      <c r="AA260" s="303" t="str">
        <f>IF(ODU!$A260="","",IF(Y260=0,0,IF(Y260&gt;=0.8,13,IF(Y260&gt;=0.7,12,IF(Y260&gt;=0.6,11,IF(Y260&gt;=0.5,10,0))))))</f>
        <v/>
      </c>
      <c r="AB260" s="351" t="str">
        <f>IF(ODU!$A260="","",IF(Z260&gt;2, 25,6+INT(10*(Z260-0.0001))))</f>
        <v/>
      </c>
      <c r="AC260" s="304" t="str">
        <f>IF(ODU!$A260="","",IF(AA260&lt;R260," CapacityMin",""))</f>
        <v/>
      </c>
      <c r="AD260" s="304" t="str">
        <f>IF(ODU!$A260="","",IF(AB260&gt;S260," CapacityMax",""))</f>
        <v/>
      </c>
      <c r="AE260" s="344" t="str">
        <f>IF(ODU!$A260="","",IF(ODU!H260&lt;Min_Units," UnitMin",""))</f>
        <v/>
      </c>
      <c r="AF260" s="344" t="str">
        <f>IF(ODU!$A260="","",IF(ODU!I260&lt;=ODU!H260," UnitMax",""))</f>
        <v/>
      </c>
      <c r="AG260" s="344" t="str">
        <f>IF(ODU!$A260="","",IF(COUNTIF(IDU!$E$3:$N$3,"="&amp;UPPER(ODU!BL260))=1,""," Invalid_IDU_List"))</f>
        <v/>
      </c>
      <c r="AH260" s="344" t="str">
        <f t="shared" ca="1" si="32"/>
        <v/>
      </c>
      <c r="AI260" s="344" t="str">
        <f t="shared" si="33"/>
        <v/>
      </c>
    </row>
    <row r="261" spans="1:35" x14ac:dyDescent="0.2">
      <c r="A261">
        <v>261</v>
      </c>
      <c r="B261" s="304" t="str">
        <f t="shared" ref="B261:B324" ca="1" si="38">IF(IU_List_Column &gt;0, INDIRECT("'IDU'!R" &amp; $A261 &amp; "c" &amp; IU_List_Column, "FALSE"),"")</f>
        <v/>
      </c>
      <c r="C261" s="304">
        <f t="shared" ref="C261:C324" ca="1" si="39">IF(OR($B261="x",$B261="X"),1,0)</f>
        <v>0</v>
      </c>
      <c r="D261" s="304">
        <f t="shared" ca="1" si="35"/>
        <v>0</v>
      </c>
      <c r="E261" s="304" t="str">
        <f t="shared" ca="1" si="36"/>
        <v/>
      </c>
      <c r="F261">
        <v>255</v>
      </c>
      <c r="G261" s="304">
        <f t="shared" ca="1" si="37"/>
        <v>0</v>
      </c>
      <c r="H261" s="304" t="str">
        <f t="shared" ca="1" si="34"/>
        <v/>
      </c>
      <c r="I261" s="311"/>
      <c r="J261" s="311"/>
      <c r="K261" s="311"/>
      <c r="P261" s="344" t="str">
        <f>IF(ODU!$A261="","",IF(COUNTIF(ODU!$A$4:$A$504,"="&amp;ODU!$A261)&gt;1,"ODU_Duplicate",""))</f>
        <v/>
      </c>
      <c r="Q261" s="344" t="str">
        <f>IF(IDU!$A262="","",IF(COUNTIF(IDU!$A$4:$A$354,"="&amp;IDU!$A262)&gt;1,"IDU_Duplicate",""))</f>
        <v/>
      </c>
      <c r="R261" s="351" t="str">
        <f>IF(ODU!$A261="","",9 + FIND("1",IF(ODU!$J261&gt;0,"1","0") &amp; IF(ODU!$K261&gt;0,"1","0") &amp; IF(ODU!$L261&gt;0,"1","0") &amp; IF(ODU!$M261&gt;0,"1","0")&amp; IF(ODU!$N261&gt;0,"1","0")&amp; IF(ODU!$O261&gt;0,"1","0")&amp; IF(ODU!$P261&gt;0,"1","0")&amp; IF(ODU!$Q261&gt;0,"1","0")&amp; IF(ODU!$R261&gt;0,"1","0")&amp; IF(ODU!$S261&gt;0,"1","0")&amp; IF(ODU!$T261&gt;0,"1","0")&amp; IF(ODU!$U261&gt;0,"1","0")&amp; IF(ODU!$V261&gt;0,"1","0")&amp; IF(ODU!$W261&gt;0,"1","0")&amp; IF(ODU!$X261&gt;0,"1","0")&amp; IF(ODU!$Y261&gt;0,"1","0")))</f>
        <v/>
      </c>
      <c r="S261" s="351" t="str">
        <f>IF(ODU!$A261="","",26 - FIND("1",IF(ODU!$Y261&gt;0,"1","0") &amp; IF(ODU!$X261&gt;0,"1","0") &amp; IF(ODU!$W261&gt;0,"1","0") &amp; IF(ODU!$V261&gt;0,"1","0")&amp; IF(ODU!$U261&gt;0,"1","0")&amp; IF(ODU!$T261&gt;0,"1","0")&amp; IF(ODU!$S261&gt;0,"1","0")&amp; IF(ODU!$R261&gt;0,"1","0")&amp; IF(ODU!$Q261&gt;0,"1","0")&amp; IF(ODU!$P261&gt;0,"1","0")&amp; IF(ODU!$O261&gt;0,"1","0")&amp; IF(ODU!$N261&gt;0,"1","0")&amp; IF(ODU!$M261&gt;0,"1","0")&amp; IF(ODU!$L261&gt;0,"1","0")&amp; IF(ODU!$K261&gt;0,"1","0")&amp; IF(ODU!$J261&gt;0,"1","0")))</f>
        <v/>
      </c>
      <c r="T261" s="351" t="str">
        <f>IF(ODU!$A261="","",26 + FIND("1",IF(ODU!$AA261&gt;0,"1","0") &amp; IF(ODU!$AB261&gt;0,"1","0") &amp; IF(ODU!$AC261&gt;0,"1","0") &amp; IF(ODU!$AD261&gt;0,"1","0")&amp; IF(ODU!$AE261&gt;0,"1","0")&amp; IF(ODU!$AF261&gt;0,"1","0")&amp; IF(ODU!$AG261&gt;0,"1","0")&amp; IF(ODU!$AH261&gt;0,"1","0")&amp; IF(ODU!$AI261&gt;0,"1","0")&amp; IF(ODU!$AJ261&gt;0,"1","0")&amp; IF(ODU!$AK261&gt;0,"1","0")&amp; IF(ODU!$AL261&gt;0,"1","0")&amp; IF(ODU!$AM261&gt;0,"1","0")&amp; IF(ODU!$AN261&gt;0,"1","0")&amp; IF(ODU!$AO261&gt;0,"1","0")&amp; IF(ODU!$AP261&gt;0,"1","0")))</f>
        <v/>
      </c>
      <c r="U261" s="351" t="str">
        <f>IF(ODU!$A261="","",43 - FIND("1",IF(ODU!$AP261&gt;0,"1","0") &amp; IF(ODU!$AO261&gt;0,"1","0") &amp; IF(ODU!$AN261&gt;0,"1","0") &amp; IF(ODU!$AM261&gt;0,"1","0")&amp; IF(ODU!$AL261&gt;0,"1","0")&amp; IF(ODU!$AK261&gt;0,"1","0")&amp; IF(ODU!$AJ261&gt;0,"1","0")&amp; IF(ODU!$AI261&gt;0,"1","0")&amp; IF(ODU!$AH261&gt;0,"1","0")&amp; IF(ODU!$AG261&gt;0,"1","0")&amp; IF(ODU!$AF261&gt;0,"1","0")&amp; IF(ODU!$AE261&gt;0,"1","0")&amp; IF(ODU!$AD261&gt;0,"1","0")&amp; IF(ODU!$AC261&gt;0,"1","0")&amp; IF(ODU!$AB261&gt;0,"1","0")&amp; IF(ODU!$AA261&gt;0,"1","0")))</f>
        <v/>
      </c>
      <c r="V261" s="351" t="str">
        <f>IF(ODU!$A261="","",IF(OR(T261&lt;&gt;R261+17,U261&lt;&gt;S261+17)," RangeMismatch",""))</f>
        <v/>
      </c>
      <c r="W261" s="344" t="str">
        <f ca="1">IF(ODU!$A261="","",IF(COUNTA(INDIRECT("odu!R"&amp;ROW()&amp;"C"&amp;R261&amp;":R"&amp;ROW()&amp;"C"&amp;S261,"false"))&lt;&gt;1+S261-R261," GapInRangeCooling",""))</f>
        <v/>
      </c>
      <c r="X261" s="344" t="str">
        <f ca="1">IF(ODU!$A261="","",IF(COUNTA(INDIRECT("odu!R"&amp;ROW()&amp;"C"&amp;T261&amp;":R"&amp;ROW()&amp;"C"&amp;U261,"false"))&lt;&gt;1+U261-T261," GapInRangeHeating",""))</f>
        <v/>
      </c>
      <c r="Y261" s="345" t="str">
        <f>IF(ODU!$A261="","",IF(OR(ODU!$F261=0,ODU!$B261=0),0,ODU!$F261/ODU!$B261))</f>
        <v/>
      </c>
      <c r="Z261" s="345" t="str">
        <f>IF(ODU!$A261="","",IF(OR(ODU!$G261=0,ODU!$B261=0),0, ODU!$G261/ODU!$B261))</f>
        <v/>
      </c>
      <c r="AA261" s="303" t="str">
        <f>IF(ODU!$A261="","",IF(Y261=0,0,IF(Y261&gt;=0.8,13,IF(Y261&gt;=0.7,12,IF(Y261&gt;=0.6,11,IF(Y261&gt;=0.5,10,0))))))</f>
        <v/>
      </c>
      <c r="AB261" s="351" t="str">
        <f>IF(ODU!$A261="","",IF(Z261&gt;2, 25,6+INT(10*(Z261-0.0001))))</f>
        <v/>
      </c>
      <c r="AC261" s="304" t="str">
        <f>IF(ODU!$A261="","",IF(AA261&lt;R261," CapacityMin",""))</f>
        <v/>
      </c>
      <c r="AD261" s="304" t="str">
        <f>IF(ODU!$A261="","",IF(AB261&gt;S261," CapacityMax",""))</f>
        <v/>
      </c>
      <c r="AE261" s="344" t="str">
        <f>IF(ODU!$A261="","",IF(ODU!H261&lt;Min_Units," UnitMin",""))</f>
        <v/>
      </c>
      <c r="AF261" s="344" t="str">
        <f>IF(ODU!$A261="","",IF(ODU!I261&lt;=ODU!H261," UnitMax",""))</f>
        <v/>
      </c>
      <c r="AG261" s="344" t="str">
        <f>IF(ODU!$A261="","",IF(COUNTIF(IDU!$E$3:$N$3,"="&amp;UPPER(ODU!BL261))=1,""," Invalid_IDU_List"))</f>
        <v/>
      </c>
      <c r="AH261" s="344" t="str">
        <f t="shared" ref="AH261:AH324" ca="1" si="40">CONCATENATE(P261,V261,W261,X261,AC261,AD261,AE261,AF261,AG261)</f>
        <v/>
      </c>
      <c r="AI261" s="344" t="str">
        <f t="shared" ref="AI261:AI324" si="41">CONCATENATE(Q261)</f>
        <v/>
      </c>
    </row>
    <row r="262" spans="1:35" x14ac:dyDescent="0.2">
      <c r="A262">
        <v>262</v>
      </c>
      <c r="B262" s="304" t="str">
        <f t="shared" ca="1" si="38"/>
        <v/>
      </c>
      <c r="C262" s="304">
        <f t="shared" ca="1" si="39"/>
        <v>0</v>
      </c>
      <c r="D262" s="304">
        <f t="shared" ca="1" si="35"/>
        <v>0</v>
      </c>
      <c r="E262" s="304" t="str">
        <f t="shared" ca="1" si="36"/>
        <v/>
      </c>
      <c r="F262">
        <v>256</v>
      </c>
      <c r="G262" s="304">
        <f t="shared" ca="1" si="37"/>
        <v>0</v>
      </c>
      <c r="H262" s="304" t="str">
        <f t="shared" ca="1" si="34"/>
        <v/>
      </c>
      <c r="I262" s="311"/>
      <c r="J262" s="311"/>
      <c r="K262" s="311"/>
      <c r="P262" s="344" t="str">
        <f>IF(ODU!$A262="","",IF(COUNTIF(ODU!$A$4:$A$504,"="&amp;ODU!$A262)&gt;1,"ODU_Duplicate",""))</f>
        <v/>
      </c>
      <c r="Q262" s="344" t="str">
        <f>IF(IDU!$A263="","",IF(COUNTIF(IDU!$A$4:$A$354,"="&amp;IDU!$A263)&gt;1,"IDU_Duplicate",""))</f>
        <v/>
      </c>
      <c r="R262" s="351" t="str">
        <f>IF(ODU!$A262="","",9 + FIND("1",IF(ODU!$J262&gt;0,"1","0") &amp; IF(ODU!$K262&gt;0,"1","0") &amp; IF(ODU!$L262&gt;0,"1","0") &amp; IF(ODU!$M262&gt;0,"1","0")&amp; IF(ODU!$N262&gt;0,"1","0")&amp; IF(ODU!$O262&gt;0,"1","0")&amp; IF(ODU!$P262&gt;0,"1","0")&amp; IF(ODU!$Q262&gt;0,"1","0")&amp; IF(ODU!$R262&gt;0,"1","0")&amp; IF(ODU!$S262&gt;0,"1","0")&amp; IF(ODU!$T262&gt;0,"1","0")&amp; IF(ODU!$U262&gt;0,"1","0")&amp; IF(ODU!$V262&gt;0,"1","0")&amp; IF(ODU!$W262&gt;0,"1","0")&amp; IF(ODU!$X262&gt;0,"1","0")&amp; IF(ODU!$Y262&gt;0,"1","0")))</f>
        <v/>
      </c>
      <c r="S262" s="351" t="str">
        <f>IF(ODU!$A262="","",26 - FIND("1",IF(ODU!$Y262&gt;0,"1","0") &amp; IF(ODU!$X262&gt;0,"1","0") &amp; IF(ODU!$W262&gt;0,"1","0") &amp; IF(ODU!$V262&gt;0,"1","0")&amp; IF(ODU!$U262&gt;0,"1","0")&amp; IF(ODU!$T262&gt;0,"1","0")&amp; IF(ODU!$S262&gt;0,"1","0")&amp; IF(ODU!$R262&gt;0,"1","0")&amp; IF(ODU!$Q262&gt;0,"1","0")&amp; IF(ODU!$P262&gt;0,"1","0")&amp; IF(ODU!$O262&gt;0,"1","0")&amp; IF(ODU!$N262&gt;0,"1","0")&amp; IF(ODU!$M262&gt;0,"1","0")&amp; IF(ODU!$L262&gt;0,"1","0")&amp; IF(ODU!$K262&gt;0,"1","0")&amp; IF(ODU!$J262&gt;0,"1","0")))</f>
        <v/>
      </c>
      <c r="T262" s="351" t="str">
        <f>IF(ODU!$A262="","",26 + FIND("1",IF(ODU!$AA262&gt;0,"1","0") &amp; IF(ODU!$AB262&gt;0,"1","0") &amp; IF(ODU!$AC262&gt;0,"1","0") &amp; IF(ODU!$AD262&gt;0,"1","0")&amp; IF(ODU!$AE262&gt;0,"1","0")&amp; IF(ODU!$AF262&gt;0,"1","0")&amp; IF(ODU!$AG262&gt;0,"1","0")&amp; IF(ODU!$AH262&gt;0,"1","0")&amp; IF(ODU!$AI262&gt;0,"1","0")&amp; IF(ODU!$AJ262&gt;0,"1","0")&amp; IF(ODU!$AK262&gt;0,"1","0")&amp; IF(ODU!$AL262&gt;0,"1","0")&amp; IF(ODU!$AM262&gt;0,"1","0")&amp; IF(ODU!$AN262&gt;0,"1","0")&amp; IF(ODU!$AO262&gt;0,"1","0")&amp; IF(ODU!$AP262&gt;0,"1","0")))</f>
        <v/>
      </c>
      <c r="U262" s="351" t="str">
        <f>IF(ODU!$A262="","",43 - FIND("1",IF(ODU!$AP262&gt;0,"1","0") &amp; IF(ODU!$AO262&gt;0,"1","0") &amp; IF(ODU!$AN262&gt;0,"1","0") &amp; IF(ODU!$AM262&gt;0,"1","0")&amp; IF(ODU!$AL262&gt;0,"1","0")&amp; IF(ODU!$AK262&gt;0,"1","0")&amp; IF(ODU!$AJ262&gt;0,"1","0")&amp; IF(ODU!$AI262&gt;0,"1","0")&amp; IF(ODU!$AH262&gt;0,"1","0")&amp; IF(ODU!$AG262&gt;0,"1","0")&amp; IF(ODU!$AF262&gt;0,"1","0")&amp; IF(ODU!$AE262&gt;0,"1","0")&amp; IF(ODU!$AD262&gt;0,"1","0")&amp; IF(ODU!$AC262&gt;0,"1","0")&amp; IF(ODU!$AB262&gt;0,"1","0")&amp; IF(ODU!$AA262&gt;0,"1","0")))</f>
        <v/>
      </c>
      <c r="V262" s="351" t="str">
        <f>IF(ODU!$A262="","",IF(OR(T262&lt;&gt;R262+17,U262&lt;&gt;S262+17)," RangeMismatch",""))</f>
        <v/>
      </c>
      <c r="W262" s="344" t="str">
        <f ca="1">IF(ODU!$A262="","",IF(COUNTA(INDIRECT("odu!R"&amp;ROW()&amp;"C"&amp;R262&amp;":R"&amp;ROW()&amp;"C"&amp;S262,"false"))&lt;&gt;1+S262-R262," GapInRangeCooling",""))</f>
        <v/>
      </c>
      <c r="X262" s="344" t="str">
        <f ca="1">IF(ODU!$A262="","",IF(COUNTA(INDIRECT("odu!R"&amp;ROW()&amp;"C"&amp;T262&amp;":R"&amp;ROW()&amp;"C"&amp;U262,"false"))&lt;&gt;1+U262-T262," GapInRangeHeating",""))</f>
        <v/>
      </c>
      <c r="Y262" s="345" t="str">
        <f>IF(ODU!$A262="","",IF(OR(ODU!$F262=0,ODU!$B262=0),0,ODU!$F262/ODU!$B262))</f>
        <v/>
      </c>
      <c r="Z262" s="345" t="str">
        <f>IF(ODU!$A262="","",IF(OR(ODU!$G262=0,ODU!$B262=0),0, ODU!$G262/ODU!$B262))</f>
        <v/>
      </c>
      <c r="AA262" s="303" t="str">
        <f>IF(ODU!$A262="","",IF(Y262=0,0,IF(Y262&gt;=0.8,13,IF(Y262&gt;=0.7,12,IF(Y262&gt;=0.6,11,IF(Y262&gt;=0.5,10,0))))))</f>
        <v/>
      </c>
      <c r="AB262" s="351" t="str">
        <f>IF(ODU!$A262="","",IF(Z262&gt;2, 25,6+INT(10*(Z262-0.0001))))</f>
        <v/>
      </c>
      <c r="AC262" s="304" t="str">
        <f>IF(ODU!$A262="","",IF(AA262&lt;R262," CapacityMin",""))</f>
        <v/>
      </c>
      <c r="AD262" s="304" t="str">
        <f>IF(ODU!$A262="","",IF(AB262&gt;S262," CapacityMax",""))</f>
        <v/>
      </c>
      <c r="AE262" s="344" t="str">
        <f>IF(ODU!$A262="","",IF(ODU!H262&lt;Min_Units," UnitMin",""))</f>
        <v/>
      </c>
      <c r="AF262" s="344" t="str">
        <f>IF(ODU!$A262="","",IF(ODU!I262&lt;=ODU!H262," UnitMax",""))</f>
        <v/>
      </c>
      <c r="AG262" s="344" t="str">
        <f>IF(ODU!$A262="","",IF(COUNTIF(IDU!$E$3:$N$3,"="&amp;UPPER(ODU!BL262))=1,""," Invalid_IDU_List"))</f>
        <v/>
      </c>
      <c r="AH262" s="344" t="str">
        <f t="shared" ca="1" si="40"/>
        <v/>
      </c>
      <c r="AI262" s="344" t="str">
        <f t="shared" si="41"/>
        <v/>
      </c>
    </row>
    <row r="263" spans="1:35" x14ac:dyDescent="0.2">
      <c r="A263">
        <v>263</v>
      </c>
      <c r="B263" s="304" t="str">
        <f t="shared" ca="1" si="38"/>
        <v/>
      </c>
      <c r="C263" s="304">
        <f t="shared" ca="1" si="39"/>
        <v>0</v>
      </c>
      <c r="D263" s="304">
        <f t="shared" ca="1" si="35"/>
        <v>0</v>
      </c>
      <c r="E263" s="304" t="str">
        <f t="shared" ca="1" si="36"/>
        <v/>
      </c>
      <c r="F263">
        <v>257</v>
      </c>
      <c r="G263" s="304">
        <f t="shared" ca="1" si="37"/>
        <v>0</v>
      </c>
      <c r="H263" s="304" t="str">
        <f t="shared" ca="1" si="34"/>
        <v/>
      </c>
      <c r="I263" s="311"/>
      <c r="J263" s="311"/>
      <c r="K263" s="311"/>
      <c r="P263" s="344" t="str">
        <f>IF(ODU!$A263="","",IF(COUNTIF(ODU!$A$4:$A$504,"="&amp;ODU!$A263)&gt;1,"ODU_Duplicate",""))</f>
        <v/>
      </c>
      <c r="Q263" s="344" t="str">
        <f>IF(IDU!$A264="","",IF(COUNTIF(IDU!$A$4:$A$354,"="&amp;IDU!$A264)&gt;1,"IDU_Duplicate",""))</f>
        <v/>
      </c>
      <c r="R263" s="351" t="str">
        <f>IF(ODU!$A263="","",9 + FIND("1",IF(ODU!$J263&gt;0,"1","0") &amp; IF(ODU!$K263&gt;0,"1","0") &amp; IF(ODU!$L263&gt;0,"1","0") &amp; IF(ODU!$M263&gt;0,"1","0")&amp; IF(ODU!$N263&gt;0,"1","0")&amp; IF(ODU!$O263&gt;0,"1","0")&amp; IF(ODU!$P263&gt;0,"1","0")&amp; IF(ODU!$Q263&gt;0,"1","0")&amp; IF(ODU!$R263&gt;0,"1","0")&amp; IF(ODU!$S263&gt;0,"1","0")&amp; IF(ODU!$T263&gt;0,"1","0")&amp; IF(ODU!$U263&gt;0,"1","0")&amp; IF(ODU!$V263&gt;0,"1","0")&amp; IF(ODU!$W263&gt;0,"1","0")&amp; IF(ODU!$X263&gt;0,"1","0")&amp; IF(ODU!$Y263&gt;0,"1","0")))</f>
        <v/>
      </c>
      <c r="S263" s="351" t="str">
        <f>IF(ODU!$A263="","",26 - FIND("1",IF(ODU!$Y263&gt;0,"1","0") &amp; IF(ODU!$X263&gt;0,"1","0") &amp; IF(ODU!$W263&gt;0,"1","0") &amp; IF(ODU!$V263&gt;0,"1","0")&amp; IF(ODU!$U263&gt;0,"1","0")&amp; IF(ODU!$T263&gt;0,"1","0")&amp; IF(ODU!$S263&gt;0,"1","0")&amp; IF(ODU!$R263&gt;0,"1","0")&amp; IF(ODU!$Q263&gt;0,"1","0")&amp; IF(ODU!$P263&gt;0,"1","0")&amp; IF(ODU!$O263&gt;0,"1","0")&amp; IF(ODU!$N263&gt;0,"1","0")&amp; IF(ODU!$M263&gt;0,"1","0")&amp; IF(ODU!$L263&gt;0,"1","0")&amp; IF(ODU!$K263&gt;0,"1","0")&amp; IF(ODU!$J263&gt;0,"1","0")))</f>
        <v/>
      </c>
      <c r="T263" s="351" t="str">
        <f>IF(ODU!$A263="","",26 + FIND("1",IF(ODU!$AA263&gt;0,"1","0") &amp; IF(ODU!$AB263&gt;0,"1","0") &amp; IF(ODU!$AC263&gt;0,"1","0") &amp; IF(ODU!$AD263&gt;0,"1","0")&amp; IF(ODU!$AE263&gt;0,"1","0")&amp; IF(ODU!$AF263&gt;0,"1","0")&amp; IF(ODU!$AG263&gt;0,"1","0")&amp; IF(ODU!$AH263&gt;0,"1","0")&amp; IF(ODU!$AI263&gt;0,"1","0")&amp; IF(ODU!$AJ263&gt;0,"1","0")&amp; IF(ODU!$AK263&gt;0,"1","0")&amp; IF(ODU!$AL263&gt;0,"1","0")&amp; IF(ODU!$AM263&gt;0,"1","0")&amp; IF(ODU!$AN263&gt;0,"1","0")&amp; IF(ODU!$AO263&gt;0,"1","0")&amp; IF(ODU!$AP263&gt;0,"1","0")))</f>
        <v/>
      </c>
      <c r="U263" s="351" t="str">
        <f>IF(ODU!$A263="","",43 - FIND("1",IF(ODU!$AP263&gt;0,"1","0") &amp; IF(ODU!$AO263&gt;0,"1","0") &amp; IF(ODU!$AN263&gt;0,"1","0") &amp; IF(ODU!$AM263&gt;0,"1","0")&amp; IF(ODU!$AL263&gt;0,"1","0")&amp; IF(ODU!$AK263&gt;0,"1","0")&amp; IF(ODU!$AJ263&gt;0,"1","0")&amp; IF(ODU!$AI263&gt;0,"1","0")&amp; IF(ODU!$AH263&gt;0,"1","0")&amp; IF(ODU!$AG263&gt;0,"1","0")&amp; IF(ODU!$AF263&gt;0,"1","0")&amp; IF(ODU!$AE263&gt;0,"1","0")&amp; IF(ODU!$AD263&gt;0,"1","0")&amp; IF(ODU!$AC263&gt;0,"1","0")&amp; IF(ODU!$AB263&gt;0,"1","0")&amp; IF(ODU!$AA263&gt;0,"1","0")))</f>
        <v/>
      </c>
      <c r="V263" s="351" t="str">
        <f>IF(ODU!$A263="","",IF(OR(T263&lt;&gt;R263+17,U263&lt;&gt;S263+17)," RangeMismatch",""))</f>
        <v/>
      </c>
      <c r="W263" s="344" t="str">
        <f ca="1">IF(ODU!$A263="","",IF(COUNTA(INDIRECT("odu!R"&amp;ROW()&amp;"C"&amp;R263&amp;":R"&amp;ROW()&amp;"C"&amp;S263,"false"))&lt;&gt;1+S263-R263," GapInRangeCooling",""))</f>
        <v/>
      </c>
      <c r="X263" s="344" t="str">
        <f ca="1">IF(ODU!$A263="","",IF(COUNTA(INDIRECT("odu!R"&amp;ROW()&amp;"C"&amp;T263&amp;":R"&amp;ROW()&amp;"C"&amp;U263,"false"))&lt;&gt;1+U263-T263," GapInRangeHeating",""))</f>
        <v/>
      </c>
      <c r="Y263" s="345" t="str">
        <f>IF(ODU!$A263="","",IF(OR(ODU!$F263=0,ODU!$B263=0),0,ODU!$F263/ODU!$B263))</f>
        <v/>
      </c>
      <c r="Z263" s="345" t="str">
        <f>IF(ODU!$A263="","",IF(OR(ODU!$G263=0,ODU!$B263=0),0, ODU!$G263/ODU!$B263))</f>
        <v/>
      </c>
      <c r="AA263" s="303" t="str">
        <f>IF(ODU!$A263="","",IF(Y263=0,0,IF(Y263&gt;=0.8,13,IF(Y263&gt;=0.7,12,IF(Y263&gt;=0.6,11,IF(Y263&gt;=0.5,10,0))))))</f>
        <v/>
      </c>
      <c r="AB263" s="351" t="str">
        <f>IF(ODU!$A263="","",IF(Z263&gt;2, 25,6+INT(10*(Z263-0.0001))))</f>
        <v/>
      </c>
      <c r="AC263" s="304" t="str">
        <f>IF(ODU!$A263="","",IF(AA263&lt;R263," CapacityMin",""))</f>
        <v/>
      </c>
      <c r="AD263" s="304" t="str">
        <f>IF(ODU!$A263="","",IF(AB263&gt;S263," CapacityMax",""))</f>
        <v/>
      </c>
      <c r="AE263" s="344" t="str">
        <f>IF(ODU!$A263="","",IF(ODU!H263&lt;Min_Units," UnitMin",""))</f>
        <v/>
      </c>
      <c r="AF263" s="344" t="str">
        <f>IF(ODU!$A263="","",IF(ODU!I263&lt;=ODU!H263," UnitMax",""))</f>
        <v/>
      </c>
      <c r="AG263" s="344" t="str">
        <f>IF(ODU!$A263="","",IF(COUNTIF(IDU!$E$3:$N$3,"="&amp;UPPER(ODU!BL263))=1,""," Invalid_IDU_List"))</f>
        <v/>
      </c>
      <c r="AH263" s="344" t="str">
        <f t="shared" ca="1" si="40"/>
        <v/>
      </c>
      <c r="AI263" s="344" t="str">
        <f t="shared" si="41"/>
        <v/>
      </c>
    </row>
    <row r="264" spans="1:35" x14ac:dyDescent="0.2">
      <c r="A264">
        <v>264</v>
      </c>
      <c r="B264" s="304" t="str">
        <f t="shared" ca="1" si="38"/>
        <v/>
      </c>
      <c r="C264" s="304">
        <f t="shared" ca="1" si="39"/>
        <v>0</v>
      </c>
      <c r="D264" s="304">
        <f t="shared" ca="1" si="35"/>
        <v>0</v>
      </c>
      <c r="E264" s="304" t="str">
        <f t="shared" ca="1" si="36"/>
        <v/>
      </c>
      <c r="F264">
        <v>258</v>
      </c>
      <c r="G264" s="304">
        <f t="shared" ca="1" si="37"/>
        <v>0</v>
      </c>
      <c r="H264" s="304" t="str">
        <f t="shared" ref="H264:H327" ca="1" si="42">IF($G264=0,"",INDIRECT("'IDU'!R"&amp;$G264&amp;"c1","false"))</f>
        <v/>
      </c>
      <c r="I264" s="311"/>
      <c r="J264" s="311"/>
      <c r="K264" s="311"/>
      <c r="P264" s="344" t="str">
        <f>IF(ODU!$A264="","",IF(COUNTIF(ODU!$A$4:$A$504,"="&amp;ODU!$A264)&gt;1,"ODU_Duplicate",""))</f>
        <v/>
      </c>
      <c r="Q264" s="344" t="str">
        <f>IF(IDU!$A265="","",IF(COUNTIF(IDU!$A$4:$A$354,"="&amp;IDU!$A265)&gt;1,"IDU_Duplicate",""))</f>
        <v/>
      </c>
      <c r="R264" s="351" t="str">
        <f>IF(ODU!$A264="","",9 + FIND("1",IF(ODU!$J264&gt;0,"1","0") &amp; IF(ODU!$K264&gt;0,"1","0") &amp; IF(ODU!$L264&gt;0,"1","0") &amp; IF(ODU!$M264&gt;0,"1","0")&amp; IF(ODU!$N264&gt;0,"1","0")&amp; IF(ODU!$O264&gt;0,"1","0")&amp; IF(ODU!$P264&gt;0,"1","0")&amp; IF(ODU!$Q264&gt;0,"1","0")&amp; IF(ODU!$R264&gt;0,"1","0")&amp; IF(ODU!$S264&gt;0,"1","0")&amp; IF(ODU!$T264&gt;0,"1","0")&amp; IF(ODU!$U264&gt;0,"1","0")&amp; IF(ODU!$V264&gt;0,"1","0")&amp; IF(ODU!$W264&gt;0,"1","0")&amp; IF(ODU!$X264&gt;0,"1","0")&amp; IF(ODU!$Y264&gt;0,"1","0")))</f>
        <v/>
      </c>
      <c r="S264" s="351" t="str">
        <f>IF(ODU!$A264="","",26 - FIND("1",IF(ODU!$Y264&gt;0,"1","0") &amp; IF(ODU!$X264&gt;0,"1","0") &amp; IF(ODU!$W264&gt;0,"1","0") &amp; IF(ODU!$V264&gt;0,"1","0")&amp; IF(ODU!$U264&gt;0,"1","0")&amp; IF(ODU!$T264&gt;0,"1","0")&amp; IF(ODU!$S264&gt;0,"1","0")&amp; IF(ODU!$R264&gt;0,"1","0")&amp; IF(ODU!$Q264&gt;0,"1","0")&amp; IF(ODU!$P264&gt;0,"1","0")&amp; IF(ODU!$O264&gt;0,"1","0")&amp; IF(ODU!$N264&gt;0,"1","0")&amp; IF(ODU!$M264&gt;0,"1","0")&amp; IF(ODU!$L264&gt;0,"1","0")&amp; IF(ODU!$K264&gt;0,"1","0")&amp; IF(ODU!$J264&gt;0,"1","0")))</f>
        <v/>
      </c>
      <c r="T264" s="351" t="str">
        <f>IF(ODU!$A264="","",26 + FIND("1",IF(ODU!$AA264&gt;0,"1","0") &amp; IF(ODU!$AB264&gt;0,"1","0") &amp; IF(ODU!$AC264&gt;0,"1","0") &amp; IF(ODU!$AD264&gt;0,"1","0")&amp; IF(ODU!$AE264&gt;0,"1","0")&amp; IF(ODU!$AF264&gt;0,"1","0")&amp; IF(ODU!$AG264&gt;0,"1","0")&amp; IF(ODU!$AH264&gt;0,"1","0")&amp; IF(ODU!$AI264&gt;0,"1","0")&amp; IF(ODU!$AJ264&gt;0,"1","0")&amp; IF(ODU!$AK264&gt;0,"1","0")&amp; IF(ODU!$AL264&gt;0,"1","0")&amp; IF(ODU!$AM264&gt;0,"1","0")&amp; IF(ODU!$AN264&gt;0,"1","0")&amp; IF(ODU!$AO264&gt;0,"1","0")&amp; IF(ODU!$AP264&gt;0,"1","0")))</f>
        <v/>
      </c>
      <c r="U264" s="351" t="str">
        <f>IF(ODU!$A264="","",43 - FIND("1",IF(ODU!$AP264&gt;0,"1","0") &amp; IF(ODU!$AO264&gt;0,"1","0") &amp; IF(ODU!$AN264&gt;0,"1","0") &amp; IF(ODU!$AM264&gt;0,"1","0")&amp; IF(ODU!$AL264&gt;0,"1","0")&amp; IF(ODU!$AK264&gt;0,"1","0")&amp; IF(ODU!$AJ264&gt;0,"1","0")&amp; IF(ODU!$AI264&gt;0,"1","0")&amp; IF(ODU!$AH264&gt;0,"1","0")&amp; IF(ODU!$AG264&gt;0,"1","0")&amp; IF(ODU!$AF264&gt;0,"1","0")&amp; IF(ODU!$AE264&gt;0,"1","0")&amp; IF(ODU!$AD264&gt;0,"1","0")&amp; IF(ODU!$AC264&gt;0,"1","0")&amp; IF(ODU!$AB264&gt;0,"1","0")&amp; IF(ODU!$AA264&gt;0,"1","0")))</f>
        <v/>
      </c>
      <c r="V264" s="351" t="str">
        <f>IF(ODU!$A264="","",IF(OR(T264&lt;&gt;R264+17,U264&lt;&gt;S264+17)," RangeMismatch",""))</f>
        <v/>
      </c>
      <c r="W264" s="344" t="str">
        <f ca="1">IF(ODU!$A264="","",IF(COUNTA(INDIRECT("odu!R"&amp;ROW()&amp;"C"&amp;R264&amp;":R"&amp;ROW()&amp;"C"&amp;S264,"false"))&lt;&gt;1+S264-R264," GapInRangeCooling",""))</f>
        <v/>
      </c>
      <c r="X264" s="344" t="str">
        <f ca="1">IF(ODU!$A264="","",IF(COUNTA(INDIRECT("odu!R"&amp;ROW()&amp;"C"&amp;T264&amp;":R"&amp;ROW()&amp;"C"&amp;U264,"false"))&lt;&gt;1+U264-T264," GapInRangeHeating",""))</f>
        <v/>
      </c>
      <c r="Y264" s="345" t="str">
        <f>IF(ODU!$A264="","",IF(OR(ODU!$F264=0,ODU!$B264=0),0,ODU!$F264/ODU!$B264))</f>
        <v/>
      </c>
      <c r="Z264" s="345" t="str">
        <f>IF(ODU!$A264="","",IF(OR(ODU!$G264=0,ODU!$B264=0),0, ODU!$G264/ODU!$B264))</f>
        <v/>
      </c>
      <c r="AA264" s="303" t="str">
        <f>IF(ODU!$A264="","",IF(Y264=0,0,IF(Y264&gt;=0.8,13,IF(Y264&gt;=0.7,12,IF(Y264&gt;=0.6,11,IF(Y264&gt;=0.5,10,0))))))</f>
        <v/>
      </c>
      <c r="AB264" s="351" t="str">
        <f>IF(ODU!$A264="","",IF(Z264&gt;2, 25,6+INT(10*(Z264-0.0001))))</f>
        <v/>
      </c>
      <c r="AC264" s="304" t="str">
        <f>IF(ODU!$A264="","",IF(AA264&lt;R264," CapacityMin",""))</f>
        <v/>
      </c>
      <c r="AD264" s="304" t="str">
        <f>IF(ODU!$A264="","",IF(AB264&gt;S264," CapacityMax",""))</f>
        <v/>
      </c>
      <c r="AE264" s="344" t="str">
        <f>IF(ODU!$A264="","",IF(ODU!H264&lt;Min_Units," UnitMin",""))</f>
        <v/>
      </c>
      <c r="AF264" s="344" t="str">
        <f>IF(ODU!$A264="","",IF(ODU!I264&lt;=ODU!H264," UnitMax",""))</f>
        <v/>
      </c>
      <c r="AG264" s="344" t="str">
        <f>IF(ODU!$A264="","",IF(COUNTIF(IDU!$E$3:$N$3,"="&amp;UPPER(ODU!BL264))=1,""," Invalid_IDU_List"))</f>
        <v/>
      </c>
      <c r="AH264" s="344" t="str">
        <f t="shared" ca="1" si="40"/>
        <v/>
      </c>
      <c r="AI264" s="344" t="str">
        <f t="shared" si="41"/>
        <v/>
      </c>
    </row>
    <row r="265" spans="1:35" x14ac:dyDescent="0.2">
      <c r="A265">
        <v>265</v>
      </c>
      <c r="B265" s="304" t="str">
        <f t="shared" ca="1" si="38"/>
        <v/>
      </c>
      <c r="C265" s="304">
        <f t="shared" ca="1" si="39"/>
        <v>0</v>
      </c>
      <c r="D265" s="304">
        <f t="shared" ca="1" si="35"/>
        <v>0</v>
      </c>
      <c r="E265" s="304" t="str">
        <f t="shared" ca="1" si="36"/>
        <v/>
      </c>
      <c r="F265">
        <v>259</v>
      </c>
      <c r="G265" s="304">
        <f t="shared" ca="1" si="37"/>
        <v>0</v>
      </c>
      <c r="H265" s="304" t="str">
        <f t="shared" ca="1" si="42"/>
        <v/>
      </c>
      <c r="I265" s="311"/>
      <c r="J265" s="311"/>
      <c r="K265" s="311"/>
      <c r="P265" s="344" t="str">
        <f>IF(ODU!$A265="","",IF(COUNTIF(ODU!$A$4:$A$504,"="&amp;ODU!$A265)&gt;1,"ODU_Duplicate",""))</f>
        <v/>
      </c>
      <c r="Q265" s="344" t="str">
        <f>IF(IDU!$A266="","",IF(COUNTIF(IDU!$A$4:$A$354,"="&amp;IDU!$A266)&gt;1,"IDU_Duplicate",""))</f>
        <v/>
      </c>
      <c r="R265" s="351" t="str">
        <f>IF(ODU!$A265="","",9 + FIND("1",IF(ODU!$J265&gt;0,"1","0") &amp; IF(ODU!$K265&gt;0,"1","0") &amp; IF(ODU!$L265&gt;0,"1","0") &amp; IF(ODU!$M265&gt;0,"1","0")&amp; IF(ODU!$N265&gt;0,"1","0")&amp; IF(ODU!$O265&gt;0,"1","0")&amp; IF(ODU!$P265&gt;0,"1","0")&amp; IF(ODU!$Q265&gt;0,"1","0")&amp; IF(ODU!$R265&gt;0,"1","0")&amp; IF(ODU!$S265&gt;0,"1","0")&amp; IF(ODU!$T265&gt;0,"1","0")&amp; IF(ODU!$U265&gt;0,"1","0")&amp; IF(ODU!$V265&gt;0,"1","0")&amp; IF(ODU!$W265&gt;0,"1","0")&amp; IF(ODU!$X265&gt;0,"1","0")&amp; IF(ODU!$Y265&gt;0,"1","0")))</f>
        <v/>
      </c>
      <c r="S265" s="351" t="str">
        <f>IF(ODU!$A265="","",26 - FIND("1",IF(ODU!$Y265&gt;0,"1","0") &amp; IF(ODU!$X265&gt;0,"1","0") &amp; IF(ODU!$W265&gt;0,"1","0") &amp; IF(ODU!$V265&gt;0,"1","0")&amp; IF(ODU!$U265&gt;0,"1","0")&amp; IF(ODU!$T265&gt;0,"1","0")&amp; IF(ODU!$S265&gt;0,"1","0")&amp; IF(ODU!$R265&gt;0,"1","0")&amp; IF(ODU!$Q265&gt;0,"1","0")&amp; IF(ODU!$P265&gt;0,"1","0")&amp; IF(ODU!$O265&gt;0,"1","0")&amp; IF(ODU!$N265&gt;0,"1","0")&amp; IF(ODU!$M265&gt;0,"1","0")&amp; IF(ODU!$L265&gt;0,"1","0")&amp; IF(ODU!$K265&gt;0,"1","0")&amp; IF(ODU!$J265&gt;0,"1","0")))</f>
        <v/>
      </c>
      <c r="T265" s="351" t="str">
        <f>IF(ODU!$A265="","",26 + FIND("1",IF(ODU!$AA265&gt;0,"1","0") &amp; IF(ODU!$AB265&gt;0,"1","0") &amp; IF(ODU!$AC265&gt;0,"1","0") &amp; IF(ODU!$AD265&gt;0,"1","0")&amp; IF(ODU!$AE265&gt;0,"1","0")&amp; IF(ODU!$AF265&gt;0,"1","0")&amp; IF(ODU!$AG265&gt;0,"1","0")&amp; IF(ODU!$AH265&gt;0,"1","0")&amp; IF(ODU!$AI265&gt;0,"1","0")&amp; IF(ODU!$AJ265&gt;0,"1","0")&amp; IF(ODU!$AK265&gt;0,"1","0")&amp; IF(ODU!$AL265&gt;0,"1","0")&amp; IF(ODU!$AM265&gt;0,"1","0")&amp; IF(ODU!$AN265&gt;0,"1","0")&amp; IF(ODU!$AO265&gt;0,"1","0")&amp; IF(ODU!$AP265&gt;0,"1","0")))</f>
        <v/>
      </c>
      <c r="U265" s="351" t="str">
        <f>IF(ODU!$A265="","",43 - FIND("1",IF(ODU!$AP265&gt;0,"1","0") &amp; IF(ODU!$AO265&gt;0,"1","0") &amp; IF(ODU!$AN265&gt;0,"1","0") &amp; IF(ODU!$AM265&gt;0,"1","0")&amp; IF(ODU!$AL265&gt;0,"1","0")&amp; IF(ODU!$AK265&gt;0,"1","0")&amp; IF(ODU!$AJ265&gt;0,"1","0")&amp; IF(ODU!$AI265&gt;0,"1","0")&amp; IF(ODU!$AH265&gt;0,"1","0")&amp; IF(ODU!$AG265&gt;0,"1","0")&amp; IF(ODU!$AF265&gt;0,"1","0")&amp; IF(ODU!$AE265&gt;0,"1","0")&amp; IF(ODU!$AD265&gt;0,"1","0")&amp; IF(ODU!$AC265&gt;0,"1","0")&amp; IF(ODU!$AB265&gt;0,"1","0")&amp; IF(ODU!$AA265&gt;0,"1","0")))</f>
        <v/>
      </c>
      <c r="V265" s="351" t="str">
        <f>IF(ODU!$A265="","",IF(OR(T265&lt;&gt;R265+17,U265&lt;&gt;S265+17)," RangeMismatch",""))</f>
        <v/>
      </c>
      <c r="W265" s="344" t="str">
        <f ca="1">IF(ODU!$A265="","",IF(COUNTA(INDIRECT("odu!R"&amp;ROW()&amp;"C"&amp;R265&amp;":R"&amp;ROW()&amp;"C"&amp;S265,"false"))&lt;&gt;1+S265-R265," GapInRangeCooling",""))</f>
        <v/>
      </c>
      <c r="X265" s="344" t="str">
        <f ca="1">IF(ODU!$A265="","",IF(COUNTA(INDIRECT("odu!R"&amp;ROW()&amp;"C"&amp;T265&amp;":R"&amp;ROW()&amp;"C"&amp;U265,"false"))&lt;&gt;1+U265-T265," GapInRangeHeating",""))</f>
        <v/>
      </c>
      <c r="Y265" s="345" t="str">
        <f>IF(ODU!$A265="","",IF(OR(ODU!$F265=0,ODU!$B265=0),0,ODU!$F265/ODU!$B265))</f>
        <v/>
      </c>
      <c r="Z265" s="345" t="str">
        <f>IF(ODU!$A265="","",IF(OR(ODU!$G265=0,ODU!$B265=0),0, ODU!$G265/ODU!$B265))</f>
        <v/>
      </c>
      <c r="AA265" s="303" t="str">
        <f>IF(ODU!$A265="","",IF(Y265=0,0,IF(Y265&gt;=0.8,13,IF(Y265&gt;=0.7,12,IF(Y265&gt;=0.6,11,IF(Y265&gt;=0.5,10,0))))))</f>
        <v/>
      </c>
      <c r="AB265" s="351" t="str">
        <f>IF(ODU!$A265="","",IF(Z265&gt;2, 25,6+INT(10*(Z265-0.0001))))</f>
        <v/>
      </c>
      <c r="AC265" s="304" t="str">
        <f>IF(ODU!$A265="","",IF(AA265&lt;R265," CapacityMin",""))</f>
        <v/>
      </c>
      <c r="AD265" s="304" t="str">
        <f>IF(ODU!$A265="","",IF(AB265&gt;S265," CapacityMax",""))</f>
        <v/>
      </c>
      <c r="AE265" s="344" t="str">
        <f>IF(ODU!$A265="","",IF(ODU!H265&lt;Min_Units," UnitMin",""))</f>
        <v/>
      </c>
      <c r="AF265" s="344" t="str">
        <f>IF(ODU!$A265="","",IF(ODU!I265&lt;=ODU!H265," UnitMax",""))</f>
        <v/>
      </c>
      <c r="AG265" s="344" t="str">
        <f>IF(ODU!$A265="","",IF(COUNTIF(IDU!$E$3:$N$3,"="&amp;UPPER(ODU!BL265))=1,""," Invalid_IDU_List"))</f>
        <v/>
      </c>
      <c r="AH265" s="344" t="str">
        <f t="shared" ca="1" si="40"/>
        <v/>
      </c>
      <c r="AI265" s="344" t="str">
        <f t="shared" si="41"/>
        <v/>
      </c>
    </row>
    <row r="266" spans="1:35" x14ac:dyDescent="0.2">
      <c r="A266">
        <v>266</v>
      </c>
      <c r="B266" s="304" t="str">
        <f t="shared" ca="1" si="38"/>
        <v/>
      </c>
      <c r="C266" s="304">
        <f t="shared" ca="1" si="39"/>
        <v>0</v>
      </c>
      <c r="D266" s="304">
        <f t="shared" ca="1" si="35"/>
        <v>0</v>
      </c>
      <c r="E266" s="304" t="str">
        <f t="shared" ca="1" si="36"/>
        <v/>
      </c>
      <c r="F266">
        <v>260</v>
      </c>
      <c r="G266" s="304">
        <f t="shared" ca="1" si="37"/>
        <v>0</v>
      </c>
      <c r="H266" s="304" t="str">
        <f t="shared" ca="1" si="42"/>
        <v/>
      </c>
      <c r="I266" s="311"/>
      <c r="J266" s="311"/>
      <c r="K266" s="311"/>
      <c r="P266" s="344" t="str">
        <f>IF(ODU!$A266="","",IF(COUNTIF(ODU!$A$4:$A$504,"="&amp;ODU!$A266)&gt;1,"ODU_Duplicate",""))</f>
        <v/>
      </c>
      <c r="Q266" s="344" t="str">
        <f>IF(IDU!$A267="","",IF(COUNTIF(IDU!$A$4:$A$354,"="&amp;IDU!$A267)&gt;1,"IDU_Duplicate",""))</f>
        <v/>
      </c>
      <c r="R266" s="351" t="str">
        <f>IF(ODU!$A266="","",9 + FIND("1",IF(ODU!$J266&gt;0,"1","0") &amp; IF(ODU!$K266&gt;0,"1","0") &amp; IF(ODU!$L266&gt;0,"1","0") &amp; IF(ODU!$M266&gt;0,"1","0")&amp; IF(ODU!$N266&gt;0,"1","0")&amp; IF(ODU!$O266&gt;0,"1","0")&amp; IF(ODU!$P266&gt;0,"1","0")&amp; IF(ODU!$Q266&gt;0,"1","0")&amp; IF(ODU!$R266&gt;0,"1","0")&amp; IF(ODU!$S266&gt;0,"1","0")&amp; IF(ODU!$T266&gt;0,"1","0")&amp; IF(ODU!$U266&gt;0,"1","0")&amp; IF(ODU!$V266&gt;0,"1","0")&amp; IF(ODU!$W266&gt;0,"1","0")&amp; IF(ODU!$X266&gt;0,"1","0")&amp; IF(ODU!$Y266&gt;0,"1","0")))</f>
        <v/>
      </c>
      <c r="S266" s="351" t="str">
        <f>IF(ODU!$A266="","",26 - FIND("1",IF(ODU!$Y266&gt;0,"1","0") &amp; IF(ODU!$X266&gt;0,"1","0") &amp; IF(ODU!$W266&gt;0,"1","0") &amp; IF(ODU!$V266&gt;0,"1","0")&amp; IF(ODU!$U266&gt;0,"1","0")&amp; IF(ODU!$T266&gt;0,"1","0")&amp; IF(ODU!$S266&gt;0,"1","0")&amp; IF(ODU!$R266&gt;0,"1","0")&amp; IF(ODU!$Q266&gt;0,"1","0")&amp; IF(ODU!$P266&gt;0,"1","0")&amp; IF(ODU!$O266&gt;0,"1","0")&amp; IF(ODU!$N266&gt;0,"1","0")&amp; IF(ODU!$M266&gt;0,"1","0")&amp; IF(ODU!$L266&gt;0,"1","0")&amp; IF(ODU!$K266&gt;0,"1","0")&amp; IF(ODU!$J266&gt;0,"1","0")))</f>
        <v/>
      </c>
      <c r="T266" s="351" t="str">
        <f>IF(ODU!$A266="","",26 + FIND("1",IF(ODU!$AA266&gt;0,"1","0") &amp; IF(ODU!$AB266&gt;0,"1","0") &amp; IF(ODU!$AC266&gt;0,"1","0") &amp; IF(ODU!$AD266&gt;0,"1","0")&amp; IF(ODU!$AE266&gt;0,"1","0")&amp; IF(ODU!$AF266&gt;0,"1","0")&amp; IF(ODU!$AG266&gt;0,"1","0")&amp; IF(ODU!$AH266&gt;0,"1","0")&amp; IF(ODU!$AI266&gt;0,"1","0")&amp; IF(ODU!$AJ266&gt;0,"1","0")&amp; IF(ODU!$AK266&gt;0,"1","0")&amp; IF(ODU!$AL266&gt;0,"1","0")&amp; IF(ODU!$AM266&gt;0,"1","0")&amp; IF(ODU!$AN266&gt;0,"1","0")&amp; IF(ODU!$AO266&gt;0,"1","0")&amp; IF(ODU!$AP266&gt;0,"1","0")))</f>
        <v/>
      </c>
      <c r="U266" s="351" t="str">
        <f>IF(ODU!$A266="","",43 - FIND("1",IF(ODU!$AP266&gt;0,"1","0") &amp; IF(ODU!$AO266&gt;0,"1","0") &amp; IF(ODU!$AN266&gt;0,"1","0") &amp; IF(ODU!$AM266&gt;0,"1","0")&amp; IF(ODU!$AL266&gt;0,"1","0")&amp; IF(ODU!$AK266&gt;0,"1","0")&amp; IF(ODU!$AJ266&gt;0,"1","0")&amp; IF(ODU!$AI266&gt;0,"1","0")&amp; IF(ODU!$AH266&gt;0,"1","0")&amp; IF(ODU!$AG266&gt;0,"1","0")&amp; IF(ODU!$AF266&gt;0,"1","0")&amp; IF(ODU!$AE266&gt;0,"1","0")&amp; IF(ODU!$AD266&gt;0,"1","0")&amp; IF(ODU!$AC266&gt;0,"1","0")&amp; IF(ODU!$AB266&gt;0,"1","0")&amp; IF(ODU!$AA266&gt;0,"1","0")))</f>
        <v/>
      </c>
      <c r="V266" s="351" t="str">
        <f>IF(ODU!$A266="","",IF(OR(T266&lt;&gt;R266+17,U266&lt;&gt;S266+17)," RangeMismatch",""))</f>
        <v/>
      </c>
      <c r="W266" s="344" t="str">
        <f ca="1">IF(ODU!$A266="","",IF(COUNTA(INDIRECT("odu!R"&amp;ROW()&amp;"C"&amp;R266&amp;":R"&amp;ROW()&amp;"C"&amp;S266,"false"))&lt;&gt;1+S266-R266," GapInRangeCooling",""))</f>
        <v/>
      </c>
      <c r="X266" s="344" t="str">
        <f ca="1">IF(ODU!$A266="","",IF(COUNTA(INDIRECT("odu!R"&amp;ROW()&amp;"C"&amp;T266&amp;":R"&amp;ROW()&amp;"C"&amp;U266,"false"))&lt;&gt;1+U266-T266," GapInRangeHeating",""))</f>
        <v/>
      </c>
      <c r="Y266" s="345" t="str">
        <f>IF(ODU!$A266="","",IF(OR(ODU!$F266=0,ODU!$B266=0),0,ODU!$F266/ODU!$B266))</f>
        <v/>
      </c>
      <c r="Z266" s="345" t="str">
        <f>IF(ODU!$A266="","",IF(OR(ODU!$G266=0,ODU!$B266=0),0, ODU!$G266/ODU!$B266))</f>
        <v/>
      </c>
      <c r="AA266" s="303" t="str">
        <f>IF(ODU!$A266="","",IF(Y266=0,0,IF(Y266&gt;=0.8,13,IF(Y266&gt;=0.7,12,IF(Y266&gt;=0.6,11,IF(Y266&gt;=0.5,10,0))))))</f>
        <v/>
      </c>
      <c r="AB266" s="351" t="str">
        <f>IF(ODU!$A266="","",IF(Z266&gt;2, 25,6+INT(10*(Z266-0.0001))))</f>
        <v/>
      </c>
      <c r="AC266" s="304" t="str">
        <f>IF(ODU!$A266="","",IF(AA266&lt;R266," CapacityMin",""))</f>
        <v/>
      </c>
      <c r="AD266" s="304" t="str">
        <f>IF(ODU!$A266="","",IF(AB266&gt;S266," CapacityMax",""))</f>
        <v/>
      </c>
      <c r="AE266" s="344" t="str">
        <f>IF(ODU!$A266="","",IF(ODU!H266&lt;Min_Units," UnitMin",""))</f>
        <v/>
      </c>
      <c r="AF266" s="344" t="str">
        <f>IF(ODU!$A266="","",IF(ODU!I266&lt;=ODU!H266," UnitMax",""))</f>
        <v/>
      </c>
      <c r="AG266" s="344" t="str">
        <f>IF(ODU!$A266="","",IF(COUNTIF(IDU!$E$3:$N$3,"="&amp;UPPER(ODU!BL266))=1,""," Invalid_IDU_List"))</f>
        <v/>
      </c>
      <c r="AH266" s="344" t="str">
        <f t="shared" ca="1" si="40"/>
        <v/>
      </c>
      <c r="AI266" s="344" t="str">
        <f t="shared" si="41"/>
        <v/>
      </c>
    </row>
    <row r="267" spans="1:35" x14ac:dyDescent="0.2">
      <c r="A267">
        <v>267</v>
      </c>
      <c r="B267" s="304" t="str">
        <f t="shared" ca="1" si="38"/>
        <v/>
      </c>
      <c r="C267" s="304">
        <f t="shared" ca="1" si="39"/>
        <v>0</v>
      </c>
      <c r="D267" s="304">
        <f t="shared" ca="1" si="35"/>
        <v>0</v>
      </c>
      <c r="E267" s="304" t="str">
        <f t="shared" ca="1" si="36"/>
        <v/>
      </c>
      <c r="F267">
        <v>261</v>
      </c>
      <c r="G267" s="304">
        <f t="shared" ca="1" si="37"/>
        <v>0</v>
      </c>
      <c r="H267" s="304" t="str">
        <f t="shared" ca="1" si="42"/>
        <v/>
      </c>
      <c r="I267" s="311"/>
      <c r="J267" s="311"/>
      <c r="K267" s="311"/>
      <c r="P267" s="344" t="str">
        <f>IF(ODU!$A267="","",IF(COUNTIF(ODU!$A$4:$A$504,"="&amp;ODU!$A267)&gt;1,"ODU_Duplicate",""))</f>
        <v/>
      </c>
      <c r="Q267" s="344" t="str">
        <f>IF(IDU!$A268="","",IF(COUNTIF(IDU!$A$4:$A$354,"="&amp;IDU!$A268)&gt;1,"IDU_Duplicate",""))</f>
        <v/>
      </c>
      <c r="R267" s="351" t="str">
        <f>IF(ODU!$A267="","",9 + FIND("1",IF(ODU!$J267&gt;0,"1","0") &amp; IF(ODU!$K267&gt;0,"1","0") &amp; IF(ODU!$L267&gt;0,"1","0") &amp; IF(ODU!$M267&gt;0,"1","0")&amp; IF(ODU!$N267&gt;0,"1","0")&amp; IF(ODU!$O267&gt;0,"1","0")&amp; IF(ODU!$P267&gt;0,"1","0")&amp; IF(ODU!$Q267&gt;0,"1","0")&amp; IF(ODU!$R267&gt;0,"1","0")&amp; IF(ODU!$S267&gt;0,"1","0")&amp; IF(ODU!$T267&gt;0,"1","0")&amp; IF(ODU!$U267&gt;0,"1","0")&amp; IF(ODU!$V267&gt;0,"1","0")&amp; IF(ODU!$W267&gt;0,"1","0")&amp; IF(ODU!$X267&gt;0,"1","0")&amp; IF(ODU!$Y267&gt;0,"1","0")))</f>
        <v/>
      </c>
      <c r="S267" s="351" t="str">
        <f>IF(ODU!$A267="","",26 - FIND("1",IF(ODU!$Y267&gt;0,"1","0") &amp; IF(ODU!$X267&gt;0,"1","0") &amp; IF(ODU!$W267&gt;0,"1","0") &amp; IF(ODU!$V267&gt;0,"1","0")&amp; IF(ODU!$U267&gt;0,"1","0")&amp; IF(ODU!$T267&gt;0,"1","0")&amp; IF(ODU!$S267&gt;0,"1","0")&amp; IF(ODU!$R267&gt;0,"1","0")&amp; IF(ODU!$Q267&gt;0,"1","0")&amp; IF(ODU!$P267&gt;0,"1","0")&amp; IF(ODU!$O267&gt;0,"1","0")&amp; IF(ODU!$N267&gt;0,"1","0")&amp; IF(ODU!$M267&gt;0,"1","0")&amp; IF(ODU!$L267&gt;0,"1","0")&amp; IF(ODU!$K267&gt;0,"1","0")&amp; IF(ODU!$J267&gt;0,"1","0")))</f>
        <v/>
      </c>
      <c r="T267" s="351" t="str">
        <f>IF(ODU!$A267="","",26 + FIND("1",IF(ODU!$AA267&gt;0,"1","0") &amp; IF(ODU!$AB267&gt;0,"1","0") &amp; IF(ODU!$AC267&gt;0,"1","0") &amp; IF(ODU!$AD267&gt;0,"1","0")&amp; IF(ODU!$AE267&gt;0,"1","0")&amp; IF(ODU!$AF267&gt;0,"1","0")&amp; IF(ODU!$AG267&gt;0,"1","0")&amp; IF(ODU!$AH267&gt;0,"1","0")&amp; IF(ODU!$AI267&gt;0,"1","0")&amp; IF(ODU!$AJ267&gt;0,"1","0")&amp; IF(ODU!$AK267&gt;0,"1","0")&amp; IF(ODU!$AL267&gt;0,"1","0")&amp; IF(ODU!$AM267&gt;0,"1","0")&amp; IF(ODU!$AN267&gt;0,"1","0")&amp; IF(ODU!$AO267&gt;0,"1","0")&amp; IF(ODU!$AP267&gt;0,"1","0")))</f>
        <v/>
      </c>
      <c r="U267" s="351" t="str">
        <f>IF(ODU!$A267="","",43 - FIND("1",IF(ODU!$AP267&gt;0,"1","0") &amp; IF(ODU!$AO267&gt;0,"1","0") &amp; IF(ODU!$AN267&gt;0,"1","0") &amp; IF(ODU!$AM267&gt;0,"1","0")&amp; IF(ODU!$AL267&gt;0,"1","0")&amp; IF(ODU!$AK267&gt;0,"1","0")&amp; IF(ODU!$AJ267&gt;0,"1","0")&amp; IF(ODU!$AI267&gt;0,"1","0")&amp; IF(ODU!$AH267&gt;0,"1","0")&amp; IF(ODU!$AG267&gt;0,"1","0")&amp; IF(ODU!$AF267&gt;0,"1","0")&amp; IF(ODU!$AE267&gt;0,"1","0")&amp; IF(ODU!$AD267&gt;0,"1","0")&amp; IF(ODU!$AC267&gt;0,"1","0")&amp; IF(ODU!$AB267&gt;0,"1","0")&amp; IF(ODU!$AA267&gt;0,"1","0")))</f>
        <v/>
      </c>
      <c r="V267" s="351" t="str">
        <f>IF(ODU!$A267="","",IF(OR(T267&lt;&gt;R267+17,U267&lt;&gt;S267+17)," RangeMismatch",""))</f>
        <v/>
      </c>
      <c r="W267" s="344" t="str">
        <f ca="1">IF(ODU!$A267="","",IF(COUNTA(INDIRECT("odu!R"&amp;ROW()&amp;"C"&amp;R267&amp;":R"&amp;ROW()&amp;"C"&amp;S267,"false"))&lt;&gt;1+S267-R267," GapInRangeCooling",""))</f>
        <v/>
      </c>
      <c r="X267" s="344" t="str">
        <f ca="1">IF(ODU!$A267="","",IF(COUNTA(INDIRECT("odu!R"&amp;ROW()&amp;"C"&amp;T267&amp;":R"&amp;ROW()&amp;"C"&amp;U267,"false"))&lt;&gt;1+U267-T267," GapInRangeHeating",""))</f>
        <v/>
      </c>
      <c r="Y267" s="345" t="str">
        <f>IF(ODU!$A267="","",IF(OR(ODU!$F267=0,ODU!$B267=0),0,ODU!$F267/ODU!$B267))</f>
        <v/>
      </c>
      <c r="Z267" s="345" t="str">
        <f>IF(ODU!$A267="","",IF(OR(ODU!$G267=0,ODU!$B267=0),0, ODU!$G267/ODU!$B267))</f>
        <v/>
      </c>
      <c r="AA267" s="303" t="str">
        <f>IF(ODU!$A267="","",IF(Y267=0,0,IF(Y267&gt;=0.8,13,IF(Y267&gt;=0.7,12,IF(Y267&gt;=0.6,11,IF(Y267&gt;=0.5,10,0))))))</f>
        <v/>
      </c>
      <c r="AB267" s="351" t="str">
        <f>IF(ODU!$A267="","",IF(Z267&gt;2, 25,6+INT(10*(Z267-0.0001))))</f>
        <v/>
      </c>
      <c r="AC267" s="304" t="str">
        <f>IF(ODU!$A267="","",IF(AA267&lt;R267," CapacityMin",""))</f>
        <v/>
      </c>
      <c r="AD267" s="304" t="str">
        <f>IF(ODU!$A267="","",IF(AB267&gt;S267," CapacityMax",""))</f>
        <v/>
      </c>
      <c r="AE267" s="344" t="str">
        <f>IF(ODU!$A267="","",IF(ODU!H267&lt;Min_Units," UnitMin",""))</f>
        <v/>
      </c>
      <c r="AF267" s="344" t="str">
        <f>IF(ODU!$A267="","",IF(ODU!I267&lt;=ODU!H267," UnitMax",""))</f>
        <v/>
      </c>
      <c r="AG267" s="344" t="str">
        <f>IF(ODU!$A267="","",IF(COUNTIF(IDU!$E$3:$N$3,"="&amp;UPPER(ODU!BL267))=1,""," Invalid_IDU_List"))</f>
        <v/>
      </c>
      <c r="AH267" s="344" t="str">
        <f t="shared" ca="1" si="40"/>
        <v/>
      </c>
      <c r="AI267" s="344" t="str">
        <f t="shared" si="41"/>
        <v/>
      </c>
    </row>
    <row r="268" spans="1:35" x14ac:dyDescent="0.2">
      <c r="A268">
        <v>268</v>
      </c>
      <c r="B268" s="304" t="str">
        <f t="shared" ca="1" si="38"/>
        <v/>
      </c>
      <c r="C268" s="304">
        <f t="shared" ca="1" si="39"/>
        <v>0</v>
      </c>
      <c r="D268" s="304">
        <f t="shared" ca="1" si="35"/>
        <v>0</v>
      </c>
      <c r="E268" s="304" t="str">
        <f t="shared" ca="1" si="36"/>
        <v/>
      </c>
      <c r="F268">
        <v>262</v>
      </c>
      <c r="G268" s="304">
        <f t="shared" ca="1" si="37"/>
        <v>0</v>
      </c>
      <c r="H268" s="304" t="str">
        <f t="shared" ca="1" si="42"/>
        <v/>
      </c>
      <c r="I268" s="311"/>
      <c r="J268" s="311"/>
      <c r="K268" s="311"/>
      <c r="P268" s="344" t="str">
        <f>IF(ODU!$A268="","",IF(COUNTIF(ODU!$A$4:$A$504,"="&amp;ODU!$A268)&gt;1,"ODU_Duplicate",""))</f>
        <v/>
      </c>
      <c r="Q268" s="344" t="str">
        <f>IF(IDU!$A269="","",IF(COUNTIF(IDU!$A$4:$A$354,"="&amp;IDU!$A269)&gt;1,"IDU_Duplicate",""))</f>
        <v/>
      </c>
      <c r="R268" s="351" t="str">
        <f>IF(ODU!$A268="","",9 + FIND("1",IF(ODU!$J268&gt;0,"1","0") &amp; IF(ODU!$K268&gt;0,"1","0") &amp; IF(ODU!$L268&gt;0,"1","0") &amp; IF(ODU!$M268&gt;0,"1","0")&amp; IF(ODU!$N268&gt;0,"1","0")&amp; IF(ODU!$O268&gt;0,"1","0")&amp; IF(ODU!$P268&gt;0,"1","0")&amp; IF(ODU!$Q268&gt;0,"1","0")&amp; IF(ODU!$R268&gt;0,"1","0")&amp; IF(ODU!$S268&gt;0,"1","0")&amp; IF(ODU!$T268&gt;0,"1","0")&amp; IF(ODU!$U268&gt;0,"1","0")&amp; IF(ODU!$V268&gt;0,"1","0")&amp; IF(ODU!$W268&gt;0,"1","0")&amp; IF(ODU!$X268&gt;0,"1","0")&amp; IF(ODU!$Y268&gt;0,"1","0")))</f>
        <v/>
      </c>
      <c r="S268" s="351" t="str">
        <f>IF(ODU!$A268="","",26 - FIND("1",IF(ODU!$Y268&gt;0,"1","0") &amp; IF(ODU!$X268&gt;0,"1","0") &amp; IF(ODU!$W268&gt;0,"1","0") &amp; IF(ODU!$V268&gt;0,"1","0")&amp; IF(ODU!$U268&gt;0,"1","0")&amp; IF(ODU!$T268&gt;0,"1","0")&amp; IF(ODU!$S268&gt;0,"1","0")&amp; IF(ODU!$R268&gt;0,"1","0")&amp; IF(ODU!$Q268&gt;0,"1","0")&amp; IF(ODU!$P268&gt;0,"1","0")&amp; IF(ODU!$O268&gt;0,"1","0")&amp; IF(ODU!$N268&gt;0,"1","0")&amp; IF(ODU!$M268&gt;0,"1","0")&amp; IF(ODU!$L268&gt;0,"1","0")&amp; IF(ODU!$K268&gt;0,"1","0")&amp; IF(ODU!$J268&gt;0,"1","0")))</f>
        <v/>
      </c>
      <c r="T268" s="351" t="str">
        <f>IF(ODU!$A268="","",26 + FIND("1",IF(ODU!$AA268&gt;0,"1","0") &amp; IF(ODU!$AB268&gt;0,"1","0") &amp; IF(ODU!$AC268&gt;0,"1","0") &amp; IF(ODU!$AD268&gt;0,"1","0")&amp; IF(ODU!$AE268&gt;0,"1","0")&amp; IF(ODU!$AF268&gt;0,"1","0")&amp; IF(ODU!$AG268&gt;0,"1","0")&amp; IF(ODU!$AH268&gt;0,"1","0")&amp; IF(ODU!$AI268&gt;0,"1","0")&amp; IF(ODU!$AJ268&gt;0,"1","0")&amp; IF(ODU!$AK268&gt;0,"1","0")&amp; IF(ODU!$AL268&gt;0,"1","0")&amp; IF(ODU!$AM268&gt;0,"1","0")&amp; IF(ODU!$AN268&gt;0,"1","0")&amp; IF(ODU!$AO268&gt;0,"1","0")&amp; IF(ODU!$AP268&gt;0,"1","0")))</f>
        <v/>
      </c>
      <c r="U268" s="351" t="str">
        <f>IF(ODU!$A268="","",43 - FIND("1",IF(ODU!$AP268&gt;0,"1","0") &amp; IF(ODU!$AO268&gt;0,"1","0") &amp; IF(ODU!$AN268&gt;0,"1","0") &amp; IF(ODU!$AM268&gt;0,"1","0")&amp; IF(ODU!$AL268&gt;0,"1","0")&amp; IF(ODU!$AK268&gt;0,"1","0")&amp; IF(ODU!$AJ268&gt;0,"1","0")&amp; IF(ODU!$AI268&gt;0,"1","0")&amp; IF(ODU!$AH268&gt;0,"1","0")&amp; IF(ODU!$AG268&gt;0,"1","0")&amp; IF(ODU!$AF268&gt;0,"1","0")&amp; IF(ODU!$AE268&gt;0,"1","0")&amp; IF(ODU!$AD268&gt;0,"1","0")&amp; IF(ODU!$AC268&gt;0,"1","0")&amp; IF(ODU!$AB268&gt;0,"1","0")&amp; IF(ODU!$AA268&gt;0,"1","0")))</f>
        <v/>
      </c>
      <c r="V268" s="351" t="str">
        <f>IF(ODU!$A268="","",IF(OR(T268&lt;&gt;R268+17,U268&lt;&gt;S268+17)," RangeMismatch",""))</f>
        <v/>
      </c>
      <c r="W268" s="344" t="str">
        <f ca="1">IF(ODU!$A268="","",IF(COUNTA(INDIRECT("odu!R"&amp;ROW()&amp;"C"&amp;R268&amp;":R"&amp;ROW()&amp;"C"&amp;S268,"false"))&lt;&gt;1+S268-R268," GapInRangeCooling",""))</f>
        <v/>
      </c>
      <c r="X268" s="344" t="str">
        <f ca="1">IF(ODU!$A268="","",IF(COUNTA(INDIRECT("odu!R"&amp;ROW()&amp;"C"&amp;T268&amp;":R"&amp;ROW()&amp;"C"&amp;U268,"false"))&lt;&gt;1+U268-T268," GapInRangeHeating",""))</f>
        <v/>
      </c>
      <c r="Y268" s="345" t="str">
        <f>IF(ODU!$A268="","",IF(OR(ODU!$F268=0,ODU!$B268=0),0,ODU!$F268/ODU!$B268))</f>
        <v/>
      </c>
      <c r="Z268" s="345" t="str">
        <f>IF(ODU!$A268="","",IF(OR(ODU!$G268=0,ODU!$B268=0),0, ODU!$G268/ODU!$B268))</f>
        <v/>
      </c>
      <c r="AA268" s="303" t="str">
        <f>IF(ODU!$A268="","",IF(Y268=0,0,IF(Y268&gt;=0.8,13,IF(Y268&gt;=0.7,12,IF(Y268&gt;=0.6,11,IF(Y268&gt;=0.5,10,0))))))</f>
        <v/>
      </c>
      <c r="AB268" s="351" t="str">
        <f>IF(ODU!$A268="","",IF(Z268&gt;2, 25,6+INT(10*(Z268-0.0001))))</f>
        <v/>
      </c>
      <c r="AC268" s="304" t="str">
        <f>IF(ODU!$A268="","",IF(AA268&lt;R268," CapacityMin",""))</f>
        <v/>
      </c>
      <c r="AD268" s="304" t="str">
        <f>IF(ODU!$A268="","",IF(AB268&gt;S268," CapacityMax",""))</f>
        <v/>
      </c>
      <c r="AE268" s="344" t="str">
        <f>IF(ODU!$A268="","",IF(ODU!H268&lt;Min_Units," UnitMin",""))</f>
        <v/>
      </c>
      <c r="AF268" s="344" t="str">
        <f>IF(ODU!$A268="","",IF(ODU!I268&lt;=ODU!H268," UnitMax",""))</f>
        <v/>
      </c>
      <c r="AG268" s="344" t="str">
        <f>IF(ODU!$A268="","",IF(COUNTIF(IDU!$E$3:$N$3,"="&amp;UPPER(ODU!BL268))=1,""," Invalid_IDU_List"))</f>
        <v/>
      </c>
      <c r="AH268" s="344" t="str">
        <f t="shared" ca="1" si="40"/>
        <v/>
      </c>
      <c r="AI268" s="344" t="str">
        <f t="shared" si="41"/>
        <v/>
      </c>
    </row>
    <row r="269" spans="1:35" x14ac:dyDescent="0.2">
      <c r="A269">
        <v>269</v>
      </c>
      <c r="B269" s="304" t="str">
        <f t="shared" ca="1" si="38"/>
        <v/>
      </c>
      <c r="C269" s="304">
        <f t="shared" ca="1" si="39"/>
        <v>0</v>
      </c>
      <c r="D269" s="304">
        <f t="shared" ca="1" si="35"/>
        <v>0</v>
      </c>
      <c r="E269" s="304" t="str">
        <f t="shared" ca="1" si="36"/>
        <v/>
      </c>
      <c r="F269">
        <v>263</v>
      </c>
      <c r="G269" s="304">
        <f t="shared" ca="1" si="37"/>
        <v>0</v>
      </c>
      <c r="H269" s="304" t="str">
        <f t="shared" ca="1" si="42"/>
        <v/>
      </c>
      <c r="I269" s="311"/>
      <c r="J269" s="311"/>
      <c r="K269" s="311"/>
      <c r="P269" s="344" t="str">
        <f>IF(ODU!$A269="","",IF(COUNTIF(ODU!$A$4:$A$504,"="&amp;ODU!$A269)&gt;1,"ODU_Duplicate",""))</f>
        <v/>
      </c>
      <c r="Q269" s="344" t="str">
        <f>IF(IDU!$A270="","",IF(COUNTIF(IDU!$A$4:$A$354,"="&amp;IDU!$A270)&gt;1,"IDU_Duplicate",""))</f>
        <v/>
      </c>
      <c r="R269" s="351" t="str">
        <f>IF(ODU!$A269="","",9 + FIND("1",IF(ODU!$J269&gt;0,"1","0") &amp; IF(ODU!$K269&gt;0,"1","0") &amp; IF(ODU!$L269&gt;0,"1","0") &amp; IF(ODU!$M269&gt;0,"1","0")&amp; IF(ODU!$N269&gt;0,"1","0")&amp; IF(ODU!$O269&gt;0,"1","0")&amp; IF(ODU!$P269&gt;0,"1","0")&amp; IF(ODU!$Q269&gt;0,"1","0")&amp; IF(ODU!$R269&gt;0,"1","0")&amp; IF(ODU!$S269&gt;0,"1","0")&amp; IF(ODU!$T269&gt;0,"1","0")&amp; IF(ODU!$U269&gt;0,"1","0")&amp; IF(ODU!$V269&gt;0,"1","0")&amp; IF(ODU!$W269&gt;0,"1","0")&amp; IF(ODU!$X269&gt;0,"1","0")&amp; IF(ODU!$Y269&gt;0,"1","0")))</f>
        <v/>
      </c>
      <c r="S269" s="351" t="str">
        <f>IF(ODU!$A269="","",26 - FIND("1",IF(ODU!$Y269&gt;0,"1","0") &amp; IF(ODU!$X269&gt;0,"1","0") &amp; IF(ODU!$W269&gt;0,"1","0") &amp; IF(ODU!$V269&gt;0,"1","0")&amp; IF(ODU!$U269&gt;0,"1","0")&amp; IF(ODU!$T269&gt;0,"1","0")&amp; IF(ODU!$S269&gt;0,"1","0")&amp; IF(ODU!$R269&gt;0,"1","0")&amp; IF(ODU!$Q269&gt;0,"1","0")&amp; IF(ODU!$P269&gt;0,"1","0")&amp; IF(ODU!$O269&gt;0,"1","0")&amp; IF(ODU!$N269&gt;0,"1","0")&amp; IF(ODU!$M269&gt;0,"1","0")&amp; IF(ODU!$L269&gt;0,"1","0")&amp; IF(ODU!$K269&gt;0,"1","0")&amp; IF(ODU!$J269&gt;0,"1","0")))</f>
        <v/>
      </c>
      <c r="T269" s="351" t="str">
        <f>IF(ODU!$A269="","",26 + FIND("1",IF(ODU!$AA269&gt;0,"1","0") &amp; IF(ODU!$AB269&gt;0,"1","0") &amp; IF(ODU!$AC269&gt;0,"1","0") &amp; IF(ODU!$AD269&gt;0,"1","0")&amp; IF(ODU!$AE269&gt;0,"1","0")&amp; IF(ODU!$AF269&gt;0,"1","0")&amp; IF(ODU!$AG269&gt;0,"1","0")&amp; IF(ODU!$AH269&gt;0,"1","0")&amp; IF(ODU!$AI269&gt;0,"1","0")&amp; IF(ODU!$AJ269&gt;0,"1","0")&amp; IF(ODU!$AK269&gt;0,"1","0")&amp; IF(ODU!$AL269&gt;0,"1","0")&amp; IF(ODU!$AM269&gt;0,"1","0")&amp; IF(ODU!$AN269&gt;0,"1","0")&amp; IF(ODU!$AO269&gt;0,"1","0")&amp; IF(ODU!$AP269&gt;0,"1","0")))</f>
        <v/>
      </c>
      <c r="U269" s="351" t="str">
        <f>IF(ODU!$A269="","",43 - FIND("1",IF(ODU!$AP269&gt;0,"1","0") &amp; IF(ODU!$AO269&gt;0,"1","0") &amp; IF(ODU!$AN269&gt;0,"1","0") &amp; IF(ODU!$AM269&gt;0,"1","0")&amp; IF(ODU!$AL269&gt;0,"1","0")&amp; IF(ODU!$AK269&gt;0,"1","0")&amp; IF(ODU!$AJ269&gt;0,"1","0")&amp; IF(ODU!$AI269&gt;0,"1","0")&amp; IF(ODU!$AH269&gt;0,"1","0")&amp; IF(ODU!$AG269&gt;0,"1","0")&amp; IF(ODU!$AF269&gt;0,"1","0")&amp; IF(ODU!$AE269&gt;0,"1","0")&amp; IF(ODU!$AD269&gt;0,"1","0")&amp; IF(ODU!$AC269&gt;0,"1","0")&amp; IF(ODU!$AB269&gt;0,"1","0")&amp; IF(ODU!$AA269&gt;0,"1","0")))</f>
        <v/>
      </c>
      <c r="V269" s="351" t="str">
        <f>IF(ODU!$A269="","",IF(OR(T269&lt;&gt;R269+17,U269&lt;&gt;S269+17)," RangeMismatch",""))</f>
        <v/>
      </c>
      <c r="W269" s="344" t="str">
        <f ca="1">IF(ODU!$A269="","",IF(COUNTA(INDIRECT("odu!R"&amp;ROW()&amp;"C"&amp;R269&amp;":R"&amp;ROW()&amp;"C"&amp;S269,"false"))&lt;&gt;1+S269-R269," GapInRangeCooling",""))</f>
        <v/>
      </c>
      <c r="X269" s="344" t="str">
        <f ca="1">IF(ODU!$A269="","",IF(COUNTA(INDIRECT("odu!R"&amp;ROW()&amp;"C"&amp;T269&amp;":R"&amp;ROW()&amp;"C"&amp;U269,"false"))&lt;&gt;1+U269-T269," GapInRangeHeating",""))</f>
        <v/>
      </c>
      <c r="Y269" s="345" t="str">
        <f>IF(ODU!$A269="","",IF(OR(ODU!$F269=0,ODU!$B269=0),0,ODU!$F269/ODU!$B269))</f>
        <v/>
      </c>
      <c r="Z269" s="345" t="str">
        <f>IF(ODU!$A269="","",IF(OR(ODU!$G269=0,ODU!$B269=0),0, ODU!$G269/ODU!$B269))</f>
        <v/>
      </c>
      <c r="AA269" s="303" t="str">
        <f>IF(ODU!$A269="","",IF(Y269=0,0,IF(Y269&gt;=0.8,13,IF(Y269&gt;=0.7,12,IF(Y269&gt;=0.6,11,IF(Y269&gt;=0.5,10,0))))))</f>
        <v/>
      </c>
      <c r="AB269" s="351" t="str">
        <f>IF(ODU!$A269="","",IF(Z269&gt;2, 25,6+INT(10*(Z269-0.0001))))</f>
        <v/>
      </c>
      <c r="AC269" s="304" t="str">
        <f>IF(ODU!$A269="","",IF(AA269&lt;R269," CapacityMin",""))</f>
        <v/>
      </c>
      <c r="AD269" s="304" t="str">
        <f>IF(ODU!$A269="","",IF(AB269&gt;S269," CapacityMax",""))</f>
        <v/>
      </c>
      <c r="AE269" s="344" t="str">
        <f>IF(ODU!$A269="","",IF(ODU!H269&lt;Min_Units," UnitMin",""))</f>
        <v/>
      </c>
      <c r="AF269" s="344" t="str">
        <f>IF(ODU!$A269="","",IF(ODU!I269&lt;=ODU!H269," UnitMax",""))</f>
        <v/>
      </c>
      <c r="AG269" s="344" t="str">
        <f>IF(ODU!$A269="","",IF(COUNTIF(IDU!$E$3:$N$3,"="&amp;UPPER(ODU!BL269))=1,""," Invalid_IDU_List"))</f>
        <v/>
      </c>
      <c r="AH269" s="344" t="str">
        <f t="shared" ca="1" si="40"/>
        <v/>
      </c>
      <c r="AI269" s="344" t="str">
        <f t="shared" si="41"/>
        <v/>
      </c>
    </row>
    <row r="270" spans="1:35" x14ac:dyDescent="0.2">
      <c r="A270">
        <v>270</v>
      </c>
      <c r="B270" s="304" t="str">
        <f t="shared" ca="1" si="38"/>
        <v/>
      </c>
      <c r="C270" s="304">
        <f t="shared" ca="1" si="39"/>
        <v>0</v>
      </c>
      <c r="D270" s="304">
        <f t="shared" ca="1" si="35"/>
        <v>0</v>
      </c>
      <c r="E270" s="304" t="str">
        <f t="shared" ca="1" si="36"/>
        <v/>
      </c>
      <c r="F270">
        <v>264</v>
      </c>
      <c r="G270" s="304">
        <f t="shared" ca="1" si="37"/>
        <v>0</v>
      </c>
      <c r="H270" s="304" t="str">
        <f t="shared" ca="1" si="42"/>
        <v/>
      </c>
      <c r="I270" s="311"/>
      <c r="J270" s="311"/>
      <c r="K270" s="311"/>
      <c r="P270" s="344" t="str">
        <f>IF(ODU!$A270="","",IF(COUNTIF(ODU!$A$4:$A$504,"="&amp;ODU!$A270)&gt;1,"ODU_Duplicate",""))</f>
        <v/>
      </c>
      <c r="Q270" s="344" t="str">
        <f>IF(IDU!$A271="","",IF(COUNTIF(IDU!$A$4:$A$354,"="&amp;IDU!$A271)&gt;1,"IDU_Duplicate",""))</f>
        <v/>
      </c>
      <c r="R270" s="351" t="str">
        <f>IF(ODU!$A270="","",9 + FIND("1",IF(ODU!$J270&gt;0,"1","0") &amp; IF(ODU!$K270&gt;0,"1","0") &amp; IF(ODU!$L270&gt;0,"1","0") &amp; IF(ODU!$M270&gt;0,"1","0")&amp; IF(ODU!$N270&gt;0,"1","0")&amp; IF(ODU!$O270&gt;0,"1","0")&amp; IF(ODU!$P270&gt;0,"1","0")&amp; IF(ODU!$Q270&gt;0,"1","0")&amp; IF(ODU!$R270&gt;0,"1","0")&amp; IF(ODU!$S270&gt;0,"1","0")&amp; IF(ODU!$T270&gt;0,"1","0")&amp; IF(ODU!$U270&gt;0,"1","0")&amp; IF(ODU!$V270&gt;0,"1","0")&amp; IF(ODU!$W270&gt;0,"1","0")&amp; IF(ODU!$X270&gt;0,"1","0")&amp; IF(ODU!$Y270&gt;0,"1","0")))</f>
        <v/>
      </c>
      <c r="S270" s="351" t="str">
        <f>IF(ODU!$A270="","",26 - FIND("1",IF(ODU!$Y270&gt;0,"1","0") &amp; IF(ODU!$X270&gt;0,"1","0") &amp; IF(ODU!$W270&gt;0,"1","0") &amp; IF(ODU!$V270&gt;0,"1","0")&amp; IF(ODU!$U270&gt;0,"1","0")&amp; IF(ODU!$T270&gt;0,"1","0")&amp; IF(ODU!$S270&gt;0,"1","0")&amp; IF(ODU!$R270&gt;0,"1","0")&amp; IF(ODU!$Q270&gt;0,"1","0")&amp; IF(ODU!$P270&gt;0,"1","0")&amp; IF(ODU!$O270&gt;0,"1","0")&amp; IF(ODU!$N270&gt;0,"1","0")&amp; IF(ODU!$M270&gt;0,"1","0")&amp; IF(ODU!$L270&gt;0,"1","0")&amp; IF(ODU!$K270&gt;0,"1","0")&amp; IF(ODU!$J270&gt;0,"1","0")))</f>
        <v/>
      </c>
      <c r="T270" s="351" t="str">
        <f>IF(ODU!$A270="","",26 + FIND("1",IF(ODU!$AA270&gt;0,"1","0") &amp; IF(ODU!$AB270&gt;0,"1","0") &amp; IF(ODU!$AC270&gt;0,"1","0") &amp; IF(ODU!$AD270&gt;0,"1","0")&amp; IF(ODU!$AE270&gt;0,"1","0")&amp; IF(ODU!$AF270&gt;0,"1","0")&amp; IF(ODU!$AG270&gt;0,"1","0")&amp; IF(ODU!$AH270&gt;0,"1","0")&amp; IF(ODU!$AI270&gt;0,"1","0")&amp; IF(ODU!$AJ270&gt;0,"1","0")&amp; IF(ODU!$AK270&gt;0,"1","0")&amp; IF(ODU!$AL270&gt;0,"1","0")&amp; IF(ODU!$AM270&gt;0,"1","0")&amp; IF(ODU!$AN270&gt;0,"1","0")&amp; IF(ODU!$AO270&gt;0,"1","0")&amp; IF(ODU!$AP270&gt;0,"1","0")))</f>
        <v/>
      </c>
      <c r="U270" s="351" t="str">
        <f>IF(ODU!$A270="","",43 - FIND("1",IF(ODU!$AP270&gt;0,"1","0") &amp; IF(ODU!$AO270&gt;0,"1","0") &amp; IF(ODU!$AN270&gt;0,"1","0") &amp; IF(ODU!$AM270&gt;0,"1","0")&amp; IF(ODU!$AL270&gt;0,"1","0")&amp; IF(ODU!$AK270&gt;0,"1","0")&amp; IF(ODU!$AJ270&gt;0,"1","0")&amp; IF(ODU!$AI270&gt;0,"1","0")&amp; IF(ODU!$AH270&gt;0,"1","0")&amp; IF(ODU!$AG270&gt;0,"1","0")&amp; IF(ODU!$AF270&gt;0,"1","0")&amp; IF(ODU!$AE270&gt;0,"1","0")&amp; IF(ODU!$AD270&gt;0,"1","0")&amp; IF(ODU!$AC270&gt;0,"1","0")&amp; IF(ODU!$AB270&gt;0,"1","0")&amp; IF(ODU!$AA270&gt;0,"1","0")))</f>
        <v/>
      </c>
      <c r="V270" s="351" t="str">
        <f>IF(ODU!$A270="","",IF(OR(T270&lt;&gt;R270+17,U270&lt;&gt;S270+17)," RangeMismatch",""))</f>
        <v/>
      </c>
      <c r="W270" s="344" t="str">
        <f ca="1">IF(ODU!$A270="","",IF(COUNTA(INDIRECT("odu!R"&amp;ROW()&amp;"C"&amp;R270&amp;":R"&amp;ROW()&amp;"C"&amp;S270,"false"))&lt;&gt;1+S270-R270," GapInRangeCooling",""))</f>
        <v/>
      </c>
      <c r="X270" s="344" t="str">
        <f ca="1">IF(ODU!$A270="","",IF(COUNTA(INDIRECT("odu!R"&amp;ROW()&amp;"C"&amp;T270&amp;":R"&amp;ROW()&amp;"C"&amp;U270,"false"))&lt;&gt;1+U270-T270," GapInRangeHeating",""))</f>
        <v/>
      </c>
      <c r="Y270" s="345" t="str">
        <f>IF(ODU!$A270="","",IF(OR(ODU!$F270=0,ODU!$B270=0),0,ODU!$F270/ODU!$B270))</f>
        <v/>
      </c>
      <c r="Z270" s="345" t="str">
        <f>IF(ODU!$A270="","",IF(OR(ODU!$G270=0,ODU!$B270=0),0, ODU!$G270/ODU!$B270))</f>
        <v/>
      </c>
      <c r="AA270" s="303" t="str">
        <f>IF(ODU!$A270="","",IF(Y270=0,0,IF(Y270&gt;=0.8,13,IF(Y270&gt;=0.7,12,IF(Y270&gt;=0.6,11,IF(Y270&gt;=0.5,10,0))))))</f>
        <v/>
      </c>
      <c r="AB270" s="351" t="str">
        <f>IF(ODU!$A270="","",IF(Z270&gt;2, 25,6+INT(10*(Z270-0.0001))))</f>
        <v/>
      </c>
      <c r="AC270" s="304" t="str">
        <f>IF(ODU!$A270="","",IF(AA270&lt;R270," CapacityMin",""))</f>
        <v/>
      </c>
      <c r="AD270" s="304" t="str">
        <f>IF(ODU!$A270="","",IF(AB270&gt;S270," CapacityMax",""))</f>
        <v/>
      </c>
      <c r="AE270" s="344" t="str">
        <f>IF(ODU!$A270="","",IF(ODU!H270&lt;Min_Units," UnitMin",""))</f>
        <v/>
      </c>
      <c r="AF270" s="344" t="str">
        <f>IF(ODU!$A270="","",IF(ODU!I270&lt;=ODU!H270," UnitMax",""))</f>
        <v/>
      </c>
      <c r="AG270" s="344" t="str">
        <f>IF(ODU!$A270="","",IF(COUNTIF(IDU!$E$3:$N$3,"="&amp;UPPER(ODU!BL270))=1,""," Invalid_IDU_List"))</f>
        <v/>
      </c>
      <c r="AH270" s="344" t="str">
        <f t="shared" ca="1" si="40"/>
        <v/>
      </c>
      <c r="AI270" s="344" t="str">
        <f t="shared" si="41"/>
        <v/>
      </c>
    </row>
    <row r="271" spans="1:35" x14ac:dyDescent="0.2">
      <c r="A271">
        <v>271</v>
      </c>
      <c r="B271" s="304" t="str">
        <f t="shared" ca="1" si="38"/>
        <v/>
      </c>
      <c r="C271" s="304">
        <f t="shared" ca="1" si="39"/>
        <v>0</v>
      </c>
      <c r="D271" s="304">
        <f t="shared" ca="1" si="35"/>
        <v>0</v>
      </c>
      <c r="E271" s="304" t="str">
        <f t="shared" ca="1" si="36"/>
        <v/>
      </c>
      <c r="F271">
        <v>265</v>
      </c>
      <c r="G271" s="304">
        <f t="shared" ca="1" si="37"/>
        <v>0</v>
      </c>
      <c r="H271" s="304" t="str">
        <f t="shared" ca="1" si="42"/>
        <v/>
      </c>
      <c r="I271" s="311"/>
      <c r="J271" s="311"/>
      <c r="K271" s="311"/>
      <c r="P271" s="344" t="str">
        <f>IF(ODU!$A271="","",IF(COUNTIF(ODU!$A$4:$A$504,"="&amp;ODU!$A271)&gt;1,"ODU_Duplicate",""))</f>
        <v/>
      </c>
      <c r="Q271" s="344" t="str">
        <f>IF(IDU!$A272="","",IF(COUNTIF(IDU!$A$4:$A$354,"="&amp;IDU!$A272)&gt;1,"IDU_Duplicate",""))</f>
        <v/>
      </c>
      <c r="R271" s="351" t="str">
        <f>IF(ODU!$A271="","",9 + FIND("1",IF(ODU!$J271&gt;0,"1","0") &amp; IF(ODU!$K271&gt;0,"1","0") &amp; IF(ODU!$L271&gt;0,"1","0") &amp; IF(ODU!$M271&gt;0,"1","0")&amp; IF(ODU!$N271&gt;0,"1","0")&amp; IF(ODU!$O271&gt;0,"1","0")&amp; IF(ODU!$P271&gt;0,"1","0")&amp; IF(ODU!$Q271&gt;0,"1","0")&amp; IF(ODU!$R271&gt;0,"1","0")&amp; IF(ODU!$S271&gt;0,"1","0")&amp; IF(ODU!$T271&gt;0,"1","0")&amp; IF(ODU!$U271&gt;0,"1","0")&amp; IF(ODU!$V271&gt;0,"1","0")&amp; IF(ODU!$W271&gt;0,"1","0")&amp; IF(ODU!$X271&gt;0,"1","0")&amp; IF(ODU!$Y271&gt;0,"1","0")))</f>
        <v/>
      </c>
      <c r="S271" s="351" t="str">
        <f>IF(ODU!$A271="","",26 - FIND("1",IF(ODU!$Y271&gt;0,"1","0") &amp; IF(ODU!$X271&gt;0,"1","0") &amp; IF(ODU!$W271&gt;0,"1","0") &amp; IF(ODU!$V271&gt;0,"1","0")&amp; IF(ODU!$U271&gt;0,"1","0")&amp; IF(ODU!$T271&gt;0,"1","0")&amp; IF(ODU!$S271&gt;0,"1","0")&amp; IF(ODU!$R271&gt;0,"1","0")&amp; IF(ODU!$Q271&gt;0,"1","0")&amp; IF(ODU!$P271&gt;0,"1","0")&amp; IF(ODU!$O271&gt;0,"1","0")&amp; IF(ODU!$N271&gt;0,"1","0")&amp; IF(ODU!$M271&gt;0,"1","0")&amp; IF(ODU!$L271&gt;0,"1","0")&amp; IF(ODU!$K271&gt;0,"1","0")&amp; IF(ODU!$J271&gt;0,"1","0")))</f>
        <v/>
      </c>
      <c r="T271" s="351" t="str">
        <f>IF(ODU!$A271="","",26 + FIND("1",IF(ODU!$AA271&gt;0,"1","0") &amp; IF(ODU!$AB271&gt;0,"1","0") &amp; IF(ODU!$AC271&gt;0,"1","0") &amp; IF(ODU!$AD271&gt;0,"1","0")&amp; IF(ODU!$AE271&gt;0,"1","0")&amp; IF(ODU!$AF271&gt;0,"1","0")&amp; IF(ODU!$AG271&gt;0,"1","0")&amp; IF(ODU!$AH271&gt;0,"1","0")&amp; IF(ODU!$AI271&gt;0,"1","0")&amp; IF(ODU!$AJ271&gt;0,"1","0")&amp; IF(ODU!$AK271&gt;0,"1","0")&amp; IF(ODU!$AL271&gt;0,"1","0")&amp; IF(ODU!$AM271&gt;0,"1","0")&amp; IF(ODU!$AN271&gt;0,"1","0")&amp; IF(ODU!$AO271&gt;0,"1","0")&amp; IF(ODU!$AP271&gt;0,"1","0")))</f>
        <v/>
      </c>
      <c r="U271" s="351" t="str">
        <f>IF(ODU!$A271="","",43 - FIND("1",IF(ODU!$AP271&gt;0,"1","0") &amp; IF(ODU!$AO271&gt;0,"1","0") &amp; IF(ODU!$AN271&gt;0,"1","0") &amp; IF(ODU!$AM271&gt;0,"1","0")&amp; IF(ODU!$AL271&gt;0,"1","0")&amp; IF(ODU!$AK271&gt;0,"1","0")&amp; IF(ODU!$AJ271&gt;0,"1","0")&amp; IF(ODU!$AI271&gt;0,"1","0")&amp; IF(ODU!$AH271&gt;0,"1","0")&amp; IF(ODU!$AG271&gt;0,"1","0")&amp; IF(ODU!$AF271&gt;0,"1","0")&amp; IF(ODU!$AE271&gt;0,"1","0")&amp; IF(ODU!$AD271&gt;0,"1","0")&amp; IF(ODU!$AC271&gt;0,"1","0")&amp; IF(ODU!$AB271&gt;0,"1","0")&amp; IF(ODU!$AA271&gt;0,"1","0")))</f>
        <v/>
      </c>
      <c r="V271" s="351" t="str">
        <f>IF(ODU!$A271="","",IF(OR(T271&lt;&gt;R271+17,U271&lt;&gt;S271+17)," RangeMismatch",""))</f>
        <v/>
      </c>
      <c r="W271" s="344" t="str">
        <f ca="1">IF(ODU!$A271="","",IF(COUNTA(INDIRECT("odu!R"&amp;ROW()&amp;"C"&amp;R271&amp;":R"&amp;ROW()&amp;"C"&amp;S271,"false"))&lt;&gt;1+S271-R271," GapInRangeCooling",""))</f>
        <v/>
      </c>
      <c r="X271" s="344" t="str">
        <f ca="1">IF(ODU!$A271="","",IF(COUNTA(INDIRECT("odu!R"&amp;ROW()&amp;"C"&amp;T271&amp;":R"&amp;ROW()&amp;"C"&amp;U271,"false"))&lt;&gt;1+U271-T271," GapInRangeHeating",""))</f>
        <v/>
      </c>
      <c r="Y271" s="345" t="str">
        <f>IF(ODU!$A271="","",IF(OR(ODU!$F271=0,ODU!$B271=0),0,ODU!$F271/ODU!$B271))</f>
        <v/>
      </c>
      <c r="Z271" s="345" t="str">
        <f>IF(ODU!$A271="","",IF(OR(ODU!$G271=0,ODU!$B271=0),0, ODU!$G271/ODU!$B271))</f>
        <v/>
      </c>
      <c r="AA271" s="303" t="str">
        <f>IF(ODU!$A271="","",IF(Y271=0,0,IF(Y271&gt;=0.8,13,IF(Y271&gt;=0.7,12,IF(Y271&gt;=0.6,11,IF(Y271&gt;=0.5,10,0))))))</f>
        <v/>
      </c>
      <c r="AB271" s="351" t="str">
        <f>IF(ODU!$A271="","",IF(Z271&gt;2, 25,6+INT(10*(Z271-0.0001))))</f>
        <v/>
      </c>
      <c r="AC271" s="304" t="str">
        <f>IF(ODU!$A271="","",IF(AA271&lt;R271," CapacityMin",""))</f>
        <v/>
      </c>
      <c r="AD271" s="304" t="str">
        <f>IF(ODU!$A271="","",IF(AB271&gt;S271," CapacityMax",""))</f>
        <v/>
      </c>
      <c r="AE271" s="344" t="str">
        <f>IF(ODU!$A271="","",IF(ODU!H271&lt;Min_Units," UnitMin",""))</f>
        <v/>
      </c>
      <c r="AF271" s="344" t="str">
        <f>IF(ODU!$A271="","",IF(ODU!I271&lt;=ODU!H271," UnitMax",""))</f>
        <v/>
      </c>
      <c r="AG271" s="344" t="str">
        <f>IF(ODU!$A271="","",IF(COUNTIF(IDU!$E$3:$N$3,"="&amp;UPPER(ODU!BL271))=1,""," Invalid_IDU_List"))</f>
        <v/>
      </c>
      <c r="AH271" s="344" t="str">
        <f t="shared" ca="1" si="40"/>
        <v/>
      </c>
      <c r="AI271" s="344" t="str">
        <f t="shared" si="41"/>
        <v/>
      </c>
    </row>
    <row r="272" spans="1:35" x14ac:dyDescent="0.2">
      <c r="A272">
        <v>272</v>
      </c>
      <c r="B272" s="304" t="str">
        <f t="shared" ca="1" si="38"/>
        <v/>
      </c>
      <c r="C272" s="304">
        <f t="shared" ca="1" si="39"/>
        <v>0</v>
      </c>
      <c r="D272" s="304">
        <f t="shared" ca="1" si="35"/>
        <v>0</v>
      </c>
      <c r="E272" s="304" t="str">
        <f t="shared" ca="1" si="36"/>
        <v/>
      </c>
      <c r="F272">
        <v>266</v>
      </c>
      <c r="G272" s="304">
        <f t="shared" ca="1" si="37"/>
        <v>0</v>
      </c>
      <c r="H272" s="304" t="str">
        <f t="shared" ca="1" si="42"/>
        <v/>
      </c>
      <c r="I272" s="311"/>
      <c r="J272" s="311"/>
      <c r="K272" s="311"/>
      <c r="P272" s="344" t="str">
        <f>IF(ODU!$A272="","",IF(COUNTIF(ODU!$A$4:$A$504,"="&amp;ODU!$A272)&gt;1,"ODU_Duplicate",""))</f>
        <v/>
      </c>
      <c r="Q272" s="344" t="str">
        <f>IF(IDU!$A273="","",IF(COUNTIF(IDU!$A$4:$A$354,"="&amp;IDU!$A273)&gt;1,"IDU_Duplicate",""))</f>
        <v/>
      </c>
      <c r="R272" s="351" t="str">
        <f>IF(ODU!$A272="","",9 + FIND("1",IF(ODU!$J272&gt;0,"1","0") &amp; IF(ODU!$K272&gt;0,"1","0") &amp; IF(ODU!$L272&gt;0,"1","0") &amp; IF(ODU!$M272&gt;0,"1","0")&amp; IF(ODU!$N272&gt;0,"1","0")&amp; IF(ODU!$O272&gt;0,"1","0")&amp; IF(ODU!$P272&gt;0,"1","0")&amp; IF(ODU!$Q272&gt;0,"1","0")&amp; IF(ODU!$R272&gt;0,"1","0")&amp; IF(ODU!$S272&gt;0,"1","0")&amp; IF(ODU!$T272&gt;0,"1","0")&amp; IF(ODU!$U272&gt;0,"1","0")&amp; IF(ODU!$V272&gt;0,"1","0")&amp; IF(ODU!$W272&gt;0,"1","0")&amp; IF(ODU!$X272&gt;0,"1","0")&amp; IF(ODU!$Y272&gt;0,"1","0")))</f>
        <v/>
      </c>
      <c r="S272" s="351" t="str">
        <f>IF(ODU!$A272="","",26 - FIND("1",IF(ODU!$Y272&gt;0,"1","0") &amp; IF(ODU!$X272&gt;0,"1","0") &amp; IF(ODU!$W272&gt;0,"1","0") &amp; IF(ODU!$V272&gt;0,"1","0")&amp; IF(ODU!$U272&gt;0,"1","0")&amp; IF(ODU!$T272&gt;0,"1","0")&amp; IF(ODU!$S272&gt;0,"1","0")&amp; IF(ODU!$R272&gt;0,"1","0")&amp; IF(ODU!$Q272&gt;0,"1","0")&amp; IF(ODU!$P272&gt;0,"1","0")&amp; IF(ODU!$O272&gt;0,"1","0")&amp; IF(ODU!$N272&gt;0,"1","0")&amp; IF(ODU!$M272&gt;0,"1","0")&amp; IF(ODU!$L272&gt;0,"1","0")&amp; IF(ODU!$K272&gt;0,"1","0")&amp; IF(ODU!$J272&gt;0,"1","0")))</f>
        <v/>
      </c>
      <c r="T272" s="351" t="str">
        <f>IF(ODU!$A272="","",26 + FIND("1",IF(ODU!$AA272&gt;0,"1","0") &amp; IF(ODU!$AB272&gt;0,"1","0") &amp; IF(ODU!$AC272&gt;0,"1","0") &amp; IF(ODU!$AD272&gt;0,"1","0")&amp; IF(ODU!$AE272&gt;0,"1","0")&amp; IF(ODU!$AF272&gt;0,"1","0")&amp; IF(ODU!$AG272&gt;0,"1","0")&amp; IF(ODU!$AH272&gt;0,"1","0")&amp; IF(ODU!$AI272&gt;0,"1","0")&amp; IF(ODU!$AJ272&gt;0,"1","0")&amp; IF(ODU!$AK272&gt;0,"1","0")&amp; IF(ODU!$AL272&gt;0,"1","0")&amp; IF(ODU!$AM272&gt;0,"1","0")&amp; IF(ODU!$AN272&gt;0,"1","0")&amp; IF(ODU!$AO272&gt;0,"1","0")&amp; IF(ODU!$AP272&gt;0,"1","0")))</f>
        <v/>
      </c>
      <c r="U272" s="351" t="str">
        <f>IF(ODU!$A272="","",43 - FIND("1",IF(ODU!$AP272&gt;0,"1","0") &amp; IF(ODU!$AO272&gt;0,"1","0") &amp; IF(ODU!$AN272&gt;0,"1","0") &amp; IF(ODU!$AM272&gt;0,"1","0")&amp; IF(ODU!$AL272&gt;0,"1","0")&amp; IF(ODU!$AK272&gt;0,"1","0")&amp; IF(ODU!$AJ272&gt;0,"1","0")&amp; IF(ODU!$AI272&gt;0,"1","0")&amp; IF(ODU!$AH272&gt;0,"1","0")&amp; IF(ODU!$AG272&gt;0,"1","0")&amp; IF(ODU!$AF272&gt;0,"1","0")&amp; IF(ODU!$AE272&gt;0,"1","0")&amp; IF(ODU!$AD272&gt;0,"1","0")&amp; IF(ODU!$AC272&gt;0,"1","0")&amp; IF(ODU!$AB272&gt;0,"1","0")&amp; IF(ODU!$AA272&gt;0,"1","0")))</f>
        <v/>
      </c>
      <c r="V272" s="351" t="str">
        <f>IF(ODU!$A272="","",IF(OR(T272&lt;&gt;R272+17,U272&lt;&gt;S272+17)," RangeMismatch",""))</f>
        <v/>
      </c>
      <c r="W272" s="344" t="str">
        <f ca="1">IF(ODU!$A272="","",IF(COUNTA(INDIRECT("odu!R"&amp;ROW()&amp;"C"&amp;R272&amp;":R"&amp;ROW()&amp;"C"&amp;S272,"false"))&lt;&gt;1+S272-R272," GapInRangeCooling",""))</f>
        <v/>
      </c>
      <c r="X272" s="344" t="str">
        <f ca="1">IF(ODU!$A272="","",IF(COUNTA(INDIRECT("odu!R"&amp;ROW()&amp;"C"&amp;T272&amp;":R"&amp;ROW()&amp;"C"&amp;U272,"false"))&lt;&gt;1+U272-T272," GapInRangeHeating",""))</f>
        <v/>
      </c>
      <c r="Y272" s="345" t="str">
        <f>IF(ODU!$A272="","",IF(OR(ODU!$F272=0,ODU!$B272=0),0,ODU!$F272/ODU!$B272))</f>
        <v/>
      </c>
      <c r="Z272" s="345" t="str">
        <f>IF(ODU!$A272="","",IF(OR(ODU!$G272=0,ODU!$B272=0),0, ODU!$G272/ODU!$B272))</f>
        <v/>
      </c>
      <c r="AA272" s="303" t="str">
        <f>IF(ODU!$A272="","",IF(Y272=0,0,IF(Y272&gt;=0.8,13,IF(Y272&gt;=0.7,12,IF(Y272&gt;=0.6,11,IF(Y272&gt;=0.5,10,0))))))</f>
        <v/>
      </c>
      <c r="AB272" s="351" t="str">
        <f>IF(ODU!$A272="","",IF(Z272&gt;2, 25,6+INT(10*(Z272-0.0001))))</f>
        <v/>
      </c>
      <c r="AC272" s="304" t="str">
        <f>IF(ODU!$A272="","",IF(AA272&lt;R272," CapacityMin",""))</f>
        <v/>
      </c>
      <c r="AD272" s="304" t="str">
        <f>IF(ODU!$A272="","",IF(AB272&gt;S272," CapacityMax",""))</f>
        <v/>
      </c>
      <c r="AE272" s="344" t="str">
        <f>IF(ODU!$A272="","",IF(ODU!H272&lt;Min_Units," UnitMin",""))</f>
        <v/>
      </c>
      <c r="AF272" s="344" t="str">
        <f>IF(ODU!$A272="","",IF(ODU!I272&lt;=ODU!H272," UnitMax",""))</f>
        <v/>
      </c>
      <c r="AG272" s="344" t="str">
        <f>IF(ODU!$A272="","",IF(COUNTIF(IDU!$E$3:$N$3,"="&amp;UPPER(ODU!BL272))=1,""," Invalid_IDU_List"))</f>
        <v/>
      </c>
      <c r="AH272" s="344" t="str">
        <f t="shared" ca="1" si="40"/>
        <v/>
      </c>
      <c r="AI272" s="344" t="str">
        <f t="shared" si="41"/>
        <v/>
      </c>
    </row>
    <row r="273" spans="1:35" x14ac:dyDescent="0.2">
      <c r="A273">
        <v>273</v>
      </c>
      <c r="B273" s="304" t="str">
        <f t="shared" ca="1" si="38"/>
        <v/>
      </c>
      <c r="C273" s="304">
        <f t="shared" ca="1" si="39"/>
        <v>0</v>
      </c>
      <c r="D273" s="304">
        <f t="shared" ca="1" si="35"/>
        <v>0</v>
      </c>
      <c r="E273" s="304" t="str">
        <f t="shared" ca="1" si="36"/>
        <v/>
      </c>
      <c r="F273">
        <v>267</v>
      </c>
      <c r="G273" s="304">
        <f t="shared" ca="1" si="37"/>
        <v>0</v>
      </c>
      <c r="H273" s="304" t="str">
        <f t="shared" ca="1" si="42"/>
        <v/>
      </c>
      <c r="I273" s="311"/>
      <c r="J273" s="311"/>
      <c r="K273" s="311"/>
      <c r="P273" s="344" t="str">
        <f>IF(ODU!$A273="","",IF(COUNTIF(ODU!$A$4:$A$504,"="&amp;ODU!$A273)&gt;1,"ODU_Duplicate",""))</f>
        <v/>
      </c>
      <c r="Q273" s="344" t="str">
        <f>IF(IDU!$A274="","",IF(COUNTIF(IDU!$A$4:$A$354,"="&amp;IDU!$A274)&gt;1,"IDU_Duplicate",""))</f>
        <v/>
      </c>
      <c r="R273" s="351" t="str">
        <f>IF(ODU!$A273="","",9 + FIND("1",IF(ODU!$J273&gt;0,"1","0") &amp; IF(ODU!$K273&gt;0,"1","0") &amp; IF(ODU!$L273&gt;0,"1","0") &amp; IF(ODU!$M273&gt;0,"1","0")&amp; IF(ODU!$N273&gt;0,"1","0")&amp; IF(ODU!$O273&gt;0,"1","0")&amp; IF(ODU!$P273&gt;0,"1","0")&amp; IF(ODU!$Q273&gt;0,"1","0")&amp; IF(ODU!$R273&gt;0,"1","0")&amp; IF(ODU!$S273&gt;0,"1","0")&amp; IF(ODU!$T273&gt;0,"1","0")&amp; IF(ODU!$U273&gt;0,"1","0")&amp; IF(ODU!$V273&gt;0,"1","0")&amp; IF(ODU!$W273&gt;0,"1","0")&amp; IF(ODU!$X273&gt;0,"1","0")&amp; IF(ODU!$Y273&gt;0,"1","0")))</f>
        <v/>
      </c>
      <c r="S273" s="351" t="str">
        <f>IF(ODU!$A273="","",26 - FIND("1",IF(ODU!$Y273&gt;0,"1","0") &amp; IF(ODU!$X273&gt;0,"1","0") &amp; IF(ODU!$W273&gt;0,"1","0") &amp; IF(ODU!$V273&gt;0,"1","0")&amp; IF(ODU!$U273&gt;0,"1","0")&amp; IF(ODU!$T273&gt;0,"1","0")&amp; IF(ODU!$S273&gt;0,"1","0")&amp; IF(ODU!$R273&gt;0,"1","0")&amp; IF(ODU!$Q273&gt;0,"1","0")&amp; IF(ODU!$P273&gt;0,"1","0")&amp; IF(ODU!$O273&gt;0,"1","0")&amp; IF(ODU!$N273&gt;0,"1","0")&amp; IF(ODU!$M273&gt;0,"1","0")&amp; IF(ODU!$L273&gt;0,"1","0")&amp; IF(ODU!$K273&gt;0,"1","0")&amp; IF(ODU!$J273&gt;0,"1","0")))</f>
        <v/>
      </c>
      <c r="T273" s="351" t="str">
        <f>IF(ODU!$A273="","",26 + FIND("1",IF(ODU!$AA273&gt;0,"1","0") &amp; IF(ODU!$AB273&gt;0,"1","0") &amp; IF(ODU!$AC273&gt;0,"1","0") &amp; IF(ODU!$AD273&gt;0,"1","0")&amp; IF(ODU!$AE273&gt;0,"1","0")&amp; IF(ODU!$AF273&gt;0,"1","0")&amp; IF(ODU!$AG273&gt;0,"1","0")&amp; IF(ODU!$AH273&gt;0,"1","0")&amp; IF(ODU!$AI273&gt;0,"1","0")&amp; IF(ODU!$AJ273&gt;0,"1","0")&amp; IF(ODU!$AK273&gt;0,"1","0")&amp; IF(ODU!$AL273&gt;0,"1","0")&amp; IF(ODU!$AM273&gt;0,"1","0")&amp; IF(ODU!$AN273&gt;0,"1","0")&amp; IF(ODU!$AO273&gt;0,"1","0")&amp; IF(ODU!$AP273&gt;0,"1","0")))</f>
        <v/>
      </c>
      <c r="U273" s="351" t="str">
        <f>IF(ODU!$A273="","",43 - FIND("1",IF(ODU!$AP273&gt;0,"1","0") &amp; IF(ODU!$AO273&gt;0,"1","0") &amp; IF(ODU!$AN273&gt;0,"1","0") &amp; IF(ODU!$AM273&gt;0,"1","0")&amp; IF(ODU!$AL273&gt;0,"1","0")&amp; IF(ODU!$AK273&gt;0,"1","0")&amp; IF(ODU!$AJ273&gt;0,"1","0")&amp; IF(ODU!$AI273&gt;0,"1","0")&amp; IF(ODU!$AH273&gt;0,"1","0")&amp; IF(ODU!$AG273&gt;0,"1","0")&amp; IF(ODU!$AF273&gt;0,"1","0")&amp; IF(ODU!$AE273&gt;0,"1","0")&amp; IF(ODU!$AD273&gt;0,"1","0")&amp; IF(ODU!$AC273&gt;0,"1","0")&amp; IF(ODU!$AB273&gt;0,"1","0")&amp; IF(ODU!$AA273&gt;0,"1","0")))</f>
        <v/>
      </c>
      <c r="V273" s="351" t="str">
        <f>IF(ODU!$A273="","",IF(OR(T273&lt;&gt;R273+17,U273&lt;&gt;S273+17)," RangeMismatch",""))</f>
        <v/>
      </c>
      <c r="W273" s="344" t="str">
        <f ca="1">IF(ODU!$A273="","",IF(COUNTA(INDIRECT("odu!R"&amp;ROW()&amp;"C"&amp;R273&amp;":R"&amp;ROW()&amp;"C"&amp;S273,"false"))&lt;&gt;1+S273-R273," GapInRangeCooling",""))</f>
        <v/>
      </c>
      <c r="X273" s="344" t="str">
        <f ca="1">IF(ODU!$A273="","",IF(COUNTA(INDIRECT("odu!R"&amp;ROW()&amp;"C"&amp;T273&amp;":R"&amp;ROW()&amp;"C"&amp;U273,"false"))&lt;&gt;1+U273-T273," GapInRangeHeating",""))</f>
        <v/>
      </c>
      <c r="Y273" s="345" t="str">
        <f>IF(ODU!$A273="","",IF(OR(ODU!$F273=0,ODU!$B273=0),0,ODU!$F273/ODU!$B273))</f>
        <v/>
      </c>
      <c r="Z273" s="345" t="str">
        <f>IF(ODU!$A273="","",IF(OR(ODU!$G273=0,ODU!$B273=0),0, ODU!$G273/ODU!$B273))</f>
        <v/>
      </c>
      <c r="AA273" s="303" t="str">
        <f>IF(ODU!$A273="","",IF(Y273=0,0,IF(Y273&gt;=0.8,13,IF(Y273&gt;=0.7,12,IF(Y273&gt;=0.6,11,IF(Y273&gt;=0.5,10,0))))))</f>
        <v/>
      </c>
      <c r="AB273" s="351" t="str">
        <f>IF(ODU!$A273="","",IF(Z273&gt;2, 25,6+INT(10*(Z273-0.0001))))</f>
        <v/>
      </c>
      <c r="AC273" s="304" t="str">
        <f>IF(ODU!$A273="","",IF(AA273&lt;R273," CapacityMin",""))</f>
        <v/>
      </c>
      <c r="AD273" s="304" t="str">
        <f>IF(ODU!$A273="","",IF(AB273&gt;S273," CapacityMax",""))</f>
        <v/>
      </c>
      <c r="AE273" s="344" t="str">
        <f>IF(ODU!$A273="","",IF(ODU!H273&lt;Min_Units," UnitMin",""))</f>
        <v/>
      </c>
      <c r="AF273" s="344" t="str">
        <f>IF(ODU!$A273="","",IF(ODU!I273&lt;=ODU!H273," UnitMax",""))</f>
        <v/>
      </c>
      <c r="AG273" s="344" t="str">
        <f>IF(ODU!$A273="","",IF(COUNTIF(IDU!$E$3:$N$3,"="&amp;UPPER(ODU!BL273))=1,""," Invalid_IDU_List"))</f>
        <v/>
      </c>
      <c r="AH273" s="344" t="str">
        <f t="shared" ca="1" si="40"/>
        <v/>
      </c>
      <c r="AI273" s="344" t="str">
        <f t="shared" si="41"/>
        <v/>
      </c>
    </row>
    <row r="274" spans="1:35" x14ac:dyDescent="0.2">
      <c r="A274">
        <v>274</v>
      </c>
      <c r="B274" s="304" t="str">
        <f t="shared" ca="1" si="38"/>
        <v/>
      </c>
      <c r="C274" s="304">
        <f t="shared" ca="1" si="39"/>
        <v>0</v>
      </c>
      <c r="D274" s="304">
        <f t="shared" ca="1" si="35"/>
        <v>0</v>
      </c>
      <c r="E274" s="304" t="str">
        <f t="shared" ca="1" si="36"/>
        <v/>
      </c>
      <c r="F274">
        <v>268</v>
      </c>
      <c r="G274" s="304">
        <f t="shared" ca="1" si="37"/>
        <v>0</v>
      </c>
      <c r="H274" s="304" t="str">
        <f t="shared" ca="1" si="42"/>
        <v/>
      </c>
      <c r="I274" s="311"/>
      <c r="J274" s="311"/>
      <c r="K274" s="311"/>
      <c r="P274" s="344" t="str">
        <f>IF(ODU!$A274="","",IF(COUNTIF(ODU!$A$4:$A$504,"="&amp;ODU!$A274)&gt;1,"ODU_Duplicate",""))</f>
        <v/>
      </c>
      <c r="Q274" s="344" t="str">
        <f>IF(IDU!$A275="","",IF(COUNTIF(IDU!$A$4:$A$354,"="&amp;IDU!$A275)&gt;1,"IDU_Duplicate",""))</f>
        <v/>
      </c>
      <c r="R274" s="351" t="str">
        <f>IF(ODU!$A274="","",9 + FIND("1",IF(ODU!$J274&gt;0,"1","0") &amp; IF(ODU!$K274&gt;0,"1","0") &amp; IF(ODU!$L274&gt;0,"1","0") &amp; IF(ODU!$M274&gt;0,"1","0")&amp; IF(ODU!$N274&gt;0,"1","0")&amp; IF(ODU!$O274&gt;0,"1","0")&amp; IF(ODU!$P274&gt;0,"1","0")&amp; IF(ODU!$Q274&gt;0,"1","0")&amp; IF(ODU!$R274&gt;0,"1","0")&amp; IF(ODU!$S274&gt;0,"1","0")&amp; IF(ODU!$T274&gt;0,"1","0")&amp; IF(ODU!$U274&gt;0,"1","0")&amp; IF(ODU!$V274&gt;0,"1","0")&amp; IF(ODU!$W274&gt;0,"1","0")&amp; IF(ODU!$X274&gt;0,"1","0")&amp; IF(ODU!$Y274&gt;0,"1","0")))</f>
        <v/>
      </c>
      <c r="S274" s="351" t="str">
        <f>IF(ODU!$A274="","",26 - FIND("1",IF(ODU!$Y274&gt;0,"1","0") &amp; IF(ODU!$X274&gt;0,"1","0") &amp; IF(ODU!$W274&gt;0,"1","0") &amp; IF(ODU!$V274&gt;0,"1","0")&amp; IF(ODU!$U274&gt;0,"1","0")&amp; IF(ODU!$T274&gt;0,"1","0")&amp; IF(ODU!$S274&gt;0,"1","0")&amp; IF(ODU!$R274&gt;0,"1","0")&amp; IF(ODU!$Q274&gt;0,"1","0")&amp; IF(ODU!$P274&gt;0,"1","0")&amp; IF(ODU!$O274&gt;0,"1","0")&amp; IF(ODU!$N274&gt;0,"1","0")&amp; IF(ODU!$M274&gt;0,"1","0")&amp; IF(ODU!$L274&gt;0,"1","0")&amp; IF(ODU!$K274&gt;0,"1","0")&amp; IF(ODU!$J274&gt;0,"1","0")))</f>
        <v/>
      </c>
      <c r="T274" s="351" t="str">
        <f>IF(ODU!$A274="","",26 + FIND("1",IF(ODU!$AA274&gt;0,"1","0") &amp; IF(ODU!$AB274&gt;0,"1","0") &amp; IF(ODU!$AC274&gt;0,"1","0") &amp; IF(ODU!$AD274&gt;0,"1","0")&amp; IF(ODU!$AE274&gt;0,"1","0")&amp; IF(ODU!$AF274&gt;0,"1","0")&amp; IF(ODU!$AG274&gt;0,"1","0")&amp; IF(ODU!$AH274&gt;0,"1","0")&amp; IF(ODU!$AI274&gt;0,"1","0")&amp; IF(ODU!$AJ274&gt;0,"1","0")&amp; IF(ODU!$AK274&gt;0,"1","0")&amp; IF(ODU!$AL274&gt;0,"1","0")&amp; IF(ODU!$AM274&gt;0,"1","0")&amp; IF(ODU!$AN274&gt;0,"1","0")&amp; IF(ODU!$AO274&gt;0,"1","0")&amp; IF(ODU!$AP274&gt;0,"1","0")))</f>
        <v/>
      </c>
      <c r="U274" s="351" t="str">
        <f>IF(ODU!$A274="","",43 - FIND("1",IF(ODU!$AP274&gt;0,"1","0") &amp; IF(ODU!$AO274&gt;0,"1","0") &amp; IF(ODU!$AN274&gt;0,"1","0") &amp; IF(ODU!$AM274&gt;0,"1","0")&amp; IF(ODU!$AL274&gt;0,"1","0")&amp; IF(ODU!$AK274&gt;0,"1","0")&amp; IF(ODU!$AJ274&gt;0,"1","0")&amp; IF(ODU!$AI274&gt;0,"1","0")&amp; IF(ODU!$AH274&gt;0,"1","0")&amp; IF(ODU!$AG274&gt;0,"1","0")&amp; IF(ODU!$AF274&gt;0,"1","0")&amp; IF(ODU!$AE274&gt;0,"1","0")&amp; IF(ODU!$AD274&gt;0,"1","0")&amp; IF(ODU!$AC274&gt;0,"1","0")&amp; IF(ODU!$AB274&gt;0,"1","0")&amp; IF(ODU!$AA274&gt;0,"1","0")))</f>
        <v/>
      </c>
      <c r="V274" s="351" t="str">
        <f>IF(ODU!$A274="","",IF(OR(T274&lt;&gt;R274+17,U274&lt;&gt;S274+17)," RangeMismatch",""))</f>
        <v/>
      </c>
      <c r="W274" s="344" t="str">
        <f ca="1">IF(ODU!$A274="","",IF(COUNTA(INDIRECT("odu!R"&amp;ROW()&amp;"C"&amp;R274&amp;":R"&amp;ROW()&amp;"C"&amp;S274,"false"))&lt;&gt;1+S274-R274," GapInRangeCooling",""))</f>
        <v/>
      </c>
      <c r="X274" s="344" t="str">
        <f ca="1">IF(ODU!$A274="","",IF(COUNTA(INDIRECT("odu!R"&amp;ROW()&amp;"C"&amp;T274&amp;":R"&amp;ROW()&amp;"C"&amp;U274,"false"))&lt;&gt;1+U274-T274," GapInRangeHeating",""))</f>
        <v/>
      </c>
      <c r="Y274" s="345" t="str">
        <f>IF(ODU!$A274="","",IF(OR(ODU!$F274=0,ODU!$B274=0),0,ODU!$F274/ODU!$B274))</f>
        <v/>
      </c>
      <c r="Z274" s="345" t="str">
        <f>IF(ODU!$A274="","",IF(OR(ODU!$G274=0,ODU!$B274=0),0, ODU!$G274/ODU!$B274))</f>
        <v/>
      </c>
      <c r="AA274" s="303" t="str">
        <f>IF(ODU!$A274="","",IF(Y274=0,0,IF(Y274&gt;=0.8,13,IF(Y274&gt;=0.7,12,IF(Y274&gt;=0.6,11,IF(Y274&gt;=0.5,10,0))))))</f>
        <v/>
      </c>
      <c r="AB274" s="351" t="str">
        <f>IF(ODU!$A274="","",IF(Z274&gt;2, 25,6+INT(10*(Z274-0.0001))))</f>
        <v/>
      </c>
      <c r="AC274" s="304" t="str">
        <f>IF(ODU!$A274="","",IF(AA274&lt;R274," CapacityMin",""))</f>
        <v/>
      </c>
      <c r="AD274" s="304" t="str">
        <f>IF(ODU!$A274="","",IF(AB274&gt;S274," CapacityMax",""))</f>
        <v/>
      </c>
      <c r="AE274" s="344" t="str">
        <f>IF(ODU!$A274="","",IF(ODU!H274&lt;Min_Units," UnitMin",""))</f>
        <v/>
      </c>
      <c r="AF274" s="344" t="str">
        <f>IF(ODU!$A274="","",IF(ODU!I274&lt;=ODU!H274," UnitMax",""))</f>
        <v/>
      </c>
      <c r="AG274" s="344" t="str">
        <f>IF(ODU!$A274="","",IF(COUNTIF(IDU!$E$3:$N$3,"="&amp;UPPER(ODU!BL274))=1,""," Invalid_IDU_List"))</f>
        <v/>
      </c>
      <c r="AH274" s="344" t="str">
        <f t="shared" ca="1" si="40"/>
        <v/>
      </c>
      <c r="AI274" s="344" t="str">
        <f t="shared" si="41"/>
        <v/>
      </c>
    </row>
    <row r="275" spans="1:35" x14ac:dyDescent="0.2">
      <c r="A275">
        <v>275</v>
      </c>
      <c r="B275" s="304" t="str">
        <f t="shared" ca="1" si="38"/>
        <v/>
      </c>
      <c r="C275" s="304">
        <f t="shared" ca="1" si="39"/>
        <v>0</v>
      </c>
      <c r="D275" s="304">
        <f t="shared" ca="1" si="35"/>
        <v>0</v>
      </c>
      <c r="E275" s="304" t="str">
        <f t="shared" ca="1" si="36"/>
        <v/>
      </c>
      <c r="F275">
        <v>269</v>
      </c>
      <c r="G275" s="304">
        <f t="shared" ca="1" si="37"/>
        <v>0</v>
      </c>
      <c r="H275" s="304" t="str">
        <f t="shared" ca="1" si="42"/>
        <v/>
      </c>
      <c r="I275" s="311"/>
      <c r="J275" s="311"/>
      <c r="K275" s="311"/>
      <c r="P275" s="344" t="str">
        <f>IF(ODU!$A275="","",IF(COUNTIF(ODU!$A$4:$A$504,"="&amp;ODU!$A275)&gt;1,"ODU_Duplicate",""))</f>
        <v/>
      </c>
      <c r="Q275" s="344" t="str">
        <f>IF(IDU!$A276="","",IF(COUNTIF(IDU!$A$4:$A$354,"="&amp;IDU!$A276)&gt;1,"IDU_Duplicate",""))</f>
        <v/>
      </c>
      <c r="R275" s="351" t="str">
        <f>IF(ODU!$A275="","",9 + FIND("1",IF(ODU!$J275&gt;0,"1","0") &amp; IF(ODU!$K275&gt;0,"1","0") &amp; IF(ODU!$L275&gt;0,"1","0") &amp; IF(ODU!$M275&gt;0,"1","0")&amp; IF(ODU!$N275&gt;0,"1","0")&amp; IF(ODU!$O275&gt;0,"1","0")&amp; IF(ODU!$P275&gt;0,"1","0")&amp; IF(ODU!$Q275&gt;0,"1","0")&amp; IF(ODU!$R275&gt;0,"1","0")&amp; IF(ODU!$S275&gt;0,"1","0")&amp; IF(ODU!$T275&gt;0,"1","0")&amp; IF(ODU!$U275&gt;0,"1","0")&amp; IF(ODU!$V275&gt;0,"1","0")&amp; IF(ODU!$W275&gt;0,"1","0")&amp; IF(ODU!$X275&gt;0,"1","0")&amp; IF(ODU!$Y275&gt;0,"1","0")))</f>
        <v/>
      </c>
      <c r="S275" s="351" t="str">
        <f>IF(ODU!$A275="","",26 - FIND("1",IF(ODU!$Y275&gt;0,"1","0") &amp; IF(ODU!$X275&gt;0,"1","0") &amp; IF(ODU!$W275&gt;0,"1","0") &amp; IF(ODU!$V275&gt;0,"1","0")&amp; IF(ODU!$U275&gt;0,"1","0")&amp; IF(ODU!$T275&gt;0,"1","0")&amp; IF(ODU!$S275&gt;0,"1","0")&amp; IF(ODU!$R275&gt;0,"1","0")&amp; IF(ODU!$Q275&gt;0,"1","0")&amp; IF(ODU!$P275&gt;0,"1","0")&amp; IF(ODU!$O275&gt;0,"1","0")&amp; IF(ODU!$N275&gt;0,"1","0")&amp; IF(ODU!$M275&gt;0,"1","0")&amp; IF(ODU!$L275&gt;0,"1","0")&amp; IF(ODU!$K275&gt;0,"1","0")&amp; IF(ODU!$J275&gt;0,"1","0")))</f>
        <v/>
      </c>
      <c r="T275" s="351" t="str">
        <f>IF(ODU!$A275="","",26 + FIND("1",IF(ODU!$AA275&gt;0,"1","0") &amp; IF(ODU!$AB275&gt;0,"1","0") &amp; IF(ODU!$AC275&gt;0,"1","0") &amp; IF(ODU!$AD275&gt;0,"1","0")&amp; IF(ODU!$AE275&gt;0,"1","0")&amp; IF(ODU!$AF275&gt;0,"1","0")&amp; IF(ODU!$AG275&gt;0,"1","0")&amp; IF(ODU!$AH275&gt;0,"1","0")&amp; IF(ODU!$AI275&gt;0,"1","0")&amp; IF(ODU!$AJ275&gt;0,"1","0")&amp; IF(ODU!$AK275&gt;0,"1","0")&amp; IF(ODU!$AL275&gt;0,"1","0")&amp; IF(ODU!$AM275&gt;0,"1","0")&amp; IF(ODU!$AN275&gt;0,"1","0")&amp; IF(ODU!$AO275&gt;0,"1","0")&amp; IF(ODU!$AP275&gt;0,"1","0")))</f>
        <v/>
      </c>
      <c r="U275" s="351" t="str">
        <f>IF(ODU!$A275="","",43 - FIND("1",IF(ODU!$AP275&gt;0,"1","0") &amp; IF(ODU!$AO275&gt;0,"1","0") &amp; IF(ODU!$AN275&gt;0,"1","0") &amp; IF(ODU!$AM275&gt;0,"1","0")&amp; IF(ODU!$AL275&gt;0,"1","0")&amp; IF(ODU!$AK275&gt;0,"1","0")&amp; IF(ODU!$AJ275&gt;0,"1","0")&amp; IF(ODU!$AI275&gt;0,"1","0")&amp; IF(ODU!$AH275&gt;0,"1","0")&amp; IF(ODU!$AG275&gt;0,"1","0")&amp; IF(ODU!$AF275&gt;0,"1","0")&amp; IF(ODU!$AE275&gt;0,"1","0")&amp; IF(ODU!$AD275&gt;0,"1","0")&amp; IF(ODU!$AC275&gt;0,"1","0")&amp; IF(ODU!$AB275&gt;0,"1","0")&amp; IF(ODU!$AA275&gt;0,"1","0")))</f>
        <v/>
      </c>
      <c r="V275" s="351" t="str">
        <f>IF(ODU!$A275="","",IF(OR(T275&lt;&gt;R275+17,U275&lt;&gt;S275+17)," RangeMismatch",""))</f>
        <v/>
      </c>
      <c r="W275" s="344" t="str">
        <f ca="1">IF(ODU!$A275="","",IF(COUNTA(INDIRECT("odu!R"&amp;ROW()&amp;"C"&amp;R275&amp;":R"&amp;ROW()&amp;"C"&amp;S275,"false"))&lt;&gt;1+S275-R275," GapInRangeCooling",""))</f>
        <v/>
      </c>
      <c r="X275" s="344" t="str">
        <f ca="1">IF(ODU!$A275="","",IF(COUNTA(INDIRECT("odu!R"&amp;ROW()&amp;"C"&amp;T275&amp;":R"&amp;ROW()&amp;"C"&amp;U275,"false"))&lt;&gt;1+U275-T275," GapInRangeHeating",""))</f>
        <v/>
      </c>
      <c r="Y275" s="345" t="str">
        <f>IF(ODU!$A275="","",IF(OR(ODU!$F275=0,ODU!$B275=0),0,ODU!$F275/ODU!$B275))</f>
        <v/>
      </c>
      <c r="Z275" s="345" t="str">
        <f>IF(ODU!$A275="","",IF(OR(ODU!$G275=0,ODU!$B275=0),0, ODU!$G275/ODU!$B275))</f>
        <v/>
      </c>
      <c r="AA275" s="303" t="str">
        <f>IF(ODU!$A275="","",IF(Y275=0,0,IF(Y275&gt;=0.8,13,IF(Y275&gt;=0.7,12,IF(Y275&gt;=0.6,11,IF(Y275&gt;=0.5,10,0))))))</f>
        <v/>
      </c>
      <c r="AB275" s="351" t="str">
        <f>IF(ODU!$A275="","",IF(Z275&gt;2, 25,6+INT(10*(Z275-0.0001))))</f>
        <v/>
      </c>
      <c r="AC275" s="304" t="str">
        <f>IF(ODU!$A275="","",IF(AA275&lt;R275," CapacityMin",""))</f>
        <v/>
      </c>
      <c r="AD275" s="304" t="str">
        <f>IF(ODU!$A275="","",IF(AB275&gt;S275," CapacityMax",""))</f>
        <v/>
      </c>
      <c r="AE275" s="344" t="str">
        <f>IF(ODU!$A275="","",IF(ODU!H275&lt;Min_Units," UnitMin",""))</f>
        <v/>
      </c>
      <c r="AF275" s="344" t="str">
        <f>IF(ODU!$A275="","",IF(ODU!I275&lt;=ODU!H275," UnitMax",""))</f>
        <v/>
      </c>
      <c r="AG275" s="344" t="str">
        <f>IF(ODU!$A275="","",IF(COUNTIF(IDU!$E$3:$N$3,"="&amp;UPPER(ODU!BL275))=1,""," Invalid_IDU_List"))</f>
        <v/>
      </c>
      <c r="AH275" s="344" t="str">
        <f t="shared" ca="1" si="40"/>
        <v/>
      </c>
      <c r="AI275" s="344" t="str">
        <f t="shared" si="41"/>
        <v/>
      </c>
    </row>
    <row r="276" spans="1:35" x14ac:dyDescent="0.2">
      <c r="A276">
        <v>276</v>
      </c>
      <c r="B276" s="304" t="str">
        <f t="shared" ca="1" si="38"/>
        <v/>
      </c>
      <c r="C276" s="304">
        <f t="shared" ca="1" si="39"/>
        <v>0</v>
      </c>
      <c r="D276" s="304">
        <f t="shared" ca="1" si="35"/>
        <v>0</v>
      </c>
      <c r="E276" s="304" t="str">
        <f t="shared" ca="1" si="36"/>
        <v/>
      </c>
      <c r="F276">
        <v>270</v>
      </c>
      <c r="G276" s="304">
        <f t="shared" ca="1" si="37"/>
        <v>0</v>
      </c>
      <c r="H276" s="304" t="str">
        <f t="shared" ca="1" si="42"/>
        <v/>
      </c>
      <c r="I276" s="311"/>
      <c r="J276" s="311"/>
      <c r="K276" s="311"/>
      <c r="P276" s="344" t="str">
        <f>IF(ODU!$A276="","",IF(COUNTIF(ODU!$A$4:$A$504,"="&amp;ODU!$A276)&gt;1,"ODU_Duplicate",""))</f>
        <v/>
      </c>
      <c r="Q276" s="344" t="str">
        <f>IF(IDU!$A277="","",IF(COUNTIF(IDU!$A$4:$A$354,"="&amp;IDU!$A277)&gt;1,"IDU_Duplicate",""))</f>
        <v/>
      </c>
      <c r="R276" s="351" t="str">
        <f>IF(ODU!$A276="","",9 + FIND("1",IF(ODU!$J276&gt;0,"1","0") &amp; IF(ODU!$K276&gt;0,"1","0") &amp; IF(ODU!$L276&gt;0,"1","0") &amp; IF(ODU!$M276&gt;0,"1","0")&amp; IF(ODU!$N276&gt;0,"1","0")&amp; IF(ODU!$O276&gt;0,"1","0")&amp; IF(ODU!$P276&gt;0,"1","0")&amp; IF(ODU!$Q276&gt;0,"1","0")&amp; IF(ODU!$R276&gt;0,"1","0")&amp; IF(ODU!$S276&gt;0,"1","0")&amp; IF(ODU!$T276&gt;0,"1","0")&amp; IF(ODU!$U276&gt;0,"1","0")&amp; IF(ODU!$V276&gt;0,"1","0")&amp; IF(ODU!$W276&gt;0,"1","0")&amp; IF(ODU!$X276&gt;0,"1","0")&amp; IF(ODU!$Y276&gt;0,"1","0")))</f>
        <v/>
      </c>
      <c r="S276" s="351" t="str">
        <f>IF(ODU!$A276="","",26 - FIND("1",IF(ODU!$Y276&gt;0,"1","0") &amp; IF(ODU!$X276&gt;0,"1","0") &amp; IF(ODU!$W276&gt;0,"1","0") &amp; IF(ODU!$V276&gt;0,"1","0")&amp; IF(ODU!$U276&gt;0,"1","0")&amp; IF(ODU!$T276&gt;0,"1","0")&amp; IF(ODU!$S276&gt;0,"1","0")&amp; IF(ODU!$R276&gt;0,"1","0")&amp; IF(ODU!$Q276&gt;0,"1","0")&amp; IF(ODU!$P276&gt;0,"1","0")&amp; IF(ODU!$O276&gt;0,"1","0")&amp; IF(ODU!$N276&gt;0,"1","0")&amp; IF(ODU!$M276&gt;0,"1","0")&amp; IF(ODU!$L276&gt;0,"1","0")&amp; IF(ODU!$K276&gt;0,"1","0")&amp; IF(ODU!$J276&gt;0,"1","0")))</f>
        <v/>
      </c>
      <c r="T276" s="351" t="str">
        <f>IF(ODU!$A276="","",26 + FIND("1",IF(ODU!$AA276&gt;0,"1","0") &amp; IF(ODU!$AB276&gt;0,"1","0") &amp; IF(ODU!$AC276&gt;0,"1","0") &amp; IF(ODU!$AD276&gt;0,"1","0")&amp; IF(ODU!$AE276&gt;0,"1","0")&amp; IF(ODU!$AF276&gt;0,"1","0")&amp; IF(ODU!$AG276&gt;0,"1","0")&amp; IF(ODU!$AH276&gt;0,"1","0")&amp; IF(ODU!$AI276&gt;0,"1","0")&amp; IF(ODU!$AJ276&gt;0,"1","0")&amp; IF(ODU!$AK276&gt;0,"1","0")&amp; IF(ODU!$AL276&gt;0,"1","0")&amp; IF(ODU!$AM276&gt;0,"1","0")&amp; IF(ODU!$AN276&gt;0,"1","0")&amp; IF(ODU!$AO276&gt;0,"1","0")&amp; IF(ODU!$AP276&gt;0,"1","0")))</f>
        <v/>
      </c>
      <c r="U276" s="351" t="str">
        <f>IF(ODU!$A276="","",43 - FIND("1",IF(ODU!$AP276&gt;0,"1","0") &amp; IF(ODU!$AO276&gt;0,"1","0") &amp; IF(ODU!$AN276&gt;0,"1","0") &amp; IF(ODU!$AM276&gt;0,"1","0")&amp; IF(ODU!$AL276&gt;0,"1","0")&amp; IF(ODU!$AK276&gt;0,"1","0")&amp; IF(ODU!$AJ276&gt;0,"1","0")&amp; IF(ODU!$AI276&gt;0,"1","0")&amp; IF(ODU!$AH276&gt;0,"1","0")&amp; IF(ODU!$AG276&gt;0,"1","0")&amp; IF(ODU!$AF276&gt;0,"1","0")&amp; IF(ODU!$AE276&gt;0,"1","0")&amp; IF(ODU!$AD276&gt;0,"1","0")&amp; IF(ODU!$AC276&gt;0,"1","0")&amp; IF(ODU!$AB276&gt;0,"1","0")&amp; IF(ODU!$AA276&gt;0,"1","0")))</f>
        <v/>
      </c>
      <c r="V276" s="351" t="str">
        <f>IF(ODU!$A276="","",IF(OR(T276&lt;&gt;R276+17,U276&lt;&gt;S276+17)," RangeMismatch",""))</f>
        <v/>
      </c>
      <c r="W276" s="344" t="str">
        <f ca="1">IF(ODU!$A276="","",IF(COUNTA(INDIRECT("odu!R"&amp;ROW()&amp;"C"&amp;R276&amp;":R"&amp;ROW()&amp;"C"&amp;S276,"false"))&lt;&gt;1+S276-R276," GapInRangeCooling",""))</f>
        <v/>
      </c>
      <c r="X276" s="344" t="str">
        <f ca="1">IF(ODU!$A276="","",IF(COUNTA(INDIRECT("odu!R"&amp;ROW()&amp;"C"&amp;T276&amp;":R"&amp;ROW()&amp;"C"&amp;U276,"false"))&lt;&gt;1+U276-T276," GapInRangeHeating",""))</f>
        <v/>
      </c>
      <c r="Y276" s="345" t="str">
        <f>IF(ODU!$A276="","",IF(OR(ODU!$F276=0,ODU!$B276=0),0,ODU!$F276/ODU!$B276))</f>
        <v/>
      </c>
      <c r="Z276" s="345" t="str">
        <f>IF(ODU!$A276="","",IF(OR(ODU!$G276=0,ODU!$B276=0),0, ODU!$G276/ODU!$B276))</f>
        <v/>
      </c>
      <c r="AA276" s="303" t="str">
        <f>IF(ODU!$A276="","",IF(Y276=0,0,IF(Y276&gt;=0.8,13,IF(Y276&gt;=0.7,12,IF(Y276&gt;=0.6,11,IF(Y276&gt;=0.5,10,0))))))</f>
        <v/>
      </c>
      <c r="AB276" s="351" t="str">
        <f>IF(ODU!$A276="","",IF(Z276&gt;2, 25,6+INT(10*(Z276-0.0001))))</f>
        <v/>
      </c>
      <c r="AC276" s="304" t="str">
        <f>IF(ODU!$A276="","",IF(AA276&lt;R276," CapacityMin",""))</f>
        <v/>
      </c>
      <c r="AD276" s="304" t="str">
        <f>IF(ODU!$A276="","",IF(AB276&gt;S276," CapacityMax",""))</f>
        <v/>
      </c>
      <c r="AE276" s="344" t="str">
        <f>IF(ODU!$A276="","",IF(ODU!H276&lt;Min_Units," UnitMin",""))</f>
        <v/>
      </c>
      <c r="AF276" s="344" t="str">
        <f>IF(ODU!$A276="","",IF(ODU!I276&lt;=ODU!H276," UnitMax",""))</f>
        <v/>
      </c>
      <c r="AG276" s="344" t="str">
        <f>IF(ODU!$A276="","",IF(COUNTIF(IDU!$E$3:$N$3,"="&amp;UPPER(ODU!BL276))=1,""," Invalid_IDU_List"))</f>
        <v/>
      </c>
      <c r="AH276" s="344" t="str">
        <f t="shared" ca="1" si="40"/>
        <v/>
      </c>
      <c r="AI276" s="344" t="str">
        <f t="shared" si="41"/>
        <v/>
      </c>
    </row>
    <row r="277" spans="1:35" x14ac:dyDescent="0.2">
      <c r="A277">
        <v>277</v>
      </c>
      <c r="B277" s="304" t="str">
        <f t="shared" ca="1" si="38"/>
        <v/>
      </c>
      <c r="C277" s="304">
        <f t="shared" ca="1" si="39"/>
        <v>0</v>
      </c>
      <c r="D277" s="304">
        <f t="shared" ca="1" si="35"/>
        <v>0</v>
      </c>
      <c r="E277" s="304" t="str">
        <f t="shared" ca="1" si="36"/>
        <v/>
      </c>
      <c r="F277">
        <v>271</v>
      </c>
      <c r="G277" s="304">
        <f t="shared" ca="1" si="37"/>
        <v>0</v>
      </c>
      <c r="H277" s="304" t="str">
        <f t="shared" ca="1" si="42"/>
        <v/>
      </c>
      <c r="I277" s="311"/>
      <c r="J277" s="311"/>
      <c r="K277" s="311"/>
      <c r="P277" s="344" t="str">
        <f>IF(ODU!$A277="","",IF(COUNTIF(ODU!$A$4:$A$504,"="&amp;ODU!$A277)&gt;1,"ODU_Duplicate",""))</f>
        <v/>
      </c>
      <c r="Q277" s="344" t="str">
        <f>IF(IDU!$A278="","",IF(COUNTIF(IDU!$A$4:$A$354,"="&amp;IDU!$A278)&gt;1,"IDU_Duplicate",""))</f>
        <v/>
      </c>
      <c r="R277" s="351" t="str">
        <f>IF(ODU!$A277="","",9 + FIND("1",IF(ODU!$J277&gt;0,"1","0") &amp; IF(ODU!$K277&gt;0,"1","0") &amp; IF(ODU!$L277&gt;0,"1","0") &amp; IF(ODU!$M277&gt;0,"1","0")&amp; IF(ODU!$N277&gt;0,"1","0")&amp; IF(ODU!$O277&gt;0,"1","0")&amp; IF(ODU!$P277&gt;0,"1","0")&amp; IF(ODU!$Q277&gt;0,"1","0")&amp; IF(ODU!$R277&gt;0,"1","0")&amp; IF(ODU!$S277&gt;0,"1","0")&amp; IF(ODU!$T277&gt;0,"1","0")&amp; IF(ODU!$U277&gt;0,"1","0")&amp; IF(ODU!$V277&gt;0,"1","0")&amp; IF(ODU!$W277&gt;0,"1","0")&amp; IF(ODU!$X277&gt;0,"1","0")&amp; IF(ODU!$Y277&gt;0,"1","0")))</f>
        <v/>
      </c>
      <c r="S277" s="351" t="str">
        <f>IF(ODU!$A277="","",26 - FIND("1",IF(ODU!$Y277&gt;0,"1","0") &amp; IF(ODU!$X277&gt;0,"1","0") &amp; IF(ODU!$W277&gt;0,"1","0") &amp; IF(ODU!$V277&gt;0,"1","0")&amp; IF(ODU!$U277&gt;0,"1","0")&amp; IF(ODU!$T277&gt;0,"1","0")&amp; IF(ODU!$S277&gt;0,"1","0")&amp; IF(ODU!$R277&gt;0,"1","0")&amp; IF(ODU!$Q277&gt;0,"1","0")&amp; IF(ODU!$P277&gt;0,"1","0")&amp; IF(ODU!$O277&gt;0,"1","0")&amp; IF(ODU!$N277&gt;0,"1","0")&amp; IF(ODU!$M277&gt;0,"1","0")&amp; IF(ODU!$L277&gt;0,"1","0")&amp; IF(ODU!$K277&gt;0,"1","0")&amp; IF(ODU!$J277&gt;0,"1","0")))</f>
        <v/>
      </c>
      <c r="T277" s="351" t="str">
        <f>IF(ODU!$A277="","",26 + FIND("1",IF(ODU!$AA277&gt;0,"1","0") &amp; IF(ODU!$AB277&gt;0,"1","0") &amp; IF(ODU!$AC277&gt;0,"1","0") &amp; IF(ODU!$AD277&gt;0,"1","0")&amp; IF(ODU!$AE277&gt;0,"1","0")&amp; IF(ODU!$AF277&gt;0,"1","0")&amp; IF(ODU!$AG277&gt;0,"1","0")&amp; IF(ODU!$AH277&gt;0,"1","0")&amp; IF(ODU!$AI277&gt;0,"1","0")&amp; IF(ODU!$AJ277&gt;0,"1","0")&amp; IF(ODU!$AK277&gt;0,"1","0")&amp; IF(ODU!$AL277&gt;0,"1","0")&amp; IF(ODU!$AM277&gt;0,"1","0")&amp; IF(ODU!$AN277&gt;0,"1","0")&amp; IF(ODU!$AO277&gt;0,"1","0")&amp; IF(ODU!$AP277&gt;0,"1","0")))</f>
        <v/>
      </c>
      <c r="U277" s="351" t="str">
        <f>IF(ODU!$A277="","",43 - FIND("1",IF(ODU!$AP277&gt;0,"1","0") &amp; IF(ODU!$AO277&gt;0,"1","0") &amp; IF(ODU!$AN277&gt;0,"1","0") &amp; IF(ODU!$AM277&gt;0,"1","0")&amp; IF(ODU!$AL277&gt;0,"1","0")&amp; IF(ODU!$AK277&gt;0,"1","0")&amp; IF(ODU!$AJ277&gt;0,"1","0")&amp; IF(ODU!$AI277&gt;0,"1","0")&amp; IF(ODU!$AH277&gt;0,"1","0")&amp; IF(ODU!$AG277&gt;0,"1","0")&amp; IF(ODU!$AF277&gt;0,"1","0")&amp; IF(ODU!$AE277&gt;0,"1","0")&amp; IF(ODU!$AD277&gt;0,"1","0")&amp; IF(ODU!$AC277&gt;0,"1","0")&amp; IF(ODU!$AB277&gt;0,"1","0")&amp; IF(ODU!$AA277&gt;0,"1","0")))</f>
        <v/>
      </c>
      <c r="V277" s="351" t="str">
        <f>IF(ODU!$A277="","",IF(OR(T277&lt;&gt;R277+17,U277&lt;&gt;S277+17)," RangeMismatch",""))</f>
        <v/>
      </c>
      <c r="W277" s="344" t="str">
        <f ca="1">IF(ODU!$A277="","",IF(COUNTA(INDIRECT("odu!R"&amp;ROW()&amp;"C"&amp;R277&amp;":R"&amp;ROW()&amp;"C"&amp;S277,"false"))&lt;&gt;1+S277-R277," GapInRangeCooling",""))</f>
        <v/>
      </c>
      <c r="X277" s="344" t="str">
        <f ca="1">IF(ODU!$A277="","",IF(COUNTA(INDIRECT("odu!R"&amp;ROW()&amp;"C"&amp;T277&amp;":R"&amp;ROW()&amp;"C"&amp;U277,"false"))&lt;&gt;1+U277-T277," GapInRangeHeating",""))</f>
        <v/>
      </c>
      <c r="Y277" s="345" t="str">
        <f>IF(ODU!$A277="","",IF(OR(ODU!$F277=0,ODU!$B277=0),0,ODU!$F277/ODU!$B277))</f>
        <v/>
      </c>
      <c r="Z277" s="345" t="str">
        <f>IF(ODU!$A277="","",IF(OR(ODU!$G277=0,ODU!$B277=0),0, ODU!$G277/ODU!$B277))</f>
        <v/>
      </c>
      <c r="AA277" s="303" t="str">
        <f>IF(ODU!$A277="","",IF(Y277=0,0,IF(Y277&gt;=0.8,13,IF(Y277&gt;=0.7,12,IF(Y277&gt;=0.6,11,IF(Y277&gt;=0.5,10,0))))))</f>
        <v/>
      </c>
      <c r="AB277" s="351" t="str">
        <f>IF(ODU!$A277="","",IF(Z277&gt;2, 25,6+INT(10*(Z277-0.0001))))</f>
        <v/>
      </c>
      <c r="AC277" s="304" t="str">
        <f>IF(ODU!$A277="","",IF(AA277&lt;R277," CapacityMin",""))</f>
        <v/>
      </c>
      <c r="AD277" s="304" t="str">
        <f>IF(ODU!$A277="","",IF(AB277&gt;S277," CapacityMax",""))</f>
        <v/>
      </c>
      <c r="AE277" s="344" t="str">
        <f>IF(ODU!$A277="","",IF(ODU!H277&lt;Min_Units," UnitMin",""))</f>
        <v/>
      </c>
      <c r="AF277" s="344" t="str">
        <f>IF(ODU!$A277="","",IF(ODU!I277&lt;=ODU!H277," UnitMax",""))</f>
        <v/>
      </c>
      <c r="AG277" s="344" t="str">
        <f>IF(ODU!$A277="","",IF(COUNTIF(IDU!$E$3:$N$3,"="&amp;UPPER(ODU!BL277))=1,""," Invalid_IDU_List"))</f>
        <v/>
      </c>
      <c r="AH277" s="344" t="str">
        <f t="shared" ca="1" si="40"/>
        <v/>
      </c>
      <c r="AI277" s="344" t="str">
        <f t="shared" si="41"/>
        <v/>
      </c>
    </row>
    <row r="278" spans="1:35" x14ac:dyDescent="0.2">
      <c r="A278">
        <v>278</v>
      </c>
      <c r="B278" s="304" t="str">
        <f t="shared" ca="1" si="38"/>
        <v/>
      </c>
      <c r="C278" s="304">
        <f t="shared" ca="1" si="39"/>
        <v>0</v>
      </c>
      <c r="D278" s="304">
        <f t="shared" ca="1" si="35"/>
        <v>0</v>
      </c>
      <c r="E278" s="304" t="str">
        <f t="shared" ca="1" si="36"/>
        <v/>
      </c>
      <c r="F278">
        <v>272</v>
      </c>
      <c r="G278" s="304">
        <f t="shared" ca="1" si="37"/>
        <v>0</v>
      </c>
      <c r="H278" s="304" t="str">
        <f t="shared" ca="1" si="42"/>
        <v/>
      </c>
      <c r="I278" s="311"/>
      <c r="J278" s="311"/>
      <c r="K278" s="311"/>
      <c r="P278" s="344" t="str">
        <f>IF(ODU!$A278="","",IF(COUNTIF(ODU!$A$4:$A$504,"="&amp;ODU!$A278)&gt;1,"ODU_Duplicate",""))</f>
        <v/>
      </c>
      <c r="Q278" s="344" t="str">
        <f>IF(IDU!$A279="","",IF(COUNTIF(IDU!$A$4:$A$354,"="&amp;IDU!$A279)&gt;1,"IDU_Duplicate",""))</f>
        <v/>
      </c>
      <c r="R278" s="351" t="str">
        <f>IF(ODU!$A278="","",9 + FIND("1",IF(ODU!$J278&gt;0,"1","0") &amp; IF(ODU!$K278&gt;0,"1","0") &amp; IF(ODU!$L278&gt;0,"1","0") &amp; IF(ODU!$M278&gt;0,"1","0")&amp; IF(ODU!$N278&gt;0,"1","0")&amp; IF(ODU!$O278&gt;0,"1","0")&amp; IF(ODU!$P278&gt;0,"1","0")&amp; IF(ODU!$Q278&gt;0,"1","0")&amp; IF(ODU!$R278&gt;0,"1","0")&amp; IF(ODU!$S278&gt;0,"1","0")&amp; IF(ODU!$T278&gt;0,"1","0")&amp; IF(ODU!$U278&gt;0,"1","0")&amp; IF(ODU!$V278&gt;0,"1","0")&amp; IF(ODU!$W278&gt;0,"1","0")&amp; IF(ODU!$X278&gt;0,"1","0")&amp; IF(ODU!$Y278&gt;0,"1","0")))</f>
        <v/>
      </c>
      <c r="S278" s="351" t="str">
        <f>IF(ODU!$A278="","",26 - FIND("1",IF(ODU!$Y278&gt;0,"1","0") &amp; IF(ODU!$X278&gt;0,"1","0") &amp; IF(ODU!$W278&gt;0,"1","0") &amp; IF(ODU!$V278&gt;0,"1","0")&amp; IF(ODU!$U278&gt;0,"1","0")&amp; IF(ODU!$T278&gt;0,"1","0")&amp; IF(ODU!$S278&gt;0,"1","0")&amp; IF(ODU!$R278&gt;0,"1","0")&amp; IF(ODU!$Q278&gt;0,"1","0")&amp; IF(ODU!$P278&gt;0,"1","0")&amp; IF(ODU!$O278&gt;0,"1","0")&amp; IF(ODU!$N278&gt;0,"1","0")&amp; IF(ODU!$M278&gt;0,"1","0")&amp; IF(ODU!$L278&gt;0,"1","0")&amp; IF(ODU!$K278&gt;0,"1","0")&amp; IF(ODU!$J278&gt;0,"1","0")))</f>
        <v/>
      </c>
      <c r="T278" s="351" t="str">
        <f>IF(ODU!$A278="","",26 + FIND("1",IF(ODU!$AA278&gt;0,"1","0") &amp; IF(ODU!$AB278&gt;0,"1","0") &amp; IF(ODU!$AC278&gt;0,"1","0") &amp; IF(ODU!$AD278&gt;0,"1","0")&amp; IF(ODU!$AE278&gt;0,"1","0")&amp; IF(ODU!$AF278&gt;0,"1","0")&amp; IF(ODU!$AG278&gt;0,"1","0")&amp; IF(ODU!$AH278&gt;0,"1","0")&amp; IF(ODU!$AI278&gt;0,"1","0")&amp; IF(ODU!$AJ278&gt;0,"1","0")&amp; IF(ODU!$AK278&gt;0,"1","0")&amp; IF(ODU!$AL278&gt;0,"1","0")&amp; IF(ODU!$AM278&gt;0,"1","0")&amp; IF(ODU!$AN278&gt;0,"1","0")&amp; IF(ODU!$AO278&gt;0,"1","0")&amp; IF(ODU!$AP278&gt;0,"1","0")))</f>
        <v/>
      </c>
      <c r="U278" s="351" t="str">
        <f>IF(ODU!$A278="","",43 - FIND("1",IF(ODU!$AP278&gt;0,"1","0") &amp; IF(ODU!$AO278&gt;0,"1","0") &amp; IF(ODU!$AN278&gt;0,"1","0") &amp; IF(ODU!$AM278&gt;0,"1","0")&amp; IF(ODU!$AL278&gt;0,"1","0")&amp; IF(ODU!$AK278&gt;0,"1","0")&amp; IF(ODU!$AJ278&gt;0,"1","0")&amp; IF(ODU!$AI278&gt;0,"1","0")&amp; IF(ODU!$AH278&gt;0,"1","0")&amp; IF(ODU!$AG278&gt;0,"1","0")&amp; IF(ODU!$AF278&gt;0,"1","0")&amp; IF(ODU!$AE278&gt;0,"1","0")&amp; IF(ODU!$AD278&gt;0,"1","0")&amp; IF(ODU!$AC278&gt;0,"1","0")&amp; IF(ODU!$AB278&gt;0,"1","0")&amp; IF(ODU!$AA278&gt;0,"1","0")))</f>
        <v/>
      </c>
      <c r="V278" s="351" t="str">
        <f>IF(ODU!$A278="","",IF(OR(T278&lt;&gt;R278+17,U278&lt;&gt;S278+17)," RangeMismatch",""))</f>
        <v/>
      </c>
      <c r="W278" s="344" t="str">
        <f ca="1">IF(ODU!$A278="","",IF(COUNTA(INDIRECT("odu!R"&amp;ROW()&amp;"C"&amp;R278&amp;":R"&amp;ROW()&amp;"C"&amp;S278,"false"))&lt;&gt;1+S278-R278," GapInRangeCooling",""))</f>
        <v/>
      </c>
      <c r="X278" s="344" t="str">
        <f ca="1">IF(ODU!$A278="","",IF(COUNTA(INDIRECT("odu!R"&amp;ROW()&amp;"C"&amp;T278&amp;":R"&amp;ROW()&amp;"C"&amp;U278,"false"))&lt;&gt;1+U278-T278," GapInRangeHeating",""))</f>
        <v/>
      </c>
      <c r="Y278" s="345" t="str">
        <f>IF(ODU!$A278="","",IF(OR(ODU!$F278=0,ODU!$B278=0),0,ODU!$F278/ODU!$B278))</f>
        <v/>
      </c>
      <c r="Z278" s="345" t="str">
        <f>IF(ODU!$A278="","",IF(OR(ODU!$G278=0,ODU!$B278=0),0, ODU!$G278/ODU!$B278))</f>
        <v/>
      </c>
      <c r="AA278" s="303" t="str">
        <f>IF(ODU!$A278="","",IF(Y278=0,0,IF(Y278&gt;=0.8,13,IF(Y278&gt;=0.7,12,IF(Y278&gt;=0.6,11,IF(Y278&gt;=0.5,10,0))))))</f>
        <v/>
      </c>
      <c r="AB278" s="351" t="str">
        <f>IF(ODU!$A278="","",IF(Z278&gt;2, 25,6+INT(10*(Z278-0.0001))))</f>
        <v/>
      </c>
      <c r="AC278" s="304" t="str">
        <f>IF(ODU!$A278="","",IF(AA278&lt;R278," CapacityMin",""))</f>
        <v/>
      </c>
      <c r="AD278" s="304" t="str">
        <f>IF(ODU!$A278="","",IF(AB278&gt;S278," CapacityMax",""))</f>
        <v/>
      </c>
      <c r="AE278" s="344" t="str">
        <f>IF(ODU!$A278="","",IF(ODU!H278&lt;Min_Units," UnitMin",""))</f>
        <v/>
      </c>
      <c r="AF278" s="344" t="str">
        <f>IF(ODU!$A278="","",IF(ODU!I278&lt;=ODU!H278," UnitMax",""))</f>
        <v/>
      </c>
      <c r="AG278" s="344" t="str">
        <f>IF(ODU!$A278="","",IF(COUNTIF(IDU!$E$3:$N$3,"="&amp;UPPER(ODU!BL278))=1,""," Invalid_IDU_List"))</f>
        <v/>
      </c>
      <c r="AH278" s="344" t="str">
        <f t="shared" ca="1" si="40"/>
        <v/>
      </c>
      <c r="AI278" s="344" t="str">
        <f t="shared" si="41"/>
        <v/>
      </c>
    </row>
    <row r="279" spans="1:35" x14ac:dyDescent="0.2">
      <c r="A279">
        <v>279</v>
      </c>
      <c r="B279" s="304" t="str">
        <f t="shared" ca="1" si="38"/>
        <v/>
      </c>
      <c r="C279" s="304">
        <f t="shared" ca="1" si="39"/>
        <v>0</v>
      </c>
      <c r="D279" s="304">
        <f t="shared" ca="1" si="35"/>
        <v>0</v>
      </c>
      <c r="E279" s="304" t="str">
        <f t="shared" ca="1" si="36"/>
        <v/>
      </c>
      <c r="F279">
        <v>273</v>
      </c>
      <c r="G279" s="304">
        <f t="shared" ca="1" si="37"/>
        <v>0</v>
      </c>
      <c r="H279" s="304" t="str">
        <f t="shared" ca="1" si="42"/>
        <v/>
      </c>
      <c r="I279" s="311"/>
      <c r="J279" s="311"/>
      <c r="K279" s="311"/>
      <c r="P279" s="344" t="str">
        <f>IF(ODU!$A279="","",IF(COUNTIF(ODU!$A$4:$A$504,"="&amp;ODU!$A279)&gt;1,"ODU_Duplicate",""))</f>
        <v/>
      </c>
      <c r="Q279" s="344" t="str">
        <f>IF(IDU!$A280="","",IF(COUNTIF(IDU!$A$4:$A$354,"="&amp;IDU!$A280)&gt;1,"IDU_Duplicate",""))</f>
        <v/>
      </c>
      <c r="R279" s="351" t="str">
        <f>IF(ODU!$A279="","",9 + FIND("1",IF(ODU!$J279&gt;0,"1","0") &amp; IF(ODU!$K279&gt;0,"1","0") &amp; IF(ODU!$L279&gt;0,"1","0") &amp; IF(ODU!$M279&gt;0,"1","0")&amp; IF(ODU!$N279&gt;0,"1","0")&amp; IF(ODU!$O279&gt;0,"1","0")&amp; IF(ODU!$P279&gt;0,"1","0")&amp; IF(ODU!$Q279&gt;0,"1","0")&amp; IF(ODU!$R279&gt;0,"1","0")&amp; IF(ODU!$S279&gt;0,"1","0")&amp; IF(ODU!$T279&gt;0,"1","0")&amp; IF(ODU!$U279&gt;0,"1","0")&amp; IF(ODU!$V279&gt;0,"1","0")&amp; IF(ODU!$W279&gt;0,"1","0")&amp; IF(ODU!$X279&gt;0,"1","0")&amp; IF(ODU!$Y279&gt;0,"1","0")))</f>
        <v/>
      </c>
      <c r="S279" s="351" t="str">
        <f>IF(ODU!$A279="","",26 - FIND("1",IF(ODU!$Y279&gt;0,"1","0") &amp; IF(ODU!$X279&gt;0,"1","0") &amp; IF(ODU!$W279&gt;0,"1","0") &amp; IF(ODU!$V279&gt;0,"1","0")&amp; IF(ODU!$U279&gt;0,"1","0")&amp; IF(ODU!$T279&gt;0,"1","0")&amp; IF(ODU!$S279&gt;0,"1","0")&amp; IF(ODU!$R279&gt;0,"1","0")&amp; IF(ODU!$Q279&gt;0,"1","0")&amp; IF(ODU!$P279&gt;0,"1","0")&amp; IF(ODU!$O279&gt;0,"1","0")&amp; IF(ODU!$N279&gt;0,"1","0")&amp; IF(ODU!$M279&gt;0,"1","0")&amp; IF(ODU!$L279&gt;0,"1","0")&amp; IF(ODU!$K279&gt;0,"1","0")&amp; IF(ODU!$J279&gt;0,"1","0")))</f>
        <v/>
      </c>
      <c r="T279" s="351" t="str">
        <f>IF(ODU!$A279="","",26 + FIND("1",IF(ODU!$AA279&gt;0,"1","0") &amp; IF(ODU!$AB279&gt;0,"1","0") &amp; IF(ODU!$AC279&gt;0,"1","0") &amp; IF(ODU!$AD279&gt;0,"1","0")&amp; IF(ODU!$AE279&gt;0,"1","0")&amp; IF(ODU!$AF279&gt;0,"1","0")&amp; IF(ODU!$AG279&gt;0,"1","0")&amp; IF(ODU!$AH279&gt;0,"1","0")&amp; IF(ODU!$AI279&gt;0,"1","0")&amp; IF(ODU!$AJ279&gt;0,"1","0")&amp; IF(ODU!$AK279&gt;0,"1","0")&amp; IF(ODU!$AL279&gt;0,"1","0")&amp; IF(ODU!$AM279&gt;0,"1","0")&amp; IF(ODU!$AN279&gt;0,"1","0")&amp; IF(ODU!$AO279&gt;0,"1","0")&amp; IF(ODU!$AP279&gt;0,"1","0")))</f>
        <v/>
      </c>
      <c r="U279" s="351" t="str">
        <f>IF(ODU!$A279="","",43 - FIND("1",IF(ODU!$AP279&gt;0,"1","0") &amp; IF(ODU!$AO279&gt;0,"1","0") &amp; IF(ODU!$AN279&gt;0,"1","0") &amp; IF(ODU!$AM279&gt;0,"1","0")&amp; IF(ODU!$AL279&gt;0,"1","0")&amp; IF(ODU!$AK279&gt;0,"1","0")&amp; IF(ODU!$AJ279&gt;0,"1","0")&amp; IF(ODU!$AI279&gt;0,"1","0")&amp; IF(ODU!$AH279&gt;0,"1","0")&amp; IF(ODU!$AG279&gt;0,"1","0")&amp; IF(ODU!$AF279&gt;0,"1","0")&amp; IF(ODU!$AE279&gt;0,"1","0")&amp; IF(ODU!$AD279&gt;0,"1","0")&amp; IF(ODU!$AC279&gt;0,"1","0")&amp; IF(ODU!$AB279&gt;0,"1","0")&amp; IF(ODU!$AA279&gt;0,"1","0")))</f>
        <v/>
      </c>
      <c r="V279" s="351" t="str">
        <f>IF(ODU!$A279="","",IF(OR(T279&lt;&gt;R279+17,U279&lt;&gt;S279+17)," RangeMismatch",""))</f>
        <v/>
      </c>
      <c r="W279" s="344" t="str">
        <f ca="1">IF(ODU!$A279="","",IF(COUNTA(INDIRECT("odu!R"&amp;ROW()&amp;"C"&amp;R279&amp;":R"&amp;ROW()&amp;"C"&amp;S279,"false"))&lt;&gt;1+S279-R279," GapInRangeCooling",""))</f>
        <v/>
      </c>
      <c r="X279" s="344" t="str">
        <f ca="1">IF(ODU!$A279="","",IF(COUNTA(INDIRECT("odu!R"&amp;ROW()&amp;"C"&amp;T279&amp;":R"&amp;ROW()&amp;"C"&amp;U279,"false"))&lt;&gt;1+U279-T279," GapInRangeHeating",""))</f>
        <v/>
      </c>
      <c r="Y279" s="345" t="str">
        <f>IF(ODU!$A279="","",IF(OR(ODU!$F279=0,ODU!$B279=0),0,ODU!$F279/ODU!$B279))</f>
        <v/>
      </c>
      <c r="Z279" s="345" t="str">
        <f>IF(ODU!$A279="","",IF(OR(ODU!$G279=0,ODU!$B279=0),0, ODU!$G279/ODU!$B279))</f>
        <v/>
      </c>
      <c r="AA279" s="303" t="str">
        <f>IF(ODU!$A279="","",IF(Y279=0,0,IF(Y279&gt;=0.8,13,IF(Y279&gt;=0.7,12,IF(Y279&gt;=0.6,11,IF(Y279&gt;=0.5,10,0))))))</f>
        <v/>
      </c>
      <c r="AB279" s="351" t="str">
        <f>IF(ODU!$A279="","",IF(Z279&gt;2, 25,6+INT(10*(Z279-0.0001))))</f>
        <v/>
      </c>
      <c r="AC279" s="304" t="str">
        <f>IF(ODU!$A279="","",IF(AA279&lt;R279," CapacityMin",""))</f>
        <v/>
      </c>
      <c r="AD279" s="304" t="str">
        <f>IF(ODU!$A279="","",IF(AB279&gt;S279," CapacityMax",""))</f>
        <v/>
      </c>
      <c r="AE279" s="344" t="str">
        <f>IF(ODU!$A279="","",IF(ODU!H279&lt;Min_Units," UnitMin",""))</f>
        <v/>
      </c>
      <c r="AF279" s="344" t="str">
        <f>IF(ODU!$A279="","",IF(ODU!I279&lt;=ODU!H279," UnitMax",""))</f>
        <v/>
      </c>
      <c r="AG279" s="344" t="str">
        <f>IF(ODU!$A279="","",IF(COUNTIF(IDU!$E$3:$N$3,"="&amp;UPPER(ODU!BL279))=1,""," Invalid_IDU_List"))</f>
        <v/>
      </c>
      <c r="AH279" s="344" t="str">
        <f t="shared" ca="1" si="40"/>
        <v/>
      </c>
      <c r="AI279" s="344" t="str">
        <f t="shared" si="41"/>
        <v/>
      </c>
    </row>
    <row r="280" spans="1:35" x14ac:dyDescent="0.2">
      <c r="A280">
        <v>280</v>
      </c>
      <c r="B280" s="304" t="str">
        <f t="shared" ca="1" si="38"/>
        <v/>
      </c>
      <c r="C280" s="304">
        <f t="shared" ca="1" si="39"/>
        <v>0</v>
      </c>
      <c r="D280" s="304">
        <f t="shared" ca="1" si="35"/>
        <v>0</v>
      </c>
      <c r="E280" s="304" t="str">
        <f t="shared" ca="1" si="36"/>
        <v/>
      </c>
      <c r="F280">
        <v>274</v>
      </c>
      <c r="G280" s="304">
        <f t="shared" ca="1" si="37"/>
        <v>0</v>
      </c>
      <c r="H280" s="304" t="str">
        <f t="shared" ca="1" si="42"/>
        <v/>
      </c>
      <c r="I280" s="311"/>
      <c r="J280" s="311"/>
      <c r="K280" s="311"/>
      <c r="P280" s="344" t="str">
        <f>IF(ODU!$A280="","",IF(COUNTIF(ODU!$A$4:$A$504,"="&amp;ODU!$A280)&gt;1,"ODU_Duplicate",""))</f>
        <v/>
      </c>
      <c r="Q280" s="344" t="str">
        <f>IF(IDU!$A281="","",IF(COUNTIF(IDU!$A$4:$A$354,"="&amp;IDU!$A281)&gt;1,"IDU_Duplicate",""))</f>
        <v/>
      </c>
      <c r="R280" s="351" t="str">
        <f>IF(ODU!$A280="","",9 + FIND("1",IF(ODU!$J280&gt;0,"1","0") &amp; IF(ODU!$K280&gt;0,"1","0") &amp; IF(ODU!$L280&gt;0,"1","0") &amp; IF(ODU!$M280&gt;0,"1","0")&amp; IF(ODU!$N280&gt;0,"1","0")&amp; IF(ODU!$O280&gt;0,"1","0")&amp; IF(ODU!$P280&gt;0,"1","0")&amp; IF(ODU!$Q280&gt;0,"1","0")&amp; IF(ODU!$R280&gt;0,"1","0")&amp; IF(ODU!$S280&gt;0,"1","0")&amp; IF(ODU!$T280&gt;0,"1","0")&amp; IF(ODU!$U280&gt;0,"1","0")&amp; IF(ODU!$V280&gt;0,"1","0")&amp; IF(ODU!$W280&gt;0,"1","0")&amp; IF(ODU!$X280&gt;0,"1","0")&amp; IF(ODU!$Y280&gt;0,"1","0")))</f>
        <v/>
      </c>
      <c r="S280" s="351" t="str">
        <f>IF(ODU!$A280="","",26 - FIND("1",IF(ODU!$Y280&gt;0,"1","0") &amp; IF(ODU!$X280&gt;0,"1","0") &amp; IF(ODU!$W280&gt;0,"1","0") &amp; IF(ODU!$V280&gt;0,"1","0")&amp; IF(ODU!$U280&gt;0,"1","0")&amp; IF(ODU!$T280&gt;0,"1","0")&amp; IF(ODU!$S280&gt;0,"1","0")&amp; IF(ODU!$R280&gt;0,"1","0")&amp; IF(ODU!$Q280&gt;0,"1","0")&amp; IF(ODU!$P280&gt;0,"1","0")&amp; IF(ODU!$O280&gt;0,"1","0")&amp; IF(ODU!$N280&gt;0,"1","0")&amp; IF(ODU!$M280&gt;0,"1","0")&amp; IF(ODU!$L280&gt;0,"1","0")&amp; IF(ODU!$K280&gt;0,"1","0")&amp; IF(ODU!$J280&gt;0,"1","0")))</f>
        <v/>
      </c>
      <c r="T280" s="351" t="str">
        <f>IF(ODU!$A280="","",26 + FIND("1",IF(ODU!$AA280&gt;0,"1","0") &amp; IF(ODU!$AB280&gt;0,"1","0") &amp; IF(ODU!$AC280&gt;0,"1","0") &amp; IF(ODU!$AD280&gt;0,"1","0")&amp; IF(ODU!$AE280&gt;0,"1","0")&amp; IF(ODU!$AF280&gt;0,"1","0")&amp; IF(ODU!$AG280&gt;0,"1","0")&amp; IF(ODU!$AH280&gt;0,"1","0")&amp; IF(ODU!$AI280&gt;0,"1","0")&amp; IF(ODU!$AJ280&gt;0,"1","0")&amp; IF(ODU!$AK280&gt;0,"1","0")&amp; IF(ODU!$AL280&gt;0,"1","0")&amp; IF(ODU!$AM280&gt;0,"1","0")&amp; IF(ODU!$AN280&gt;0,"1","0")&amp; IF(ODU!$AO280&gt;0,"1","0")&amp; IF(ODU!$AP280&gt;0,"1","0")))</f>
        <v/>
      </c>
      <c r="U280" s="351" t="str">
        <f>IF(ODU!$A280="","",43 - FIND("1",IF(ODU!$AP280&gt;0,"1","0") &amp; IF(ODU!$AO280&gt;0,"1","0") &amp; IF(ODU!$AN280&gt;0,"1","0") &amp; IF(ODU!$AM280&gt;0,"1","0")&amp; IF(ODU!$AL280&gt;0,"1","0")&amp; IF(ODU!$AK280&gt;0,"1","0")&amp; IF(ODU!$AJ280&gt;0,"1","0")&amp; IF(ODU!$AI280&gt;0,"1","0")&amp; IF(ODU!$AH280&gt;0,"1","0")&amp; IF(ODU!$AG280&gt;0,"1","0")&amp; IF(ODU!$AF280&gt;0,"1","0")&amp; IF(ODU!$AE280&gt;0,"1","0")&amp; IF(ODU!$AD280&gt;0,"1","0")&amp; IF(ODU!$AC280&gt;0,"1","0")&amp; IF(ODU!$AB280&gt;0,"1","0")&amp; IF(ODU!$AA280&gt;0,"1","0")))</f>
        <v/>
      </c>
      <c r="V280" s="351" t="str">
        <f>IF(ODU!$A280="","",IF(OR(T280&lt;&gt;R280+17,U280&lt;&gt;S280+17)," RangeMismatch",""))</f>
        <v/>
      </c>
      <c r="W280" s="344" t="str">
        <f ca="1">IF(ODU!$A280="","",IF(COUNTA(INDIRECT("odu!R"&amp;ROW()&amp;"C"&amp;R280&amp;":R"&amp;ROW()&amp;"C"&amp;S280,"false"))&lt;&gt;1+S280-R280," GapInRangeCooling",""))</f>
        <v/>
      </c>
      <c r="X280" s="344" t="str">
        <f ca="1">IF(ODU!$A280="","",IF(COUNTA(INDIRECT("odu!R"&amp;ROW()&amp;"C"&amp;T280&amp;":R"&amp;ROW()&amp;"C"&amp;U280,"false"))&lt;&gt;1+U280-T280," GapInRangeHeating",""))</f>
        <v/>
      </c>
      <c r="Y280" s="345" t="str">
        <f>IF(ODU!$A280="","",IF(OR(ODU!$F280=0,ODU!$B280=0),0,ODU!$F280/ODU!$B280))</f>
        <v/>
      </c>
      <c r="Z280" s="345" t="str">
        <f>IF(ODU!$A280="","",IF(OR(ODU!$G280=0,ODU!$B280=0),0, ODU!$G280/ODU!$B280))</f>
        <v/>
      </c>
      <c r="AA280" s="303" t="str">
        <f>IF(ODU!$A280="","",IF(Y280=0,0,IF(Y280&gt;=0.8,13,IF(Y280&gt;=0.7,12,IF(Y280&gt;=0.6,11,IF(Y280&gt;=0.5,10,0))))))</f>
        <v/>
      </c>
      <c r="AB280" s="351" t="str">
        <f>IF(ODU!$A280="","",IF(Z280&gt;2, 25,6+INT(10*(Z280-0.0001))))</f>
        <v/>
      </c>
      <c r="AC280" s="304" t="str">
        <f>IF(ODU!$A280="","",IF(AA280&lt;R280," CapacityMin",""))</f>
        <v/>
      </c>
      <c r="AD280" s="304" t="str">
        <f>IF(ODU!$A280="","",IF(AB280&gt;S280," CapacityMax",""))</f>
        <v/>
      </c>
      <c r="AE280" s="344" t="str">
        <f>IF(ODU!$A280="","",IF(ODU!H280&lt;Min_Units," UnitMin",""))</f>
        <v/>
      </c>
      <c r="AF280" s="344" t="str">
        <f>IF(ODU!$A280="","",IF(ODU!I280&lt;=ODU!H280," UnitMax",""))</f>
        <v/>
      </c>
      <c r="AG280" s="344" t="str">
        <f>IF(ODU!$A280="","",IF(COUNTIF(IDU!$E$3:$N$3,"="&amp;UPPER(ODU!BL280))=1,""," Invalid_IDU_List"))</f>
        <v/>
      </c>
      <c r="AH280" s="344" t="str">
        <f t="shared" ca="1" si="40"/>
        <v/>
      </c>
      <c r="AI280" s="344" t="str">
        <f t="shared" si="41"/>
        <v/>
      </c>
    </row>
    <row r="281" spans="1:35" x14ac:dyDescent="0.2">
      <c r="A281">
        <v>281</v>
      </c>
      <c r="B281" s="304" t="str">
        <f t="shared" ca="1" si="38"/>
        <v/>
      </c>
      <c r="C281" s="304">
        <f t="shared" ca="1" si="39"/>
        <v>0</v>
      </c>
      <c r="D281" s="304">
        <f t="shared" ca="1" si="35"/>
        <v>0</v>
      </c>
      <c r="E281" s="304" t="str">
        <f t="shared" ca="1" si="36"/>
        <v/>
      </c>
      <c r="F281">
        <v>275</v>
      </c>
      <c r="G281" s="304">
        <f t="shared" ca="1" si="37"/>
        <v>0</v>
      </c>
      <c r="H281" s="304" t="str">
        <f t="shared" ca="1" si="42"/>
        <v/>
      </c>
      <c r="I281" s="311"/>
      <c r="J281" s="311"/>
      <c r="K281" s="311"/>
      <c r="P281" s="344" t="str">
        <f>IF(ODU!$A281="","",IF(COUNTIF(ODU!$A$4:$A$504,"="&amp;ODU!$A281)&gt;1,"ODU_Duplicate",""))</f>
        <v/>
      </c>
      <c r="Q281" s="344" t="str">
        <f>IF(IDU!$A282="","",IF(COUNTIF(IDU!$A$4:$A$354,"="&amp;IDU!$A282)&gt;1,"IDU_Duplicate",""))</f>
        <v/>
      </c>
      <c r="R281" s="351" t="str">
        <f>IF(ODU!$A281="","",9 + FIND("1",IF(ODU!$J281&gt;0,"1","0") &amp; IF(ODU!$K281&gt;0,"1","0") &amp; IF(ODU!$L281&gt;0,"1","0") &amp; IF(ODU!$M281&gt;0,"1","0")&amp; IF(ODU!$N281&gt;0,"1","0")&amp; IF(ODU!$O281&gt;0,"1","0")&amp; IF(ODU!$P281&gt;0,"1","0")&amp; IF(ODU!$Q281&gt;0,"1","0")&amp; IF(ODU!$R281&gt;0,"1","0")&amp; IF(ODU!$S281&gt;0,"1","0")&amp; IF(ODU!$T281&gt;0,"1","0")&amp; IF(ODU!$U281&gt;0,"1","0")&amp; IF(ODU!$V281&gt;0,"1","0")&amp; IF(ODU!$W281&gt;0,"1","0")&amp; IF(ODU!$X281&gt;0,"1","0")&amp; IF(ODU!$Y281&gt;0,"1","0")))</f>
        <v/>
      </c>
      <c r="S281" s="351" t="str">
        <f>IF(ODU!$A281="","",26 - FIND("1",IF(ODU!$Y281&gt;0,"1","0") &amp; IF(ODU!$X281&gt;0,"1","0") &amp; IF(ODU!$W281&gt;0,"1","0") &amp; IF(ODU!$V281&gt;0,"1","0")&amp; IF(ODU!$U281&gt;0,"1","0")&amp; IF(ODU!$T281&gt;0,"1","0")&amp; IF(ODU!$S281&gt;0,"1","0")&amp; IF(ODU!$R281&gt;0,"1","0")&amp; IF(ODU!$Q281&gt;0,"1","0")&amp; IF(ODU!$P281&gt;0,"1","0")&amp; IF(ODU!$O281&gt;0,"1","0")&amp; IF(ODU!$N281&gt;0,"1","0")&amp; IF(ODU!$M281&gt;0,"1","0")&amp; IF(ODU!$L281&gt;0,"1","0")&amp; IF(ODU!$K281&gt;0,"1","0")&amp; IF(ODU!$J281&gt;0,"1","0")))</f>
        <v/>
      </c>
      <c r="T281" s="351" t="str">
        <f>IF(ODU!$A281="","",26 + FIND("1",IF(ODU!$AA281&gt;0,"1","0") &amp; IF(ODU!$AB281&gt;0,"1","0") &amp; IF(ODU!$AC281&gt;0,"1","0") &amp; IF(ODU!$AD281&gt;0,"1","0")&amp; IF(ODU!$AE281&gt;0,"1","0")&amp; IF(ODU!$AF281&gt;0,"1","0")&amp; IF(ODU!$AG281&gt;0,"1","0")&amp; IF(ODU!$AH281&gt;0,"1","0")&amp; IF(ODU!$AI281&gt;0,"1","0")&amp; IF(ODU!$AJ281&gt;0,"1","0")&amp; IF(ODU!$AK281&gt;0,"1","0")&amp; IF(ODU!$AL281&gt;0,"1","0")&amp; IF(ODU!$AM281&gt;0,"1","0")&amp; IF(ODU!$AN281&gt;0,"1","0")&amp; IF(ODU!$AO281&gt;0,"1","0")&amp; IF(ODU!$AP281&gt;0,"1","0")))</f>
        <v/>
      </c>
      <c r="U281" s="351" t="str">
        <f>IF(ODU!$A281="","",43 - FIND("1",IF(ODU!$AP281&gt;0,"1","0") &amp; IF(ODU!$AO281&gt;0,"1","0") &amp; IF(ODU!$AN281&gt;0,"1","0") &amp; IF(ODU!$AM281&gt;0,"1","0")&amp; IF(ODU!$AL281&gt;0,"1","0")&amp; IF(ODU!$AK281&gt;0,"1","0")&amp; IF(ODU!$AJ281&gt;0,"1","0")&amp; IF(ODU!$AI281&gt;0,"1","0")&amp; IF(ODU!$AH281&gt;0,"1","0")&amp; IF(ODU!$AG281&gt;0,"1","0")&amp; IF(ODU!$AF281&gt;0,"1","0")&amp; IF(ODU!$AE281&gt;0,"1","0")&amp; IF(ODU!$AD281&gt;0,"1","0")&amp; IF(ODU!$AC281&gt;0,"1","0")&amp; IF(ODU!$AB281&gt;0,"1","0")&amp; IF(ODU!$AA281&gt;0,"1","0")))</f>
        <v/>
      </c>
      <c r="V281" s="351" t="str">
        <f>IF(ODU!$A281="","",IF(OR(T281&lt;&gt;R281+17,U281&lt;&gt;S281+17)," RangeMismatch",""))</f>
        <v/>
      </c>
      <c r="W281" s="344" t="str">
        <f ca="1">IF(ODU!$A281="","",IF(COUNTA(INDIRECT("odu!R"&amp;ROW()&amp;"C"&amp;R281&amp;":R"&amp;ROW()&amp;"C"&amp;S281,"false"))&lt;&gt;1+S281-R281," GapInRangeCooling",""))</f>
        <v/>
      </c>
      <c r="X281" s="344" t="str">
        <f ca="1">IF(ODU!$A281="","",IF(COUNTA(INDIRECT("odu!R"&amp;ROW()&amp;"C"&amp;T281&amp;":R"&amp;ROW()&amp;"C"&amp;U281,"false"))&lt;&gt;1+U281-T281," GapInRangeHeating",""))</f>
        <v/>
      </c>
      <c r="Y281" s="345" t="str">
        <f>IF(ODU!$A281="","",IF(OR(ODU!$F281=0,ODU!$B281=0),0,ODU!$F281/ODU!$B281))</f>
        <v/>
      </c>
      <c r="Z281" s="345" t="str">
        <f>IF(ODU!$A281="","",IF(OR(ODU!$G281=0,ODU!$B281=0),0, ODU!$G281/ODU!$B281))</f>
        <v/>
      </c>
      <c r="AA281" s="303" t="str">
        <f>IF(ODU!$A281="","",IF(Y281=0,0,IF(Y281&gt;=0.8,13,IF(Y281&gt;=0.7,12,IF(Y281&gt;=0.6,11,IF(Y281&gt;=0.5,10,0))))))</f>
        <v/>
      </c>
      <c r="AB281" s="351" t="str">
        <f>IF(ODU!$A281="","",IF(Z281&gt;2, 25,6+INT(10*(Z281-0.0001))))</f>
        <v/>
      </c>
      <c r="AC281" s="304" t="str">
        <f>IF(ODU!$A281="","",IF(AA281&lt;R281," CapacityMin",""))</f>
        <v/>
      </c>
      <c r="AD281" s="304" t="str">
        <f>IF(ODU!$A281="","",IF(AB281&gt;S281," CapacityMax",""))</f>
        <v/>
      </c>
      <c r="AE281" s="344" t="str">
        <f>IF(ODU!$A281="","",IF(ODU!H281&lt;Min_Units," UnitMin",""))</f>
        <v/>
      </c>
      <c r="AF281" s="344" t="str">
        <f>IF(ODU!$A281="","",IF(ODU!I281&lt;=ODU!H281," UnitMax",""))</f>
        <v/>
      </c>
      <c r="AG281" s="344" t="str">
        <f>IF(ODU!$A281="","",IF(COUNTIF(IDU!$E$3:$N$3,"="&amp;UPPER(ODU!BL281))=1,""," Invalid_IDU_List"))</f>
        <v/>
      </c>
      <c r="AH281" s="344" t="str">
        <f t="shared" ca="1" si="40"/>
        <v/>
      </c>
      <c r="AI281" s="344" t="str">
        <f t="shared" si="41"/>
        <v/>
      </c>
    </row>
    <row r="282" spans="1:35" x14ac:dyDescent="0.2">
      <c r="A282">
        <v>282</v>
      </c>
      <c r="B282" s="304" t="str">
        <f t="shared" ca="1" si="38"/>
        <v/>
      </c>
      <c r="C282" s="304">
        <f t="shared" ca="1" si="39"/>
        <v>0</v>
      </c>
      <c r="D282" s="304">
        <f t="shared" ca="1" si="35"/>
        <v>0</v>
      </c>
      <c r="E282" s="304" t="str">
        <f t="shared" ca="1" si="36"/>
        <v/>
      </c>
      <c r="F282">
        <v>276</v>
      </c>
      <c r="G282" s="304">
        <f t="shared" ca="1" si="37"/>
        <v>0</v>
      </c>
      <c r="H282" s="304" t="str">
        <f t="shared" ca="1" si="42"/>
        <v/>
      </c>
      <c r="I282" s="311"/>
      <c r="J282" s="311"/>
      <c r="K282" s="311"/>
      <c r="P282" s="344" t="str">
        <f>IF(ODU!$A282="","",IF(COUNTIF(ODU!$A$4:$A$504,"="&amp;ODU!$A282)&gt;1,"ODU_Duplicate",""))</f>
        <v/>
      </c>
      <c r="Q282" s="344" t="str">
        <f>IF(IDU!$A283="","",IF(COUNTIF(IDU!$A$4:$A$354,"="&amp;IDU!$A283)&gt;1,"IDU_Duplicate",""))</f>
        <v/>
      </c>
      <c r="R282" s="351" t="str">
        <f>IF(ODU!$A282="","",9 + FIND("1",IF(ODU!$J282&gt;0,"1","0") &amp; IF(ODU!$K282&gt;0,"1","0") &amp; IF(ODU!$L282&gt;0,"1","0") &amp; IF(ODU!$M282&gt;0,"1","0")&amp; IF(ODU!$N282&gt;0,"1","0")&amp; IF(ODU!$O282&gt;0,"1","0")&amp; IF(ODU!$P282&gt;0,"1","0")&amp; IF(ODU!$Q282&gt;0,"1","0")&amp; IF(ODU!$R282&gt;0,"1","0")&amp; IF(ODU!$S282&gt;0,"1","0")&amp; IF(ODU!$T282&gt;0,"1","0")&amp; IF(ODU!$U282&gt;0,"1","0")&amp; IF(ODU!$V282&gt;0,"1","0")&amp; IF(ODU!$W282&gt;0,"1","0")&amp; IF(ODU!$X282&gt;0,"1","0")&amp; IF(ODU!$Y282&gt;0,"1","0")))</f>
        <v/>
      </c>
      <c r="S282" s="351" t="str">
        <f>IF(ODU!$A282="","",26 - FIND("1",IF(ODU!$Y282&gt;0,"1","0") &amp; IF(ODU!$X282&gt;0,"1","0") &amp; IF(ODU!$W282&gt;0,"1","0") &amp; IF(ODU!$V282&gt;0,"1","0")&amp; IF(ODU!$U282&gt;0,"1","0")&amp; IF(ODU!$T282&gt;0,"1","0")&amp; IF(ODU!$S282&gt;0,"1","0")&amp; IF(ODU!$R282&gt;0,"1","0")&amp; IF(ODU!$Q282&gt;0,"1","0")&amp; IF(ODU!$P282&gt;0,"1","0")&amp; IF(ODU!$O282&gt;0,"1","0")&amp; IF(ODU!$N282&gt;0,"1","0")&amp; IF(ODU!$M282&gt;0,"1","0")&amp; IF(ODU!$L282&gt;0,"1","0")&amp; IF(ODU!$K282&gt;0,"1","0")&amp; IF(ODU!$J282&gt;0,"1","0")))</f>
        <v/>
      </c>
      <c r="T282" s="351" t="str">
        <f>IF(ODU!$A282="","",26 + FIND("1",IF(ODU!$AA282&gt;0,"1","0") &amp; IF(ODU!$AB282&gt;0,"1","0") &amp; IF(ODU!$AC282&gt;0,"1","0") &amp; IF(ODU!$AD282&gt;0,"1","0")&amp; IF(ODU!$AE282&gt;0,"1","0")&amp; IF(ODU!$AF282&gt;0,"1","0")&amp; IF(ODU!$AG282&gt;0,"1","0")&amp; IF(ODU!$AH282&gt;0,"1","0")&amp; IF(ODU!$AI282&gt;0,"1","0")&amp; IF(ODU!$AJ282&gt;0,"1","0")&amp; IF(ODU!$AK282&gt;0,"1","0")&amp; IF(ODU!$AL282&gt;0,"1","0")&amp; IF(ODU!$AM282&gt;0,"1","0")&amp; IF(ODU!$AN282&gt;0,"1","0")&amp; IF(ODU!$AO282&gt;0,"1","0")&amp; IF(ODU!$AP282&gt;0,"1","0")))</f>
        <v/>
      </c>
      <c r="U282" s="351" t="str">
        <f>IF(ODU!$A282="","",43 - FIND("1",IF(ODU!$AP282&gt;0,"1","0") &amp; IF(ODU!$AO282&gt;0,"1","0") &amp; IF(ODU!$AN282&gt;0,"1","0") &amp; IF(ODU!$AM282&gt;0,"1","0")&amp; IF(ODU!$AL282&gt;0,"1","0")&amp; IF(ODU!$AK282&gt;0,"1","0")&amp; IF(ODU!$AJ282&gt;0,"1","0")&amp; IF(ODU!$AI282&gt;0,"1","0")&amp; IF(ODU!$AH282&gt;0,"1","0")&amp; IF(ODU!$AG282&gt;0,"1","0")&amp; IF(ODU!$AF282&gt;0,"1","0")&amp; IF(ODU!$AE282&gt;0,"1","0")&amp; IF(ODU!$AD282&gt;0,"1","0")&amp; IF(ODU!$AC282&gt;0,"1","0")&amp; IF(ODU!$AB282&gt;0,"1","0")&amp; IF(ODU!$AA282&gt;0,"1","0")))</f>
        <v/>
      </c>
      <c r="V282" s="351" t="str">
        <f>IF(ODU!$A282="","",IF(OR(T282&lt;&gt;R282+17,U282&lt;&gt;S282+17)," RangeMismatch",""))</f>
        <v/>
      </c>
      <c r="W282" s="344" t="str">
        <f ca="1">IF(ODU!$A282="","",IF(COUNTA(INDIRECT("odu!R"&amp;ROW()&amp;"C"&amp;R282&amp;":R"&amp;ROW()&amp;"C"&amp;S282,"false"))&lt;&gt;1+S282-R282," GapInRangeCooling",""))</f>
        <v/>
      </c>
      <c r="X282" s="344" t="str">
        <f ca="1">IF(ODU!$A282="","",IF(COUNTA(INDIRECT("odu!R"&amp;ROW()&amp;"C"&amp;T282&amp;":R"&amp;ROW()&amp;"C"&amp;U282,"false"))&lt;&gt;1+U282-T282," GapInRangeHeating",""))</f>
        <v/>
      </c>
      <c r="Y282" s="345" t="str">
        <f>IF(ODU!$A282="","",IF(OR(ODU!$F282=0,ODU!$B282=0),0,ODU!$F282/ODU!$B282))</f>
        <v/>
      </c>
      <c r="Z282" s="345" t="str">
        <f>IF(ODU!$A282="","",IF(OR(ODU!$G282=0,ODU!$B282=0),0, ODU!$G282/ODU!$B282))</f>
        <v/>
      </c>
      <c r="AA282" s="303" t="str">
        <f>IF(ODU!$A282="","",IF(Y282=0,0,IF(Y282&gt;=0.8,13,IF(Y282&gt;=0.7,12,IF(Y282&gt;=0.6,11,IF(Y282&gt;=0.5,10,0))))))</f>
        <v/>
      </c>
      <c r="AB282" s="351" t="str">
        <f>IF(ODU!$A282="","",IF(Z282&gt;2, 25,6+INT(10*(Z282-0.0001))))</f>
        <v/>
      </c>
      <c r="AC282" s="304" t="str">
        <f>IF(ODU!$A282="","",IF(AA282&lt;R282," CapacityMin",""))</f>
        <v/>
      </c>
      <c r="AD282" s="304" t="str">
        <f>IF(ODU!$A282="","",IF(AB282&gt;S282," CapacityMax",""))</f>
        <v/>
      </c>
      <c r="AE282" s="344" t="str">
        <f>IF(ODU!$A282="","",IF(ODU!H282&lt;Min_Units," UnitMin",""))</f>
        <v/>
      </c>
      <c r="AF282" s="344" t="str">
        <f>IF(ODU!$A282="","",IF(ODU!I282&lt;=ODU!H282," UnitMax",""))</f>
        <v/>
      </c>
      <c r="AG282" s="344" t="str">
        <f>IF(ODU!$A282="","",IF(COUNTIF(IDU!$E$3:$N$3,"="&amp;UPPER(ODU!BL282))=1,""," Invalid_IDU_List"))</f>
        <v/>
      </c>
      <c r="AH282" s="344" t="str">
        <f t="shared" ca="1" si="40"/>
        <v/>
      </c>
      <c r="AI282" s="344" t="str">
        <f t="shared" si="41"/>
        <v/>
      </c>
    </row>
    <row r="283" spans="1:35" x14ac:dyDescent="0.2">
      <c r="A283">
        <v>283</v>
      </c>
      <c r="B283" s="304" t="str">
        <f t="shared" ca="1" si="38"/>
        <v/>
      </c>
      <c r="C283" s="304">
        <f t="shared" ca="1" si="39"/>
        <v>0</v>
      </c>
      <c r="D283" s="304">
        <f t="shared" ca="1" si="35"/>
        <v>0</v>
      </c>
      <c r="E283" s="304" t="str">
        <f t="shared" ca="1" si="36"/>
        <v/>
      </c>
      <c r="F283">
        <v>277</v>
      </c>
      <c r="G283" s="304">
        <f t="shared" ca="1" si="37"/>
        <v>0</v>
      </c>
      <c r="H283" s="304" t="str">
        <f t="shared" ca="1" si="42"/>
        <v/>
      </c>
      <c r="I283" s="311"/>
      <c r="J283" s="311"/>
      <c r="K283" s="311"/>
      <c r="P283" s="344" t="str">
        <f>IF(ODU!$A283="","",IF(COUNTIF(ODU!$A$4:$A$504,"="&amp;ODU!$A283)&gt;1,"ODU_Duplicate",""))</f>
        <v/>
      </c>
      <c r="Q283" s="344" t="str">
        <f>IF(IDU!$A284="","",IF(COUNTIF(IDU!$A$4:$A$354,"="&amp;IDU!$A284)&gt;1,"IDU_Duplicate",""))</f>
        <v/>
      </c>
      <c r="R283" s="351" t="str">
        <f>IF(ODU!$A283="","",9 + FIND("1",IF(ODU!$J283&gt;0,"1","0") &amp; IF(ODU!$K283&gt;0,"1","0") &amp; IF(ODU!$L283&gt;0,"1","0") &amp; IF(ODU!$M283&gt;0,"1","0")&amp; IF(ODU!$N283&gt;0,"1","0")&amp; IF(ODU!$O283&gt;0,"1","0")&amp; IF(ODU!$P283&gt;0,"1","0")&amp; IF(ODU!$Q283&gt;0,"1","0")&amp; IF(ODU!$R283&gt;0,"1","0")&amp; IF(ODU!$S283&gt;0,"1","0")&amp; IF(ODU!$T283&gt;0,"1","0")&amp; IF(ODU!$U283&gt;0,"1","0")&amp; IF(ODU!$V283&gt;0,"1","0")&amp; IF(ODU!$W283&gt;0,"1","0")&amp; IF(ODU!$X283&gt;0,"1","0")&amp; IF(ODU!$Y283&gt;0,"1","0")))</f>
        <v/>
      </c>
      <c r="S283" s="351" t="str">
        <f>IF(ODU!$A283="","",26 - FIND("1",IF(ODU!$Y283&gt;0,"1","0") &amp; IF(ODU!$X283&gt;0,"1","0") &amp; IF(ODU!$W283&gt;0,"1","0") &amp; IF(ODU!$V283&gt;0,"1","0")&amp; IF(ODU!$U283&gt;0,"1","0")&amp; IF(ODU!$T283&gt;0,"1","0")&amp; IF(ODU!$S283&gt;0,"1","0")&amp; IF(ODU!$R283&gt;0,"1","0")&amp; IF(ODU!$Q283&gt;0,"1","0")&amp; IF(ODU!$P283&gt;0,"1","0")&amp; IF(ODU!$O283&gt;0,"1","0")&amp; IF(ODU!$N283&gt;0,"1","0")&amp; IF(ODU!$M283&gt;0,"1","0")&amp; IF(ODU!$L283&gt;0,"1","0")&amp; IF(ODU!$K283&gt;0,"1","0")&amp; IF(ODU!$J283&gt;0,"1","0")))</f>
        <v/>
      </c>
      <c r="T283" s="351" t="str">
        <f>IF(ODU!$A283="","",26 + FIND("1",IF(ODU!$AA283&gt;0,"1","0") &amp; IF(ODU!$AB283&gt;0,"1","0") &amp; IF(ODU!$AC283&gt;0,"1","0") &amp; IF(ODU!$AD283&gt;0,"1","0")&amp; IF(ODU!$AE283&gt;0,"1","0")&amp; IF(ODU!$AF283&gt;0,"1","0")&amp; IF(ODU!$AG283&gt;0,"1","0")&amp; IF(ODU!$AH283&gt;0,"1","0")&amp; IF(ODU!$AI283&gt;0,"1","0")&amp; IF(ODU!$AJ283&gt;0,"1","0")&amp; IF(ODU!$AK283&gt;0,"1","0")&amp; IF(ODU!$AL283&gt;0,"1","0")&amp; IF(ODU!$AM283&gt;0,"1","0")&amp; IF(ODU!$AN283&gt;0,"1","0")&amp; IF(ODU!$AO283&gt;0,"1","0")&amp; IF(ODU!$AP283&gt;0,"1","0")))</f>
        <v/>
      </c>
      <c r="U283" s="351" t="str">
        <f>IF(ODU!$A283="","",43 - FIND("1",IF(ODU!$AP283&gt;0,"1","0") &amp; IF(ODU!$AO283&gt;0,"1","0") &amp; IF(ODU!$AN283&gt;0,"1","0") &amp; IF(ODU!$AM283&gt;0,"1","0")&amp; IF(ODU!$AL283&gt;0,"1","0")&amp; IF(ODU!$AK283&gt;0,"1","0")&amp; IF(ODU!$AJ283&gt;0,"1","0")&amp; IF(ODU!$AI283&gt;0,"1","0")&amp; IF(ODU!$AH283&gt;0,"1","0")&amp; IF(ODU!$AG283&gt;0,"1","0")&amp; IF(ODU!$AF283&gt;0,"1","0")&amp; IF(ODU!$AE283&gt;0,"1","0")&amp; IF(ODU!$AD283&gt;0,"1","0")&amp; IF(ODU!$AC283&gt;0,"1","0")&amp; IF(ODU!$AB283&gt;0,"1","0")&amp; IF(ODU!$AA283&gt;0,"1","0")))</f>
        <v/>
      </c>
      <c r="V283" s="351" t="str">
        <f>IF(ODU!$A283="","",IF(OR(T283&lt;&gt;R283+17,U283&lt;&gt;S283+17)," RangeMismatch",""))</f>
        <v/>
      </c>
      <c r="W283" s="344" t="str">
        <f ca="1">IF(ODU!$A283="","",IF(COUNTA(INDIRECT("odu!R"&amp;ROW()&amp;"C"&amp;R283&amp;":R"&amp;ROW()&amp;"C"&amp;S283,"false"))&lt;&gt;1+S283-R283," GapInRangeCooling",""))</f>
        <v/>
      </c>
      <c r="X283" s="344" t="str">
        <f ca="1">IF(ODU!$A283="","",IF(COUNTA(INDIRECT("odu!R"&amp;ROW()&amp;"C"&amp;T283&amp;":R"&amp;ROW()&amp;"C"&amp;U283,"false"))&lt;&gt;1+U283-T283," GapInRangeHeating",""))</f>
        <v/>
      </c>
      <c r="Y283" s="345" t="str">
        <f>IF(ODU!$A283="","",IF(OR(ODU!$F283=0,ODU!$B283=0),0,ODU!$F283/ODU!$B283))</f>
        <v/>
      </c>
      <c r="Z283" s="345" t="str">
        <f>IF(ODU!$A283="","",IF(OR(ODU!$G283=0,ODU!$B283=0),0, ODU!$G283/ODU!$B283))</f>
        <v/>
      </c>
      <c r="AA283" s="303" t="str">
        <f>IF(ODU!$A283="","",IF(Y283=0,0,IF(Y283&gt;=0.8,13,IF(Y283&gt;=0.7,12,IF(Y283&gt;=0.6,11,IF(Y283&gt;=0.5,10,0))))))</f>
        <v/>
      </c>
      <c r="AB283" s="351" t="str">
        <f>IF(ODU!$A283="","",IF(Z283&gt;2, 25,6+INT(10*(Z283-0.0001))))</f>
        <v/>
      </c>
      <c r="AC283" s="304" t="str">
        <f>IF(ODU!$A283="","",IF(AA283&lt;R283," CapacityMin",""))</f>
        <v/>
      </c>
      <c r="AD283" s="304" t="str">
        <f>IF(ODU!$A283="","",IF(AB283&gt;S283," CapacityMax",""))</f>
        <v/>
      </c>
      <c r="AE283" s="344" t="str">
        <f>IF(ODU!$A283="","",IF(ODU!H283&lt;Min_Units," UnitMin",""))</f>
        <v/>
      </c>
      <c r="AF283" s="344" t="str">
        <f>IF(ODU!$A283="","",IF(ODU!I283&lt;=ODU!H283," UnitMax",""))</f>
        <v/>
      </c>
      <c r="AG283" s="344" t="str">
        <f>IF(ODU!$A283="","",IF(COUNTIF(IDU!$E$3:$N$3,"="&amp;UPPER(ODU!BL283))=1,""," Invalid_IDU_List"))</f>
        <v/>
      </c>
      <c r="AH283" s="344" t="str">
        <f t="shared" ca="1" si="40"/>
        <v/>
      </c>
      <c r="AI283" s="344" t="str">
        <f t="shared" si="41"/>
        <v/>
      </c>
    </row>
    <row r="284" spans="1:35" x14ac:dyDescent="0.2">
      <c r="A284">
        <v>284</v>
      </c>
      <c r="B284" s="304" t="str">
        <f t="shared" ca="1" si="38"/>
        <v/>
      </c>
      <c r="C284" s="304">
        <f t="shared" ca="1" si="39"/>
        <v>0</v>
      </c>
      <c r="D284" s="304">
        <f t="shared" ca="1" si="35"/>
        <v>0</v>
      </c>
      <c r="E284" s="304" t="str">
        <f t="shared" ca="1" si="36"/>
        <v/>
      </c>
      <c r="F284">
        <v>278</v>
      </c>
      <c r="G284" s="304">
        <f t="shared" ca="1" si="37"/>
        <v>0</v>
      </c>
      <c r="H284" s="304" t="str">
        <f t="shared" ca="1" si="42"/>
        <v/>
      </c>
      <c r="I284" s="311"/>
      <c r="J284" s="311"/>
      <c r="K284" s="311"/>
      <c r="P284" s="344" t="str">
        <f>IF(ODU!$A284="","",IF(COUNTIF(ODU!$A$4:$A$504,"="&amp;ODU!$A284)&gt;1,"ODU_Duplicate",""))</f>
        <v/>
      </c>
      <c r="Q284" s="344" t="str">
        <f>IF(IDU!$A285="","",IF(COUNTIF(IDU!$A$4:$A$354,"="&amp;IDU!$A285)&gt;1,"IDU_Duplicate",""))</f>
        <v/>
      </c>
      <c r="R284" s="351" t="str">
        <f>IF(ODU!$A284="","",9 + FIND("1",IF(ODU!$J284&gt;0,"1","0") &amp; IF(ODU!$K284&gt;0,"1","0") &amp; IF(ODU!$L284&gt;0,"1","0") &amp; IF(ODU!$M284&gt;0,"1","0")&amp; IF(ODU!$N284&gt;0,"1","0")&amp; IF(ODU!$O284&gt;0,"1","0")&amp; IF(ODU!$P284&gt;0,"1","0")&amp; IF(ODU!$Q284&gt;0,"1","0")&amp; IF(ODU!$R284&gt;0,"1","0")&amp; IF(ODU!$S284&gt;0,"1","0")&amp; IF(ODU!$T284&gt;0,"1","0")&amp; IF(ODU!$U284&gt;0,"1","0")&amp; IF(ODU!$V284&gt;0,"1","0")&amp; IF(ODU!$W284&gt;0,"1","0")&amp; IF(ODU!$X284&gt;0,"1","0")&amp; IF(ODU!$Y284&gt;0,"1","0")))</f>
        <v/>
      </c>
      <c r="S284" s="351" t="str">
        <f>IF(ODU!$A284="","",26 - FIND("1",IF(ODU!$Y284&gt;0,"1","0") &amp; IF(ODU!$X284&gt;0,"1","0") &amp; IF(ODU!$W284&gt;0,"1","0") &amp; IF(ODU!$V284&gt;0,"1","0")&amp; IF(ODU!$U284&gt;0,"1","0")&amp; IF(ODU!$T284&gt;0,"1","0")&amp; IF(ODU!$S284&gt;0,"1","0")&amp; IF(ODU!$R284&gt;0,"1","0")&amp; IF(ODU!$Q284&gt;0,"1","0")&amp; IF(ODU!$P284&gt;0,"1","0")&amp; IF(ODU!$O284&gt;0,"1","0")&amp; IF(ODU!$N284&gt;0,"1","0")&amp; IF(ODU!$M284&gt;0,"1","0")&amp; IF(ODU!$L284&gt;0,"1","0")&amp; IF(ODU!$K284&gt;0,"1","0")&amp; IF(ODU!$J284&gt;0,"1","0")))</f>
        <v/>
      </c>
      <c r="T284" s="351" t="str">
        <f>IF(ODU!$A284="","",26 + FIND("1",IF(ODU!$AA284&gt;0,"1","0") &amp; IF(ODU!$AB284&gt;0,"1","0") &amp; IF(ODU!$AC284&gt;0,"1","0") &amp; IF(ODU!$AD284&gt;0,"1","0")&amp; IF(ODU!$AE284&gt;0,"1","0")&amp; IF(ODU!$AF284&gt;0,"1","0")&amp; IF(ODU!$AG284&gt;0,"1","0")&amp; IF(ODU!$AH284&gt;0,"1","0")&amp; IF(ODU!$AI284&gt;0,"1","0")&amp; IF(ODU!$AJ284&gt;0,"1","0")&amp; IF(ODU!$AK284&gt;0,"1","0")&amp; IF(ODU!$AL284&gt;0,"1","0")&amp; IF(ODU!$AM284&gt;0,"1","0")&amp; IF(ODU!$AN284&gt;0,"1","0")&amp; IF(ODU!$AO284&gt;0,"1","0")&amp; IF(ODU!$AP284&gt;0,"1","0")))</f>
        <v/>
      </c>
      <c r="U284" s="351" t="str">
        <f>IF(ODU!$A284="","",43 - FIND("1",IF(ODU!$AP284&gt;0,"1","0") &amp; IF(ODU!$AO284&gt;0,"1","0") &amp; IF(ODU!$AN284&gt;0,"1","0") &amp; IF(ODU!$AM284&gt;0,"1","0")&amp; IF(ODU!$AL284&gt;0,"1","0")&amp; IF(ODU!$AK284&gt;0,"1","0")&amp; IF(ODU!$AJ284&gt;0,"1","0")&amp; IF(ODU!$AI284&gt;0,"1","0")&amp; IF(ODU!$AH284&gt;0,"1","0")&amp; IF(ODU!$AG284&gt;0,"1","0")&amp; IF(ODU!$AF284&gt;0,"1","0")&amp; IF(ODU!$AE284&gt;0,"1","0")&amp; IF(ODU!$AD284&gt;0,"1","0")&amp; IF(ODU!$AC284&gt;0,"1","0")&amp; IF(ODU!$AB284&gt;0,"1","0")&amp; IF(ODU!$AA284&gt;0,"1","0")))</f>
        <v/>
      </c>
      <c r="V284" s="351" t="str">
        <f>IF(ODU!$A284="","",IF(OR(T284&lt;&gt;R284+17,U284&lt;&gt;S284+17)," RangeMismatch",""))</f>
        <v/>
      </c>
      <c r="W284" s="344" t="str">
        <f ca="1">IF(ODU!$A284="","",IF(COUNTA(INDIRECT("odu!R"&amp;ROW()&amp;"C"&amp;R284&amp;":R"&amp;ROW()&amp;"C"&amp;S284,"false"))&lt;&gt;1+S284-R284," GapInRangeCooling",""))</f>
        <v/>
      </c>
      <c r="X284" s="344" t="str">
        <f ca="1">IF(ODU!$A284="","",IF(COUNTA(INDIRECT("odu!R"&amp;ROW()&amp;"C"&amp;T284&amp;":R"&amp;ROW()&amp;"C"&amp;U284,"false"))&lt;&gt;1+U284-T284," GapInRangeHeating",""))</f>
        <v/>
      </c>
      <c r="Y284" s="345" t="str">
        <f>IF(ODU!$A284="","",IF(OR(ODU!$F284=0,ODU!$B284=0),0,ODU!$F284/ODU!$B284))</f>
        <v/>
      </c>
      <c r="Z284" s="345" t="str">
        <f>IF(ODU!$A284="","",IF(OR(ODU!$G284=0,ODU!$B284=0),0, ODU!$G284/ODU!$B284))</f>
        <v/>
      </c>
      <c r="AA284" s="303" t="str">
        <f>IF(ODU!$A284="","",IF(Y284=0,0,IF(Y284&gt;=0.8,13,IF(Y284&gt;=0.7,12,IF(Y284&gt;=0.6,11,IF(Y284&gt;=0.5,10,0))))))</f>
        <v/>
      </c>
      <c r="AB284" s="351" t="str">
        <f>IF(ODU!$A284="","",IF(Z284&gt;2, 25,6+INT(10*(Z284-0.0001))))</f>
        <v/>
      </c>
      <c r="AC284" s="304" t="str">
        <f>IF(ODU!$A284="","",IF(AA284&lt;R284," CapacityMin",""))</f>
        <v/>
      </c>
      <c r="AD284" s="304" t="str">
        <f>IF(ODU!$A284="","",IF(AB284&gt;S284," CapacityMax",""))</f>
        <v/>
      </c>
      <c r="AE284" s="344" t="str">
        <f>IF(ODU!$A284="","",IF(ODU!H284&lt;Min_Units," UnitMin",""))</f>
        <v/>
      </c>
      <c r="AF284" s="344" t="str">
        <f>IF(ODU!$A284="","",IF(ODU!I284&lt;=ODU!H284," UnitMax",""))</f>
        <v/>
      </c>
      <c r="AG284" s="344" t="str">
        <f>IF(ODU!$A284="","",IF(COUNTIF(IDU!$E$3:$N$3,"="&amp;UPPER(ODU!BL284))=1,""," Invalid_IDU_List"))</f>
        <v/>
      </c>
      <c r="AH284" s="344" t="str">
        <f t="shared" ca="1" si="40"/>
        <v/>
      </c>
      <c r="AI284" s="344" t="str">
        <f t="shared" si="41"/>
        <v/>
      </c>
    </row>
    <row r="285" spans="1:35" x14ac:dyDescent="0.2">
      <c r="A285">
        <v>285</v>
      </c>
      <c r="B285" s="304" t="str">
        <f t="shared" ca="1" si="38"/>
        <v/>
      </c>
      <c r="C285" s="304">
        <f t="shared" ca="1" si="39"/>
        <v>0</v>
      </c>
      <c r="D285" s="304">
        <f t="shared" ca="1" si="35"/>
        <v>0</v>
      </c>
      <c r="E285" s="304" t="str">
        <f t="shared" ca="1" si="36"/>
        <v/>
      </c>
      <c r="F285">
        <v>279</v>
      </c>
      <c r="G285" s="304">
        <f t="shared" ca="1" si="37"/>
        <v>0</v>
      </c>
      <c r="H285" s="304" t="str">
        <f t="shared" ca="1" si="42"/>
        <v/>
      </c>
      <c r="I285" s="311"/>
      <c r="J285" s="311"/>
      <c r="K285" s="311"/>
      <c r="P285" s="344" t="str">
        <f>IF(ODU!$A285="","",IF(COUNTIF(ODU!$A$4:$A$504,"="&amp;ODU!$A285)&gt;1,"ODU_Duplicate",""))</f>
        <v/>
      </c>
      <c r="Q285" s="344" t="str">
        <f>IF(IDU!$A286="","",IF(COUNTIF(IDU!$A$4:$A$354,"="&amp;IDU!$A286)&gt;1,"IDU_Duplicate",""))</f>
        <v/>
      </c>
      <c r="R285" s="351" t="str">
        <f>IF(ODU!$A285="","",9 + FIND("1",IF(ODU!$J285&gt;0,"1","0") &amp; IF(ODU!$K285&gt;0,"1","0") &amp; IF(ODU!$L285&gt;0,"1","0") &amp; IF(ODU!$M285&gt;0,"1","0")&amp; IF(ODU!$N285&gt;0,"1","0")&amp; IF(ODU!$O285&gt;0,"1","0")&amp; IF(ODU!$P285&gt;0,"1","0")&amp; IF(ODU!$Q285&gt;0,"1","0")&amp; IF(ODU!$R285&gt;0,"1","0")&amp; IF(ODU!$S285&gt;0,"1","0")&amp; IF(ODU!$T285&gt;0,"1","0")&amp; IF(ODU!$U285&gt;0,"1","0")&amp; IF(ODU!$V285&gt;0,"1","0")&amp; IF(ODU!$W285&gt;0,"1","0")&amp; IF(ODU!$X285&gt;0,"1","0")&amp; IF(ODU!$Y285&gt;0,"1","0")))</f>
        <v/>
      </c>
      <c r="S285" s="351" t="str">
        <f>IF(ODU!$A285="","",26 - FIND("1",IF(ODU!$Y285&gt;0,"1","0") &amp; IF(ODU!$X285&gt;0,"1","0") &amp; IF(ODU!$W285&gt;0,"1","0") &amp; IF(ODU!$V285&gt;0,"1","0")&amp; IF(ODU!$U285&gt;0,"1","0")&amp; IF(ODU!$T285&gt;0,"1","0")&amp; IF(ODU!$S285&gt;0,"1","0")&amp; IF(ODU!$R285&gt;0,"1","0")&amp; IF(ODU!$Q285&gt;0,"1","0")&amp; IF(ODU!$P285&gt;0,"1","0")&amp; IF(ODU!$O285&gt;0,"1","0")&amp; IF(ODU!$N285&gt;0,"1","0")&amp; IF(ODU!$M285&gt;0,"1","0")&amp; IF(ODU!$L285&gt;0,"1","0")&amp; IF(ODU!$K285&gt;0,"1","0")&amp; IF(ODU!$J285&gt;0,"1","0")))</f>
        <v/>
      </c>
      <c r="T285" s="351" t="str">
        <f>IF(ODU!$A285="","",26 + FIND("1",IF(ODU!$AA285&gt;0,"1","0") &amp; IF(ODU!$AB285&gt;0,"1","0") &amp; IF(ODU!$AC285&gt;0,"1","0") &amp; IF(ODU!$AD285&gt;0,"1","0")&amp; IF(ODU!$AE285&gt;0,"1","0")&amp; IF(ODU!$AF285&gt;0,"1","0")&amp; IF(ODU!$AG285&gt;0,"1","0")&amp; IF(ODU!$AH285&gt;0,"1","0")&amp; IF(ODU!$AI285&gt;0,"1","0")&amp; IF(ODU!$AJ285&gt;0,"1","0")&amp; IF(ODU!$AK285&gt;0,"1","0")&amp; IF(ODU!$AL285&gt;0,"1","0")&amp; IF(ODU!$AM285&gt;0,"1","0")&amp; IF(ODU!$AN285&gt;0,"1","0")&amp; IF(ODU!$AO285&gt;0,"1","0")&amp; IF(ODU!$AP285&gt;0,"1","0")))</f>
        <v/>
      </c>
      <c r="U285" s="351" t="str">
        <f>IF(ODU!$A285="","",43 - FIND("1",IF(ODU!$AP285&gt;0,"1","0") &amp; IF(ODU!$AO285&gt;0,"1","0") &amp; IF(ODU!$AN285&gt;0,"1","0") &amp; IF(ODU!$AM285&gt;0,"1","0")&amp; IF(ODU!$AL285&gt;0,"1","0")&amp; IF(ODU!$AK285&gt;0,"1","0")&amp; IF(ODU!$AJ285&gt;0,"1","0")&amp; IF(ODU!$AI285&gt;0,"1","0")&amp; IF(ODU!$AH285&gt;0,"1","0")&amp; IF(ODU!$AG285&gt;0,"1","0")&amp; IF(ODU!$AF285&gt;0,"1","0")&amp; IF(ODU!$AE285&gt;0,"1","0")&amp; IF(ODU!$AD285&gt;0,"1","0")&amp; IF(ODU!$AC285&gt;0,"1","0")&amp; IF(ODU!$AB285&gt;0,"1","0")&amp; IF(ODU!$AA285&gt;0,"1","0")))</f>
        <v/>
      </c>
      <c r="V285" s="351" t="str">
        <f>IF(ODU!$A285="","",IF(OR(T285&lt;&gt;R285+17,U285&lt;&gt;S285+17)," RangeMismatch",""))</f>
        <v/>
      </c>
      <c r="W285" s="344" t="str">
        <f ca="1">IF(ODU!$A285="","",IF(COUNTA(INDIRECT("odu!R"&amp;ROW()&amp;"C"&amp;R285&amp;":R"&amp;ROW()&amp;"C"&amp;S285,"false"))&lt;&gt;1+S285-R285," GapInRangeCooling",""))</f>
        <v/>
      </c>
      <c r="X285" s="344" t="str">
        <f ca="1">IF(ODU!$A285="","",IF(COUNTA(INDIRECT("odu!R"&amp;ROW()&amp;"C"&amp;T285&amp;":R"&amp;ROW()&amp;"C"&amp;U285,"false"))&lt;&gt;1+U285-T285," GapInRangeHeating",""))</f>
        <v/>
      </c>
      <c r="Y285" s="345" t="str">
        <f>IF(ODU!$A285="","",IF(OR(ODU!$F285=0,ODU!$B285=0),0,ODU!$F285/ODU!$B285))</f>
        <v/>
      </c>
      <c r="Z285" s="345" t="str">
        <f>IF(ODU!$A285="","",IF(OR(ODU!$G285=0,ODU!$B285=0),0, ODU!$G285/ODU!$B285))</f>
        <v/>
      </c>
      <c r="AA285" s="303" t="str">
        <f>IF(ODU!$A285="","",IF(Y285=0,0,IF(Y285&gt;=0.8,13,IF(Y285&gt;=0.7,12,IF(Y285&gt;=0.6,11,IF(Y285&gt;=0.5,10,0))))))</f>
        <v/>
      </c>
      <c r="AB285" s="351" t="str">
        <f>IF(ODU!$A285="","",IF(Z285&gt;2, 25,6+INT(10*(Z285-0.0001))))</f>
        <v/>
      </c>
      <c r="AC285" s="304" t="str">
        <f>IF(ODU!$A285="","",IF(AA285&lt;R285," CapacityMin",""))</f>
        <v/>
      </c>
      <c r="AD285" s="304" t="str">
        <f>IF(ODU!$A285="","",IF(AB285&gt;S285," CapacityMax",""))</f>
        <v/>
      </c>
      <c r="AE285" s="344" t="str">
        <f>IF(ODU!$A285="","",IF(ODU!H285&lt;Min_Units," UnitMin",""))</f>
        <v/>
      </c>
      <c r="AF285" s="344" t="str">
        <f>IF(ODU!$A285="","",IF(ODU!I285&lt;=ODU!H285," UnitMax",""))</f>
        <v/>
      </c>
      <c r="AG285" s="344" t="str">
        <f>IF(ODU!$A285="","",IF(COUNTIF(IDU!$E$3:$N$3,"="&amp;UPPER(ODU!BL285))=1,""," Invalid_IDU_List"))</f>
        <v/>
      </c>
      <c r="AH285" s="344" t="str">
        <f t="shared" ca="1" si="40"/>
        <v/>
      </c>
      <c r="AI285" s="344" t="str">
        <f t="shared" si="41"/>
        <v/>
      </c>
    </row>
    <row r="286" spans="1:35" x14ac:dyDescent="0.2">
      <c r="A286">
        <v>286</v>
      </c>
      <c r="B286" s="304" t="str">
        <f t="shared" ca="1" si="38"/>
        <v/>
      </c>
      <c r="C286" s="304">
        <f t="shared" ca="1" si="39"/>
        <v>0</v>
      </c>
      <c r="D286" s="304">
        <f t="shared" ca="1" si="35"/>
        <v>0</v>
      </c>
      <c r="E286" s="304" t="str">
        <f t="shared" ca="1" si="36"/>
        <v/>
      </c>
      <c r="F286">
        <v>280</v>
      </c>
      <c r="G286" s="304">
        <f t="shared" ca="1" si="37"/>
        <v>0</v>
      </c>
      <c r="H286" s="304" t="str">
        <f t="shared" ca="1" si="42"/>
        <v/>
      </c>
      <c r="I286" s="311"/>
      <c r="J286" s="311"/>
      <c r="K286" s="311"/>
      <c r="P286" s="344" t="str">
        <f>IF(ODU!$A286="","",IF(COUNTIF(ODU!$A$4:$A$504,"="&amp;ODU!$A286)&gt;1,"ODU_Duplicate",""))</f>
        <v/>
      </c>
      <c r="Q286" s="344" t="str">
        <f>IF(IDU!$A287="","",IF(COUNTIF(IDU!$A$4:$A$354,"="&amp;IDU!$A287)&gt;1,"IDU_Duplicate",""))</f>
        <v/>
      </c>
      <c r="R286" s="351" t="str">
        <f>IF(ODU!$A286="","",9 + FIND("1",IF(ODU!$J286&gt;0,"1","0") &amp; IF(ODU!$K286&gt;0,"1","0") &amp; IF(ODU!$L286&gt;0,"1","0") &amp; IF(ODU!$M286&gt;0,"1","0")&amp; IF(ODU!$N286&gt;0,"1","0")&amp; IF(ODU!$O286&gt;0,"1","0")&amp; IF(ODU!$P286&gt;0,"1","0")&amp; IF(ODU!$Q286&gt;0,"1","0")&amp; IF(ODU!$R286&gt;0,"1","0")&amp; IF(ODU!$S286&gt;0,"1","0")&amp; IF(ODU!$T286&gt;0,"1","0")&amp; IF(ODU!$U286&gt;0,"1","0")&amp; IF(ODU!$V286&gt;0,"1","0")&amp; IF(ODU!$W286&gt;0,"1","0")&amp; IF(ODU!$X286&gt;0,"1","0")&amp; IF(ODU!$Y286&gt;0,"1","0")))</f>
        <v/>
      </c>
      <c r="S286" s="351" t="str">
        <f>IF(ODU!$A286="","",26 - FIND("1",IF(ODU!$Y286&gt;0,"1","0") &amp; IF(ODU!$X286&gt;0,"1","0") &amp; IF(ODU!$W286&gt;0,"1","0") &amp; IF(ODU!$V286&gt;0,"1","0")&amp; IF(ODU!$U286&gt;0,"1","0")&amp; IF(ODU!$T286&gt;0,"1","0")&amp; IF(ODU!$S286&gt;0,"1","0")&amp; IF(ODU!$R286&gt;0,"1","0")&amp; IF(ODU!$Q286&gt;0,"1","0")&amp; IF(ODU!$P286&gt;0,"1","0")&amp; IF(ODU!$O286&gt;0,"1","0")&amp; IF(ODU!$N286&gt;0,"1","0")&amp; IF(ODU!$M286&gt;0,"1","0")&amp; IF(ODU!$L286&gt;0,"1","0")&amp; IF(ODU!$K286&gt;0,"1","0")&amp; IF(ODU!$J286&gt;0,"1","0")))</f>
        <v/>
      </c>
      <c r="T286" s="351" t="str">
        <f>IF(ODU!$A286="","",26 + FIND("1",IF(ODU!$AA286&gt;0,"1","0") &amp; IF(ODU!$AB286&gt;0,"1","0") &amp; IF(ODU!$AC286&gt;0,"1","0") &amp; IF(ODU!$AD286&gt;0,"1","0")&amp; IF(ODU!$AE286&gt;0,"1","0")&amp; IF(ODU!$AF286&gt;0,"1","0")&amp; IF(ODU!$AG286&gt;0,"1","0")&amp; IF(ODU!$AH286&gt;0,"1","0")&amp; IF(ODU!$AI286&gt;0,"1","0")&amp; IF(ODU!$AJ286&gt;0,"1","0")&amp; IF(ODU!$AK286&gt;0,"1","0")&amp; IF(ODU!$AL286&gt;0,"1","0")&amp; IF(ODU!$AM286&gt;0,"1","0")&amp; IF(ODU!$AN286&gt;0,"1","0")&amp; IF(ODU!$AO286&gt;0,"1","0")&amp; IF(ODU!$AP286&gt;0,"1","0")))</f>
        <v/>
      </c>
      <c r="U286" s="351" t="str">
        <f>IF(ODU!$A286="","",43 - FIND("1",IF(ODU!$AP286&gt;0,"1","0") &amp; IF(ODU!$AO286&gt;0,"1","0") &amp; IF(ODU!$AN286&gt;0,"1","0") &amp; IF(ODU!$AM286&gt;0,"1","0")&amp; IF(ODU!$AL286&gt;0,"1","0")&amp; IF(ODU!$AK286&gt;0,"1","0")&amp; IF(ODU!$AJ286&gt;0,"1","0")&amp; IF(ODU!$AI286&gt;0,"1","0")&amp; IF(ODU!$AH286&gt;0,"1","0")&amp; IF(ODU!$AG286&gt;0,"1","0")&amp; IF(ODU!$AF286&gt;0,"1","0")&amp; IF(ODU!$AE286&gt;0,"1","0")&amp; IF(ODU!$AD286&gt;0,"1","0")&amp; IF(ODU!$AC286&gt;0,"1","0")&amp; IF(ODU!$AB286&gt;0,"1","0")&amp; IF(ODU!$AA286&gt;0,"1","0")))</f>
        <v/>
      </c>
      <c r="V286" s="351" t="str">
        <f>IF(ODU!$A286="","",IF(OR(T286&lt;&gt;R286+17,U286&lt;&gt;S286+17)," RangeMismatch",""))</f>
        <v/>
      </c>
      <c r="W286" s="344" t="str">
        <f ca="1">IF(ODU!$A286="","",IF(COUNTA(INDIRECT("odu!R"&amp;ROW()&amp;"C"&amp;R286&amp;":R"&amp;ROW()&amp;"C"&amp;S286,"false"))&lt;&gt;1+S286-R286," GapInRangeCooling",""))</f>
        <v/>
      </c>
      <c r="X286" s="344" t="str">
        <f ca="1">IF(ODU!$A286="","",IF(COUNTA(INDIRECT("odu!R"&amp;ROW()&amp;"C"&amp;T286&amp;":R"&amp;ROW()&amp;"C"&amp;U286,"false"))&lt;&gt;1+U286-T286," GapInRangeHeating",""))</f>
        <v/>
      </c>
      <c r="Y286" s="345" t="str">
        <f>IF(ODU!$A286="","",IF(OR(ODU!$F286=0,ODU!$B286=0),0,ODU!$F286/ODU!$B286))</f>
        <v/>
      </c>
      <c r="Z286" s="345" t="str">
        <f>IF(ODU!$A286="","",IF(OR(ODU!$G286=0,ODU!$B286=0),0, ODU!$G286/ODU!$B286))</f>
        <v/>
      </c>
      <c r="AA286" s="303" t="str">
        <f>IF(ODU!$A286="","",IF(Y286=0,0,IF(Y286&gt;=0.8,13,IF(Y286&gt;=0.7,12,IF(Y286&gt;=0.6,11,IF(Y286&gt;=0.5,10,0))))))</f>
        <v/>
      </c>
      <c r="AB286" s="351" t="str">
        <f>IF(ODU!$A286="","",IF(Z286&gt;2, 25,6+INT(10*(Z286-0.0001))))</f>
        <v/>
      </c>
      <c r="AC286" s="304" t="str">
        <f>IF(ODU!$A286="","",IF(AA286&lt;R286," CapacityMin",""))</f>
        <v/>
      </c>
      <c r="AD286" s="304" t="str">
        <f>IF(ODU!$A286="","",IF(AB286&gt;S286," CapacityMax",""))</f>
        <v/>
      </c>
      <c r="AE286" s="344" t="str">
        <f>IF(ODU!$A286="","",IF(ODU!H286&lt;Min_Units," UnitMin",""))</f>
        <v/>
      </c>
      <c r="AF286" s="344" t="str">
        <f>IF(ODU!$A286="","",IF(ODU!I286&lt;=ODU!H286," UnitMax",""))</f>
        <v/>
      </c>
      <c r="AG286" s="344" t="str">
        <f>IF(ODU!$A286="","",IF(COUNTIF(IDU!$E$3:$N$3,"="&amp;UPPER(ODU!BL286))=1,""," Invalid_IDU_List"))</f>
        <v/>
      </c>
      <c r="AH286" s="344" t="str">
        <f t="shared" ca="1" si="40"/>
        <v/>
      </c>
      <c r="AI286" s="344" t="str">
        <f t="shared" si="41"/>
        <v/>
      </c>
    </row>
    <row r="287" spans="1:35" x14ac:dyDescent="0.2">
      <c r="A287">
        <v>287</v>
      </c>
      <c r="B287" s="304" t="str">
        <f t="shared" ca="1" si="38"/>
        <v/>
      </c>
      <c r="C287" s="304">
        <f t="shared" ca="1" si="39"/>
        <v>0</v>
      </c>
      <c r="D287" s="304">
        <f t="shared" ca="1" si="35"/>
        <v>0</v>
      </c>
      <c r="E287" s="304" t="str">
        <f t="shared" ca="1" si="36"/>
        <v/>
      </c>
      <c r="F287">
        <v>281</v>
      </c>
      <c r="G287" s="304">
        <f t="shared" ca="1" si="37"/>
        <v>0</v>
      </c>
      <c r="H287" s="304" t="str">
        <f t="shared" ca="1" si="42"/>
        <v/>
      </c>
      <c r="I287" s="311"/>
      <c r="J287" s="311"/>
      <c r="K287" s="311"/>
      <c r="P287" s="344" t="str">
        <f>IF(ODU!$A287="","",IF(COUNTIF(ODU!$A$4:$A$504,"="&amp;ODU!$A287)&gt;1,"ODU_Duplicate",""))</f>
        <v/>
      </c>
      <c r="Q287" s="344" t="str">
        <f>IF(IDU!$A288="","",IF(COUNTIF(IDU!$A$4:$A$354,"="&amp;IDU!$A288)&gt;1,"IDU_Duplicate",""))</f>
        <v/>
      </c>
      <c r="R287" s="351" t="str">
        <f>IF(ODU!$A287="","",9 + FIND("1",IF(ODU!$J287&gt;0,"1","0") &amp; IF(ODU!$K287&gt;0,"1","0") &amp; IF(ODU!$L287&gt;0,"1","0") &amp; IF(ODU!$M287&gt;0,"1","0")&amp; IF(ODU!$N287&gt;0,"1","0")&amp; IF(ODU!$O287&gt;0,"1","0")&amp; IF(ODU!$P287&gt;0,"1","0")&amp; IF(ODU!$Q287&gt;0,"1","0")&amp; IF(ODU!$R287&gt;0,"1","0")&amp; IF(ODU!$S287&gt;0,"1","0")&amp; IF(ODU!$T287&gt;0,"1","0")&amp; IF(ODU!$U287&gt;0,"1","0")&amp; IF(ODU!$V287&gt;0,"1","0")&amp; IF(ODU!$W287&gt;0,"1","0")&amp; IF(ODU!$X287&gt;0,"1","0")&amp; IF(ODU!$Y287&gt;0,"1","0")))</f>
        <v/>
      </c>
      <c r="S287" s="351" t="str">
        <f>IF(ODU!$A287="","",26 - FIND("1",IF(ODU!$Y287&gt;0,"1","0") &amp; IF(ODU!$X287&gt;0,"1","0") &amp; IF(ODU!$W287&gt;0,"1","0") &amp; IF(ODU!$V287&gt;0,"1","0")&amp; IF(ODU!$U287&gt;0,"1","0")&amp; IF(ODU!$T287&gt;0,"1","0")&amp; IF(ODU!$S287&gt;0,"1","0")&amp; IF(ODU!$R287&gt;0,"1","0")&amp; IF(ODU!$Q287&gt;0,"1","0")&amp; IF(ODU!$P287&gt;0,"1","0")&amp; IF(ODU!$O287&gt;0,"1","0")&amp; IF(ODU!$N287&gt;0,"1","0")&amp; IF(ODU!$M287&gt;0,"1","0")&amp; IF(ODU!$L287&gt;0,"1","0")&amp; IF(ODU!$K287&gt;0,"1","0")&amp; IF(ODU!$J287&gt;0,"1","0")))</f>
        <v/>
      </c>
      <c r="T287" s="351" t="str">
        <f>IF(ODU!$A287="","",26 + FIND("1",IF(ODU!$AA287&gt;0,"1","0") &amp; IF(ODU!$AB287&gt;0,"1","0") &amp; IF(ODU!$AC287&gt;0,"1","0") &amp; IF(ODU!$AD287&gt;0,"1","0")&amp; IF(ODU!$AE287&gt;0,"1","0")&amp; IF(ODU!$AF287&gt;0,"1","0")&amp; IF(ODU!$AG287&gt;0,"1","0")&amp; IF(ODU!$AH287&gt;0,"1","0")&amp; IF(ODU!$AI287&gt;0,"1","0")&amp; IF(ODU!$AJ287&gt;0,"1","0")&amp; IF(ODU!$AK287&gt;0,"1","0")&amp; IF(ODU!$AL287&gt;0,"1","0")&amp; IF(ODU!$AM287&gt;0,"1","0")&amp; IF(ODU!$AN287&gt;0,"1","0")&amp; IF(ODU!$AO287&gt;0,"1","0")&amp; IF(ODU!$AP287&gt;0,"1","0")))</f>
        <v/>
      </c>
      <c r="U287" s="351" t="str">
        <f>IF(ODU!$A287="","",43 - FIND("1",IF(ODU!$AP287&gt;0,"1","0") &amp; IF(ODU!$AO287&gt;0,"1","0") &amp; IF(ODU!$AN287&gt;0,"1","0") &amp; IF(ODU!$AM287&gt;0,"1","0")&amp; IF(ODU!$AL287&gt;0,"1","0")&amp; IF(ODU!$AK287&gt;0,"1","0")&amp; IF(ODU!$AJ287&gt;0,"1","0")&amp; IF(ODU!$AI287&gt;0,"1","0")&amp; IF(ODU!$AH287&gt;0,"1","0")&amp; IF(ODU!$AG287&gt;0,"1","0")&amp; IF(ODU!$AF287&gt;0,"1","0")&amp; IF(ODU!$AE287&gt;0,"1","0")&amp; IF(ODU!$AD287&gt;0,"1","0")&amp; IF(ODU!$AC287&gt;0,"1","0")&amp; IF(ODU!$AB287&gt;0,"1","0")&amp; IF(ODU!$AA287&gt;0,"1","0")))</f>
        <v/>
      </c>
      <c r="V287" s="351" t="str">
        <f>IF(ODU!$A287="","",IF(OR(T287&lt;&gt;R287+17,U287&lt;&gt;S287+17)," RangeMismatch",""))</f>
        <v/>
      </c>
      <c r="W287" s="344" t="str">
        <f ca="1">IF(ODU!$A287="","",IF(COUNTA(INDIRECT("odu!R"&amp;ROW()&amp;"C"&amp;R287&amp;":R"&amp;ROW()&amp;"C"&amp;S287,"false"))&lt;&gt;1+S287-R287," GapInRangeCooling",""))</f>
        <v/>
      </c>
      <c r="X287" s="344" t="str">
        <f ca="1">IF(ODU!$A287="","",IF(COUNTA(INDIRECT("odu!R"&amp;ROW()&amp;"C"&amp;T287&amp;":R"&amp;ROW()&amp;"C"&amp;U287,"false"))&lt;&gt;1+U287-T287," GapInRangeHeating",""))</f>
        <v/>
      </c>
      <c r="Y287" s="345" t="str">
        <f>IF(ODU!$A287="","",IF(OR(ODU!$F287=0,ODU!$B287=0),0,ODU!$F287/ODU!$B287))</f>
        <v/>
      </c>
      <c r="Z287" s="345" t="str">
        <f>IF(ODU!$A287="","",IF(OR(ODU!$G287=0,ODU!$B287=0),0, ODU!$G287/ODU!$B287))</f>
        <v/>
      </c>
      <c r="AA287" s="303" t="str">
        <f>IF(ODU!$A287="","",IF(Y287=0,0,IF(Y287&gt;=0.8,13,IF(Y287&gt;=0.7,12,IF(Y287&gt;=0.6,11,IF(Y287&gt;=0.5,10,0))))))</f>
        <v/>
      </c>
      <c r="AB287" s="351" t="str">
        <f>IF(ODU!$A287="","",IF(Z287&gt;2, 25,6+INT(10*(Z287-0.0001))))</f>
        <v/>
      </c>
      <c r="AC287" s="304" t="str">
        <f>IF(ODU!$A287="","",IF(AA287&lt;R287," CapacityMin",""))</f>
        <v/>
      </c>
      <c r="AD287" s="304" t="str">
        <f>IF(ODU!$A287="","",IF(AB287&gt;S287," CapacityMax",""))</f>
        <v/>
      </c>
      <c r="AE287" s="344" t="str">
        <f>IF(ODU!$A287="","",IF(ODU!H287&lt;Min_Units," UnitMin",""))</f>
        <v/>
      </c>
      <c r="AF287" s="344" t="str">
        <f>IF(ODU!$A287="","",IF(ODU!I287&lt;=ODU!H287," UnitMax",""))</f>
        <v/>
      </c>
      <c r="AG287" s="344" t="str">
        <f>IF(ODU!$A287="","",IF(COUNTIF(IDU!$E$3:$N$3,"="&amp;UPPER(ODU!BL287))=1,""," Invalid_IDU_List"))</f>
        <v/>
      </c>
      <c r="AH287" s="344" t="str">
        <f t="shared" ca="1" si="40"/>
        <v/>
      </c>
      <c r="AI287" s="344" t="str">
        <f t="shared" si="41"/>
        <v/>
      </c>
    </row>
    <row r="288" spans="1:35" x14ac:dyDescent="0.2">
      <c r="A288">
        <v>288</v>
      </c>
      <c r="B288" s="304" t="str">
        <f t="shared" ca="1" si="38"/>
        <v/>
      </c>
      <c r="C288" s="304">
        <f t="shared" ca="1" si="39"/>
        <v>0</v>
      </c>
      <c r="D288" s="304">
        <f t="shared" ca="1" si="35"/>
        <v>0</v>
      </c>
      <c r="E288" s="304" t="str">
        <f t="shared" ca="1" si="36"/>
        <v/>
      </c>
      <c r="F288">
        <v>282</v>
      </c>
      <c r="G288" s="304">
        <f t="shared" ca="1" si="37"/>
        <v>0</v>
      </c>
      <c r="H288" s="304" t="str">
        <f t="shared" ca="1" si="42"/>
        <v/>
      </c>
      <c r="I288" s="311"/>
      <c r="J288" s="311"/>
      <c r="K288" s="311"/>
      <c r="P288" s="344" t="str">
        <f>IF(ODU!$A288="","",IF(COUNTIF(ODU!$A$4:$A$504,"="&amp;ODU!$A288)&gt;1,"ODU_Duplicate",""))</f>
        <v/>
      </c>
      <c r="Q288" s="344" t="str">
        <f>IF(IDU!$A289="","",IF(COUNTIF(IDU!$A$4:$A$354,"="&amp;IDU!$A289)&gt;1,"IDU_Duplicate",""))</f>
        <v/>
      </c>
      <c r="R288" s="351" t="str">
        <f>IF(ODU!$A288="","",9 + FIND("1",IF(ODU!$J288&gt;0,"1","0") &amp; IF(ODU!$K288&gt;0,"1","0") &amp; IF(ODU!$L288&gt;0,"1","0") &amp; IF(ODU!$M288&gt;0,"1","0")&amp; IF(ODU!$N288&gt;0,"1","0")&amp; IF(ODU!$O288&gt;0,"1","0")&amp; IF(ODU!$P288&gt;0,"1","0")&amp; IF(ODU!$Q288&gt;0,"1","0")&amp; IF(ODU!$R288&gt;0,"1","0")&amp; IF(ODU!$S288&gt;0,"1","0")&amp; IF(ODU!$T288&gt;0,"1","0")&amp; IF(ODU!$U288&gt;0,"1","0")&amp; IF(ODU!$V288&gt;0,"1","0")&amp; IF(ODU!$W288&gt;0,"1","0")&amp; IF(ODU!$X288&gt;0,"1","0")&amp; IF(ODU!$Y288&gt;0,"1","0")))</f>
        <v/>
      </c>
      <c r="S288" s="351" t="str">
        <f>IF(ODU!$A288="","",26 - FIND("1",IF(ODU!$Y288&gt;0,"1","0") &amp; IF(ODU!$X288&gt;0,"1","0") &amp; IF(ODU!$W288&gt;0,"1","0") &amp; IF(ODU!$V288&gt;0,"1","0")&amp; IF(ODU!$U288&gt;0,"1","0")&amp; IF(ODU!$T288&gt;0,"1","0")&amp; IF(ODU!$S288&gt;0,"1","0")&amp; IF(ODU!$R288&gt;0,"1","0")&amp; IF(ODU!$Q288&gt;0,"1","0")&amp; IF(ODU!$P288&gt;0,"1","0")&amp; IF(ODU!$O288&gt;0,"1","0")&amp; IF(ODU!$N288&gt;0,"1","0")&amp; IF(ODU!$M288&gt;0,"1","0")&amp; IF(ODU!$L288&gt;0,"1","0")&amp; IF(ODU!$K288&gt;0,"1","0")&amp; IF(ODU!$J288&gt;0,"1","0")))</f>
        <v/>
      </c>
      <c r="T288" s="351" t="str">
        <f>IF(ODU!$A288="","",26 + FIND("1",IF(ODU!$AA288&gt;0,"1","0") &amp; IF(ODU!$AB288&gt;0,"1","0") &amp; IF(ODU!$AC288&gt;0,"1","0") &amp; IF(ODU!$AD288&gt;0,"1","0")&amp; IF(ODU!$AE288&gt;0,"1","0")&amp; IF(ODU!$AF288&gt;0,"1","0")&amp; IF(ODU!$AG288&gt;0,"1","0")&amp; IF(ODU!$AH288&gt;0,"1","0")&amp; IF(ODU!$AI288&gt;0,"1","0")&amp; IF(ODU!$AJ288&gt;0,"1","0")&amp; IF(ODU!$AK288&gt;0,"1","0")&amp; IF(ODU!$AL288&gt;0,"1","0")&amp; IF(ODU!$AM288&gt;0,"1","0")&amp; IF(ODU!$AN288&gt;0,"1","0")&amp; IF(ODU!$AO288&gt;0,"1","0")&amp; IF(ODU!$AP288&gt;0,"1","0")))</f>
        <v/>
      </c>
      <c r="U288" s="351" t="str">
        <f>IF(ODU!$A288="","",43 - FIND("1",IF(ODU!$AP288&gt;0,"1","0") &amp; IF(ODU!$AO288&gt;0,"1","0") &amp; IF(ODU!$AN288&gt;0,"1","0") &amp; IF(ODU!$AM288&gt;0,"1","0")&amp; IF(ODU!$AL288&gt;0,"1","0")&amp; IF(ODU!$AK288&gt;0,"1","0")&amp; IF(ODU!$AJ288&gt;0,"1","0")&amp; IF(ODU!$AI288&gt;0,"1","0")&amp; IF(ODU!$AH288&gt;0,"1","0")&amp; IF(ODU!$AG288&gt;0,"1","0")&amp; IF(ODU!$AF288&gt;0,"1","0")&amp; IF(ODU!$AE288&gt;0,"1","0")&amp; IF(ODU!$AD288&gt;0,"1","0")&amp; IF(ODU!$AC288&gt;0,"1","0")&amp; IF(ODU!$AB288&gt;0,"1","0")&amp; IF(ODU!$AA288&gt;0,"1","0")))</f>
        <v/>
      </c>
      <c r="V288" s="351" t="str">
        <f>IF(ODU!$A288="","",IF(OR(T288&lt;&gt;R288+17,U288&lt;&gt;S288+17)," RangeMismatch",""))</f>
        <v/>
      </c>
      <c r="W288" s="344" t="str">
        <f ca="1">IF(ODU!$A288="","",IF(COUNTA(INDIRECT("odu!R"&amp;ROW()&amp;"C"&amp;R288&amp;":R"&amp;ROW()&amp;"C"&amp;S288,"false"))&lt;&gt;1+S288-R288," GapInRangeCooling",""))</f>
        <v/>
      </c>
      <c r="X288" s="344" t="str">
        <f ca="1">IF(ODU!$A288="","",IF(COUNTA(INDIRECT("odu!R"&amp;ROW()&amp;"C"&amp;T288&amp;":R"&amp;ROW()&amp;"C"&amp;U288,"false"))&lt;&gt;1+U288-T288," GapInRangeHeating",""))</f>
        <v/>
      </c>
      <c r="Y288" s="345" t="str">
        <f>IF(ODU!$A288="","",IF(OR(ODU!$F288=0,ODU!$B288=0),0,ODU!$F288/ODU!$B288))</f>
        <v/>
      </c>
      <c r="Z288" s="345" t="str">
        <f>IF(ODU!$A288="","",IF(OR(ODU!$G288=0,ODU!$B288=0),0, ODU!$G288/ODU!$B288))</f>
        <v/>
      </c>
      <c r="AA288" s="303" t="str">
        <f>IF(ODU!$A288="","",IF(Y288=0,0,IF(Y288&gt;=0.8,13,IF(Y288&gt;=0.7,12,IF(Y288&gt;=0.6,11,IF(Y288&gt;=0.5,10,0))))))</f>
        <v/>
      </c>
      <c r="AB288" s="351" t="str">
        <f>IF(ODU!$A288="","",IF(Z288&gt;2, 25,6+INT(10*(Z288-0.0001))))</f>
        <v/>
      </c>
      <c r="AC288" s="304" t="str">
        <f>IF(ODU!$A288="","",IF(AA288&lt;R288," CapacityMin",""))</f>
        <v/>
      </c>
      <c r="AD288" s="304" t="str">
        <f>IF(ODU!$A288="","",IF(AB288&gt;S288," CapacityMax",""))</f>
        <v/>
      </c>
      <c r="AE288" s="344" t="str">
        <f>IF(ODU!$A288="","",IF(ODU!H288&lt;Min_Units," UnitMin",""))</f>
        <v/>
      </c>
      <c r="AF288" s="344" t="str">
        <f>IF(ODU!$A288="","",IF(ODU!I288&lt;=ODU!H288," UnitMax",""))</f>
        <v/>
      </c>
      <c r="AG288" s="344" t="str">
        <f>IF(ODU!$A288="","",IF(COUNTIF(IDU!$E$3:$N$3,"="&amp;UPPER(ODU!BL288))=1,""," Invalid_IDU_List"))</f>
        <v/>
      </c>
      <c r="AH288" s="344" t="str">
        <f t="shared" ca="1" si="40"/>
        <v/>
      </c>
      <c r="AI288" s="344" t="str">
        <f t="shared" si="41"/>
        <v/>
      </c>
    </row>
    <row r="289" spans="1:35" x14ac:dyDescent="0.2">
      <c r="A289">
        <v>289</v>
      </c>
      <c r="B289" s="304" t="str">
        <f t="shared" ca="1" si="38"/>
        <v/>
      </c>
      <c r="C289" s="304">
        <f t="shared" ca="1" si="39"/>
        <v>0</v>
      </c>
      <c r="D289" s="304">
        <f t="shared" ca="1" si="35"/>
        <v>0</v>
      </c>
      <c r="E289" s="304" t="str">
        <f t="shared" ca="1" si="36"/>
        <v/>
      </c>
      <c r="F289">
        <v>283</v>
      </c>
      <c r="G289" s="304">
        <f t="shared" ca="1" si="37"/>
        <v>0</v>
      </c>
      <c r="H289" s="304" t="str">
        <f t="shared" ca="1" si="42"/>
        <v/>
      </c>
      <c r="I289" s="311"/>
      <c r="J289" s="311"/>
      <c r="K289" s="311"/>
      <c r="P289" s="344" t="str">
        <f>IF(ODU!$A289="","",IF(COUNTIF(ODU!$A$4:$A$504,"="&amp;ODU!$A289)&gt;1,"ODU_Duplicate",""))</f>
        <v/>
      </c>
      <c r="Q289" s="344" t="str">
        <f>IF(IDU!$A290="","",IF(COUNTIF(IDU!$A$4:$A$354,"="&amp;IDU!$A290)&gt;1,"IDU_Duplicate",""))</f>
        <v/>
      </c>
      <c r="R289" s="351" t="str">
        <f>IF(ODU!$A289="","",9 + FIND("1",IF(ODU!$J289&gt;0,"1","0") &amp; IF(ODU!$K289&gt;0,"1","0") &amp; IF(ODU!$L289&gt;0,"1","0") &amp; IF(ODU!$M289&gt;0,"1","0")&amp; IF(ODU!$N289&gt;0,"1","0")&amp; IF(ODU!$O289&gt;0,"1","0")&amp; IF(ODU!$P289&gt;0,"1","0")&amp; IF(ODU!$Q289&gt;0,"1","0")&amp; IF(ODU!$R289&gt;0,"1","0")&amp; IF(ODU!$S289&gt;0,"1","0")&amp; IF(ODU!$T289&gt;0,"1","0")&amp; IF(ODU!$U289&gt;0,"1","0")&amp; IF(ODU!$V289&gt;0,"1","0")&amp; IF(ODU!$W289&gt;0,"1","0")&amp; IF(ODU!$X289&gt;0,"1","0")&amp; IF(ODU!$Y289&gt;0,"1","0")))</f>
        <v/>
      </c>
      <c r="S289" s="351" t="str">
        <f>IF(ODU!$A289="","",26 - FIND("1",IF(ODU!$Y289&gt;0,"1","0") &amp; IF(ODU!$X289&gt;0,"1","0") &amp; IF(ODU!$W289&gt;0,"1","0") &amp; IF(ODU!$V289&gt;0,"1","0")&amp; IF(ODU!$U289&gt;0,"1","0")&amp; IF(ODU!$T289&gt;0,"1","0")&amp; IF(ODU!$S289&gt;0,"1","0")&amp; IF(ODU!$R289&gt;0,"1","0")&amp; IF(ODU!$Q289&gt;0,"1","0")&amp; IF(ODU!$P289&gt;0,"1","0")&amp; IF(ODU!$O289&gt;0,"1","0")&amp; IF(ODU!$N289&gt;0,"1","0")&amp; IF(ODU!$M289&gt;0,"1","0")&amp; IF(ODU!$L289&gt;0,"1","0")&amp; IF(ODU!$K289&gt;0,"1","0")&amp; IF(ODU!$J289&gt;0,"1","0")))</f>
        <v/>
      </c>
      <c r="T289" s="351" t="str">
        <f>IF(ODU!$A289="","",26 + FIND("1",IF(ODU!$AA289&gt;0,"1","0") &amp; IF(ODU!$AB289&gt;0,"1","0") &amp; IF(ODU!$AC289&gt;0,"1","0") &amp; IF(ODU!$AD289&gt;0,"1","0")&amp; IF(ODU!$AE289&gt;0,"1","0")&amp; IF(ODU!$AF289&gt;0,"1","0")&amp; IF(ODU!$AG289&gt;0,"1","0")&amp; IF(ODU!$AH289&gt;0,"1","0")&amp; IF(ODU!$AI289&gt;0,"1","0")&amp; IF(ODU!$AJ289&gt;0,"1","0")&amp; IF(ODU!$AK289&gt;0,"1","0")&amp; IF(ODU!$AL289&gt;0,"1","0")&amp; IF(ODU!$AM289&gt;0,"1","0")&amp; IF(ODU!$AN289&gt;0,"1","0")&amp; IF(ODU!$AO289&gt;0,"1","0")&amp; IF(ODU!$AP289&gt;0,"1","0")))</f>
        <v/>
      </c>
      <c r="U289" s="351" t="str">
        <f>IF(ODU!$A289="","",43 - FIND("1",IF(ODU!$AP289&gt;0,"1","0") &amp; IF(ODU!$AO289&gt;0,"1","0") &amp; IF(ODU!$AN289&gt;0,"1","0") &amp; IF(ODU!$AM289&gt;0,"1","0")&amp; IF(ODU!$AL289&gt;0,"1","0")&amp; IF(ODU!$AK289&gt;0,"1","0")&amp; IF(ODU!$AJ289&gt;0,"1","0")&amp; IF(ODU!$AI289&gt;0,"1","0")&amp; IF(ODU!$AH289&gt;0,"1","0")&amp; IF(ODU!$AG289&gt;0,"1","0")&amp; IF(ODU!$AF289&gt;0,"1","0")&amp; IF(ODU!$AE289&gt;0,"1","0")&amp; IF(ODU!$AD289&gt;0,"1","0")&amp; IF(ODU!$AC289&gt;0,"1","0")&amp; IF(ODU!$AB289&gt;0,"1","0")&amp; IF(ODU!$AA289&gt;0,"1","0")))</f>
        <v/>
      </c>
      <c r="V289" s="351" t="str">
        <f>IF(ODU!$A289="","",IF(OR(T289&lt;&gt;R289+17,U289&lt;&gt;S289+17)," RangeMismatch",""))</f>
        <v/>
      </c>
      <c r="W289" s="344" t="str">
        <f ca="1">IF(ODU!$A289="","",IF(COUNTA(INDIRECT("odu!R"&amp;ROW()&amp;"C"&amp;R289&amp;":R"&amp;ROW()&amp;"C"&amp;S289,"false"))&lt;&gt;1+S289-R289," GapInRangeCooling",""))</f>
        <v/>
      </c>
      <c r="X289" s="344" t="str">
        <f ca="1">IF(ODU!$A289="","",IF(COUNTA(INDIRECT("odu!R"&amp;ROW()&amp;"C"&amp;T289&amp;":R"&amp;ROW()&amp;"C"&amp;U289,"false"))&lt;&gt;1+U289-T289," GapInRangeHeating",""))</f>
        <v/>
      </c>
      <c r="Y289" s="345" t="str">
        <f>IF(ODU!$A289="","",IF(OR(ODU!$F289=0,ODU!$B289=0),0,ODU!$F289/ODU!$B289))</f>
        <v/>
      </c>
      <c r="Z289" s="345" t="str">
        <f>IF(ODU!$A289="","",IF(OR(ODU!$G289=0,ODU!$B289=0),0, ODU!$G289/ODU!$B289))</f>
        <v/>
      </c>
      <c r="AA289" s="303" t="str">
        <f>IF(ODU!$A289="","",IF(Y289=0,0,IF(Y289&gt;=0.8,13,IF(Y289&gt;=0.7,12,IF(Y289&gt;=0.6,11,IF(Y289&gt;=0.5,10,0))))))</f>
        <v/>
      </c>
      <c r="AB289" s="351" t="str">
        <f>IF(ODU!$A289="","",IF(Z289&gt;2, 25,6+INT(10*(Z289-0.0001))))</f>
        <v/>
      </c>
      <c r="AC289" s="304" t="str">
        <f>IF(ODU!$A289="","",IF(AA289&lt;R289," CapacityMin",""))</f>
        <v/>
      </c>
      <c r="AD289" s="304" t="str">
        <f>IF(ODU!$A289="","",IF(AB289&gt;S289," CapacityMax",""))</f>
        <v/>
      </c>
      <c r="AE289" s="344" t="str">
        <f>IF(ODU!$A289="","",IF(ODU!H289&lt;Min_Units," UnitMin",""))</f>
        <v/>
      </c>
      <c r="AF289" s="344" t="str">
        <f>IF(ODU!$A289="","",IF(ODU!I289&lt;=ODU!H289," UnitMax",""))</f>
        <v/>
      </c>
      <c r="AG289" s="344" t="str">
        <f>IF(ODU!$A289="","",IF(COUNTIF(IDU!$E$3:$N$3,"="&amp;UPPER(ODU!BL289))=1,""," Invalid_IDU_List"))</f>
        <v/>
      </c>
      <c r="AH289" s="344" t="str">
        <f t="shared" ca="1" si="40"/>
        <v/>
      </c>
      <c r="AI289" s="344" t="str">
        <f t="shared" si="41"/>
        <v/>
      </c>
    </row>
    <row r="290" spans="1:35" x14ac:dyDescent="0.2">
      <c r="A290">
        <v>290</v>
      </c>
      <c r="B290" s="304" t="str">
        <f t="shared" ca="1" si="38"/>
        <v/>
      </c>
      <c r="C290" s="304">
        <f t="shared" ca="1" si="39"/>
        <v>0</v>
      </c>
      <c r="D290" s="304">
        <f t="shared" ca="1" si="35"/>
        <v>0</v>
      </c>
      <c r="E290" s="304" t="str">
        <f t="shared" ca="1" si="36"/>
        <v/>
      </c>
      <c r="F290">
        <v>284</v>
      </c>
      <c r="G290" s="304">
        <f t="shared" ca="1" si="37"/>
        <v>0</v>
      </c>
      <c r="H290" s="304" t="str">
        <f t="shared" ca="1" si="42"/>
        <v/>
      </c>
      <c r="I290" s="311"/>
      <c r="J290" s="311"/>
      <c r="K290" s="311"/>
      <c r="P290" s="344" t="str">
        <f>IF(ODU!$A290="","",IF(COUNTIF(ODU!$A$4:$A$504,"="&amp;ODU!$A290)&gt;1,"ODU_Duplicate",""))</f>
        <v/>
      </c>
      <c r="Q290" s="344" t="str">
        <f>IF(IDU!$A291="","",IF(COUNTIF(IDU!$A$4:$A$354,"="&amp;IDU!$A291)&gt;1,"IDU_Duplicate",""))</f>
        <v/>
      </c>
      <c r="R290" s="351" t="str">
        <f>IF(ODU!$A290="","",9 + FIND("1",IF(ODU!$J290&gt;0,"1","0") &amp; IF(ODU!$K290&gt;0,"1","0") &amp; IF(ODU!$L290&gt;0,"1","0") &amp; IF(ODU!$M290&gt;0,"1","0")&amp; IF(ODU!$N290&gt;0,"1","0")&amp; IF(ODU!$O290&gt;0,"1","0")&amp; IF(ODU!$P290&gt;0,"1","0")&amp; IF(ODU!$Q290&gt;0,"1","0")&amp; IF(ODU!$R290&gt;0,"1","0")&amp; IF(ODU!$S290&gt;0,"1","0")&amp; IF(ODU!$T290&gt;0,"1","0")&amp; IF(ODU!$U290&gt;0,"1","0")&amp; IF(ODU!$V290&gt;0,"1","0")&amp; IF(ODU!$W290&gt;0,"1","0")&amp; IF(ODU!$X290&gt;0,"1","0")&amp; IF(ODU!$Y290&gt;0,"1","0")))</f>
        <v/>
      </c>
      <c r="S290" s="351" t="str">
        <f>IF(ODU!$A290="","",26 - FIND("1",IF(ODU!$Y290&gt;0,"1","0") &amp; IF(ODU!$X290&gt;0,"1","0") &amp; IF(ODU!$W290&gt;0,"1","0") &amp; IF(ODU!$V290&gt;0,"1","0")&amp; IF(ODU!$U290&gt;0,"1","0")&amp; IF(ODU!$T290&gt;0,"1","0")&amp; IF(ODU!$S290&gt;0,"1","0")&amp; IF(ODU!$R290&gt;0,"1","0")&amp; IF(ODU!$Q290&gt;0,"1","0")&amp; IF(ODU!$P290&gt;0,"1","0")&amp; IF(ODU!$O290&gt;0,"1","0")&amp; IF(ODU!$N290&gt;0,"1","0")&amp; IF(ODU!$M290&gt;0,"1","0")&amp; IF(ODU!$L290&gt;0,"1","0")&amp; IF(ODU!$K290&gt;0,"1","0")&amp; IF(ODU!$J290&gt;0,"1","0")))</f>
        <v/>
      </c>
      <c r="T290" s="351" t="str">
        <f>IF(ODU!$A290="","",26 + FIND("1",IF(ODU!$AA290&gt;0,"1","0") &amp; IF(ODU!$AB290&gt;0,"1","0") &amp; IF(ODU!$AC290&gt;0,"1","0") &amp; IF(ODU!$AD290&gt;0,"1","0")&amp; IF(ODU!$AE290&gt;0,"1","0")&amp; IF(ODU!$AF290&gt;0,"1","0")&amp; IF(ODU!$AG290&gt;0,"1","0")&amp; IF(ODU!$AH290&gt;0,"1","0")&amp; IF(ODU!$AI290&gt;0,"1","0")&amp; IF(ODU!$AJ290&gt;0,"1","0")&amp; IF(ODU!$AK290&gt;0,"1","0")&amp; IF(ODU!$AL290&gt;0,"1","0")&amp; IF(ODU!$AM290&gt;0,"1","0")&amp; IF(ODU!$AN290&gt;0,"1","0")&amp; IF(ODU!$AO290&gt;0,"1","0")&amp; IF(ODU!$AP290&gt;0,"1","0")))</f>
        <v/>
      </c>
      <c r="U290" s="351" t="str">
        <f>IF(ODU!$A290="","",43 - FIND("1",IF(ODU!$AP290&gt;0,"1","0") &amp; IF(ODU!$AO290&gt;0,"1","0") &amp; IF(ODU!$AN290&gt;0,"1","0") &amp; IF(ODU!$AM290&gt;0,"1","0")&amp; IF(ODU!$AL290&gt;0,"1","0")&amp; IF(ODU!$AK290&gt;0,"1","0")&amp; IF(ODU!$AJ290&gt;0,"1","0")&amp; IF(ODU!$AI290&gt;0,"1","0")&amp; IF(ODU!$AH290&gt;0,"1","0")&amp; IF(ODU!$AG290&gt;0,"1","0")&amp; IF(ODU!$AF290&gt;0,"1","0")&amp; IF(ODU!$AE290&gt;0,"1","0")&amp; IF(ODU!$AD290&gt;0,"1","0")&amp; IF(ODU!$AC290&gt;0,"1","0")&amp; IF(ODU!$AB290&gt;0,"1","0")&amp; IF(ODU!$AA290&gt;0,"1","0")))</f>
        <v/>
      </c>
      <c r="V290" s="351" t="str">
        <f>IF(ODU!$A290="","",IF(OR(T290&lt;&gt;R290+17,U290&lt;&gt;S290+17)," RangeMismatch",""))</f>
        <v/>
      </c>
      <c r="W290" s="344" t="str">
        <f ca="1">IF(ODU!$A290="","",IF(COUNTA(INDIRECT("odu!R"&amp;ROW()&amp;"C"&amp;R290&amp;":R"&amp;ROW()&amp;"C"&amp;S290,"false"))&lt;&gt;1+S290-R290," GapInRangeCooling",""))</f>
        <v/>
      </c>
      <c r="X290" s="344" t="str">
        <f ca="1">IF(ODU!$A290="","",IF(COUNTA(INDIRECT("odu!R"&amp;ROW()&amp;"C"&amp;T290&amp;":R"&amp;ROW()&amp;"C"&amp;U290,"false"))&lt;&gt;1+U290-T290," GapInRangeHeating",""))</f>
        <v/>
      </c>
      <c r="Y290" s="345" t="str">
        <f>IF(ODU!$A290="","",IF(OR(ODU!$F290=0,ODU!$B290=0),0,ODU!$F290/ODU!$B290))</f>
        <v/>
      </c>
      <c r="Z290" s="345" t="str">
        <f>IF(ODU!$A290="","",IF(OR(ODU!$G290=0,ODU!$B290=0),0, ODU!$G290/ODU!$B290))</f>
        <v/>
      </c>
      <c r="AA290" s="303" t="str">
        <f>IF(ODU!$A290="","",IF(Y290=0,0,IF(Y290&gt;=0.8,13,IF(Y290&gt;=0.7,12,IF(Y290&gt;=0.6,11,IF(Y290&gt;=0.5,10,0))))))</f>
        <v/>
      </c>
      <c r="AB290" s="351" t="str">
        <f>IF(ODU!$A290="","",IF(Z290&gt;2, 25,6+INT(10*(Z290-0.0001))))</f>
        <v/>
      </c>
      <c r="AC290" s="304" t="str">
        <f>IF(ODU!$A290="","",IF(AA290&lt;R290," CapacityMin",""))</f>
        <v/>
      </c>
      <c r="AD290" s="304" t="str">
        <f>IF(ODU!$A290="","",IF(AB290&gt;S290," CapacityMax",""))</f>
        <v/>
      </c>
      <c r="AE290" s="344" t="str">
        <f>IF(ODU!$A290="","",IF(ODU!H290&lt;Min_Units," UnitMin",""))</f>
        <v/>
      </c>
      <c r="AF290" s="344" t="str">
        <f>IF(ODU!$A290="","",IF(ODU!I290&lt;=ODU!H290," UnitMax",""))</f>
        <v/>
      </c>
      <c r="AG290" s="344" t="str">
        <f>IF(ODU!$A290="","",IF(COUNTIF(IDU!$E$3:$N$3,"="&amp;UPPER(ODU!BL290))=1,""," Invalid_IDU_List"))</f>
        <v/>
      </c>
      <c r="AH290" s="344" t="str">
        <f t="shared" ca="1" si="40"/>
        <v/>
      </c>
      <c r="AI290" s="344" t="str">
        <f t="shared" si="41"/>
        <v/>
      </c>
    </row>
    <row r="291" spans="1:35" x14ac:dyDescent="0.2">
      <c r="A291">
        <v>291</v>
      </c>
      <c r="B291" s="304" t="str">
        <f t="shared" ca="1" si="38"/>
        <v/>
      </c>
      <c r="C291" s="304">
        <f t="shared" ca="1" si="39"/>
        <v>0</v>
      </c>
      <c r="D291" s="304">
        <f t="shared" ca="1" si="35"/>
        <v>0</v>
      </c>
      <c r="E291" s="304" t="str">
        <f t="shared" ca="1" si="36"/>
        <v/>
      </c>
      <c r="F291">
        <v>285</v>
      </c>
      <c r="G291" s="304">
        <f t="shared" ca="1" si="37"/>
        <v>0</v>
      </c>
      <c r="H291" s="304" t="str">
        <f t="shared" ca="1" si="42"/>
        <v/>
      </c>
      <c r="I291" s="311"/>
      <c r="J291" s="311"/>
      <c r="K291" s="311"/>
      <c r="P291" s="344" t="str">
        <f>IF(ODU!$A291="","",IF(COUNTIF(ODU!$A$4:$A$504,"="&amp;ODU!$A291)&gt;1,"ODU_Duplicate",""))</f>
        <v/>
      </c>
      <c r="Q291" s="344" t="str">
        <f>IF(IDU!$A292="","",IF(COUNTIF(IDU!$A$4:$A$354,"="&amp;IDU!$A292)&gt;1,"IDU_Duplicate",""))</f>
        <v/>
      </c>
      <c r="R291" s="351" t="str">
        <f>IF(ODU!$A291="","",9 + FIND("1",IF(ODU!$J291&gt;0,"1","0") &amp; IF(ODU!$K291&gt;0,"1","0") &amp; IF(ODU!$L291&gt;0,"1","0") &amp; IF(ODU!$M291&gt;0,"1","0")&amp; IF(ODU!$N291&gt;0,"1","0")&amp; IF(ODU!$O291&gt;0,"1","0")&amp; IF(ODU!$P291&gt;0,"1","0")&amp; IF(ODU!$Q291&gt;0,"1","0")&amp; IF(ODU!$R291&gt;0,"1","0")&amp; IF(ODU!$S291&gt;0,"1","0")&amp; IF(ODU!$T291&gt;0,"1","0")&amp; IF(ODU!$U291&gt;0,"1","0")&amp; IF(ODU!$V291&gt;0,"1","0")&amp; IF(ODU!$W291&gt;0,"1","0")&amp; IF(ODU!$X291&gt;0,"1","0")&amp; IF(ODU!$Y291&gt;0,"1","0")))</f>
        <v/>
      </c>
      <c r="S291" s="351" t="str">
        <f>IF(ODU!$A291="","",26 - FIND("1",IF(ODU!$Y291&gt;0,"1","0") &amp; IF(ODU!$X291&gt;0,"1","0") &amp; IF(ODU!$W291&gt;0,"1","0") &amp; IF(ODU!$V291&gt;0,"1","0")&amp; IF(ODU!$U291&gt;0,"1","0")&amp; IF(ODU!$T291&gt;0,"1","0")&amp; IF(ODU!$S291&gt;0,"1","0")&amp; IF(ODU!$R291&gt;0,"1","0")&amp; IF(ODU!$Q291&gt;0,"1","0")&amp; IF(ODU!$P291&gt;0,"1","0")&amp; IF(ODU!$O291&gt;0,"1","0")&amp; IF(ODU!$N291&gt;0,"1","0")&amp; IF(ODU!$M291&gt;0,"1","0")&amp; IF(ODU!$L291&gt;0,"1","0")&amp; IF(ODU!$K291&gt;0,"1","0")&amp; IF(ODU!$J291&gt;0,"1","0")))</f>
        <v/>
      </c>
      <c r="T291" s="351" t="str">
        <f>IF(ODU!$A291="","",26 + FIND("1",IF(ODU!$AA291&gt;0,"1","0") &amp; IF(ODU!$AB291&gt;0,"1","0") &amp; IF(ODU!$AC291&gt;0,"1","0") &amp; IF(ODU!$AD291&gt;0,"1","0")&amp; IF(ODU!$AE291&gt;0,"1","0")&amp; IF(ODU!$AF291&gt;0,"1","0")&amp; IF(ODU!$AG291&gt;0,"1","0")&amp; IF(ODU!$AH291&gt;0,"1","0")&amp; IF(ODU!$AI291&gt;0,"1","0")&amp; IF(ODU!$AJ291&gt;0,"1","0")&amp; IF(ODU!$AK291&gt;0,"1","0")&amp; IF(ODU!$AL291&gt;0,"1","0")&amp; IF(ODU!$AM291&gt;0,"1","0")&amp; IF(ODU!$AN291&gt;0,"1","0")&amp; IF(ODU!$AO291&gt;0,"1","0")&amp; IF(ODU!$AP291&gt;0,"1","0")))</f>
        <v/>
      </c>
      <c r="U291" s="351" t="str">
        <f>IF(ODU!$A291="","",43 - FIND("1",IF(ODU!$AP291&gt;0,"1","0") &amp; IF(ODU!$AO291&gt;0,"1","0") &amp; IF(ODU!$AN291&gt;0,"1","0") &amp; IF(ODU!$AM291&gt;0,"1","0")&amp; IF(ODU!$AL291&gt;0,"1","0")&amp; IF(ODU!$AK291&gt;0,"1","0")&amp; IF(ODU!$AJ291&gt;0,"1","0")&amp; IF(ODU!$AI291&gt;0,"1","0")&amp; IF(ODU!$AH291&gt;0,"1","0")&amp; IF(ODU!$AG291&gt;0,"1","0")&amp; IF(ODU!$AF291&gt;0,"1","0")&amp; IF(ODU!$AE291&gt;0,"1","0")&amp; IF(ODU!$AD291&gt;0,"1","0")&amp; IF(ODU!$AC291&gt;0,"1","0")&amp; IF(ODU!$AB291&gt;0,"1","0")&amp; IF(ODU!$AA291&gt;0,"1","0")))</f>
        <v/>
      </c>
      <c r="V291" s="351" t="str">
        <f>IF(ODU!$A291="","",IF(OR(T291&lt;&gt;R291+17,U291&lt;&gt;S291+17)," RangeMismatch",""))</f>
        <v/>
      </c>
      <c r="W291" s="344" t="str">
        <f ca="1">IF(ODU!$A291="","",IF(COUNTA(INDIRECT("odu!R"&amp;ROW()&amp;"C"&amp;R291&amp;":R"&amp;ROW()&amp;"C"&amp;S291,"false"))&lt;&gt;1+S291-R291," GapInRangeCooling",""))</f>
        <v/>
      </c>
      <c r="X291" s="344" t="str">
        <f ca="1">IF(ODU!$A291="","",IF(COUNTA(INDIRECT("odu!R"&amp;ROW()&amp;"C"&amp;T291&amp;":R"&amp;ROW()&amp;"C"&amp;U291,"false"))&lt;&gt;1+U291-T291," GapInRangeHeating",""))</f>
        <v/>
      </c>
      <c r="Y291" s="345" t="str">
        <f>IF(ODU!$A291="","",IF(OR(ODU!$F291=0,ODU!$B291=0),0,ODU!$F291/ODU!$B291))</f>
        <v/>
      </c>
      <c r="Z291" s="345" t="str">
        <f>IF(ODU!$A291="","",IF(OR(ODU!$G291=0,ODU!$B291=0),0, ODU!$G291/ODU!$B291))</f>
        <v/>
      </c>
      <c r="AA291" s="303" t="str">
        <f>IF(ODU!$A291="","",IF(Y291=0,0,IF(Y291&gt;=0.8,13,IF(Y291&gt;=0.7,12,IF(Y291&gt;=0.6,11,IF(Y291&gt;=0.5,10,0))))))</f>
        <v/>
      </c>
      <c r="AB291" s="351" t="str">
        <f>IF(ODU!$A291="","",IF(Z291&gt;2, 25,6+INT(10*(Z291-0.0001))))</f>
        <v/>
      </c>
      <c r="AC291" s="304" t="str">
        <f>IF(ODU!$A291="","",IF(AA291&lt;R291," CapacityMin",""))</f>
        <v/>
      </c>
      <c r="AD291" s="304" t="str">
        <f>IF(ODU!$A291="","",IF(AB291&gt;S291," CapacityMax",""))</f>
        <v/>
      </c>
      <c r="AE291" s="344" t="str">
        <f>IF(ODU!$A291="","",IF(ODU!H291&lt;Min_Units," UnitMin",""))</f>
        <v/>
      </c>
      <c r="AF291" s="344" t="str">
        <f>IF(ODU!$A291="","",IF(ODU!I291&lt;=ODU!H291," UnitMax",""))</f>
        <v/>
      </c>
      <c r="AG291" s="344" t="str">
        <f>IF(ODU!$A291="","",IF(COUNTIF(IDU!$E$3:$N$3,"="&amp;UPPER(ODU!BL291))=1,""," Invalid_IDU_List"))</f>
        <v/>
      </c>
      <c r="AH291" s="344" t="str">
        <f t="shared" ca="1" si="40"/>
        <v/>
      </c>
      <c r="AI291" s="344" t="str">
        <f t="shared" si="41"/>
        <v/>
      </c>
    </row>
    <row r="292" spans="1:35" x14ac:dyDescent="0.2">
      <c r="A292">
        <v>292</v>
      </c>
      <c r="B292" s="304" t="str">
        <f t="shared" ca="1" si="38"/>
        <v/>
      </c>
      <c r="C292" s="304">
        <f t="shared" ca="1" si="39"/>
        <v>0</v>
      </c>
      <c r="D292" s="304">
        <f t="shared" ca="1" si="35"/>
        <v>0</v>
      </c>
      <c r="E292" s="304" t="str">
        <f t="shared" ca="1" si="36"/>
        <v/>
      </c>
      <c r="F292">
        <v>286</v>
      </c>
      <c r="G292" s="304">
        <f t="shared" ca="1" si="37"/>
        <v>0</v>
      </c>
      <c r="H292" s="304" t="str">
        <f t="shared" ca="1" si="42"/>
        <v/>
      </c>
      <c r="I292" s="311"/>
      <c r="J292" s="311"/>
      <c r="K292" s="311"/>
      <c r="P292" s="344" t="str">
        <f>IF(ODU!$A292="","",IF(COUNTIF(ODU!$A$4:$A$504,"="&amp;ODU!$A292)&gt;1,"ODU_Duplicate",""))</f>
        <v/>
      </c>
      <c r="Q292" s="344" t="str">
        <f>IF(IDU!$A293="","",IF(COUNTIF(IDU!$A$4:$A$354,"="&amp;IDU!$A293)&gt;1,"IDU_Duplicate",""))</f>
        <v/>
      </c>
      <c r="R292" s="351" t="str">
        <f>IF(ODU!$A292="","",9 + FIND("1",IF(ODU!$J292&gt;0,"1","0") &amp; IF(ODU!$K292&gt;0,"1","0") &amp; IF(ODU!$L292&gt;0,"1","0") &amp; IF(ODU!$M292&gt;0,"1","0")&amp; IF(ODU!$N292&gt;0,"1","0")&amp; IF(ODU!$O292&gt;0,"1","0")&amp; IF(ODU!$P292&gt;0,"1","0")&amp; IF(ODU!$Q292&gt;0,"1","0")&amp; IF(ODU!$R292&gt;0,"1","0")&amp; IF(ODU!$S292&gt;0,"1","0")&amp; IF(ODU!$T292&gt;0,"1","0")&amp; IF(ODU!$U292&gt;0,"1","0")&amp; IF(ODU!$V292&gt;0,"1","0")&amp; IF(ODU!$W292&gt;0,"1","0")&amp; IF(ODU!$X292&gt;0,"1","0")&amp; IF(ODU!$Y292&gt;0,"1","0")))</f>
        <v/>
      </c>
      <c r="S292" s="351" t="str">
        <f>IF(ODU!$A292="","",26 - FIND("1",IF(ODU!$Y292&gt;0,"1","0") &amp; IF(ODU!$X292&gt;0,"1","0") &amp; IF(ODU!$W292&gt;0,"1","0") &amp; IF(ODU!$V292&gt;0,"1","0")&amp; IF(ODU!$U292&gt;0,"1","0")&amp; IF(ODU!$T292&gt;0,"1","0")&amp; IF(ODU!$S292&gt;0,"1","0")&amp; IF(ODU!$R292&gt;0,"1","0")&amp; IF(ODU!$Q292&gt;0,"1","0")&amp; IF(ODU!$P292&gt;0,"1","0")&amp; IF(ODU!$O292&gt;0,"1","0")&amp; IF(ODU!$N292&gt;0,"1","0")&amp; IF(ODU!$M292&gt;0,"1","0")&amp; IF(ODU!$L292&gt;0,"1","0")&amp; IF(ODU!$K292&gt;0,"1","0")&amp; IF(ODU!$J292&gt;0,"1","0")))</f>
        <v/>
      </c>
      <c r="T292" s="351" t="str">
        <f>IF(ODU!$A292="","",26 + FIND("1",IF(ODU!$AA292&gt;0,"1","0") &amp; IF(ODU!$AB292&gt;0,"1","0") &amp; IF(ODU!$AC292&gt;0,"1","0") &amp; IF(ODU!$AD292&gt;0,"1","0")&amp; IF(ODU!$AE292&gt;0,"1","0")&amp; IF(ODU!$AF292&gt;0,"1","0")&amp; IF(ODU!$AG292&gt;0,"1","0")&amp; IF(ODU!$AH292&gt;0,"1","0")&amp; IF(ODU!$AI292&gt;0,"1","0")&amp; IF(ODU!$AJ292&gt;0,"1","0")&amp; IF(ODU!$AK292&gt;0,"1","0")&amp; IF(ODU!$AL292&gt;0,"1","0")&amp; IF(ODU!$AM292&gt;0,"1","0")&amp; IF(ODU!$AN292&gt;0,"1","0")&amp; IF(ODU!$AO292&gt;0,"1","0")&amp; IF(ODU!$AP292&gt;0,"1","0")))</f>
        <v/>
      </c>
      <c r="U292" s="351" t="str">
        <f>IF(ODU!$A292="","",43 - FIND("1",IF(ODU!$AP292&gt;0,"1","0") &amp; IF(ODU!$AO292&gt;0,"1","0") &amp; IF(ODU!$AN292&gt;0,"1","0") &amp; IF(ODU!$AM292&gt;0,"1","0")&amp; IF(ODU!$AL292&gt;0,"1","0")&amp; IF(ODU!$AK292&gt;0,"1","0")&amp; IF(ODU!$AJ292&gt;0,"1","0")&amp; IF(ODU!$AI292&gt;0,"1","0")&amp; IF(ODU!$AH292&gt;0,"1","0")&amp; IF(ODU!$AG292&gt;0,"1","0")&amp; IF(ODU!$AF292&gt;0,"1","0")&amp; IF(ODU!$AE292&gt;0,"1","0")&amp; IF(ODU!$AD292&gt;0,"1","0")&amp; IF(ODU!$AC292&gt;0,"1","0")&amp; IF(ODU!$AB292&gt;0,"1","0")&amp; IF(ODU!$AA292&gt;0,"1","0")))</f>
        <v/>
      </c>
      <c r="V292" s="351" t="str">
        <f>IF(ODU!$A292="","",IF(OR(T292&lt;&gt;R292+17,U292&lt;&gt;S292+17)," RangeMismatch",""))</f>
        <v/>
      </c>
      <c r="W292" s="344" t="str">
        <f ca="1">IF(ODU!$A292="","",IF(COUNTA(INDIRECT("odu!R"&amp;ROW()&amp;"C"&amp;R292&amp;":R"&amp;ROW()&amp;"C"&amp;S292,"false"))&lt;&gt;1+S292-R292," GapInRangeCooling",""))</f>
        <v/>
      </c>
      <c r="X292" s="344" t="str">
        <f ca="1">IF(ODU!$A292="","",IF(COUNTA(INDIRECT("odu!R"&amp;ROW()&amp;"C"&amp;T292&amp;":R"&amp;ROW()&amp;"C"&amp;U292,"false"))&lt;&gt;1+U292-T292," GapInRangeHeating",""))</f>
        <v/>
      </c>
      <c r="Y292" s="345" t="str">
        <f>IF(ODU!$A292="","",IF(OR(ODU!$F292=0,ODU!$B292=0),0,ODU!$F292/ODU!$B292))</f>
        <v/>
      </c>
      <c r="Z292" s="345" t="str">
        <f>IF(ODU!$A292="","",IF(OR(ODU!$G292=0,ODU!$B292=0),0, ODU!$G292/ODU!$B292))</f>
        <v/>
      </c>
      <c r="AA292" s="303" t="str">
        <f>IF(ODU!$A292="","",IF(Y292=0,0,IF(Y292&gt;=0.8,13,IF(Y292&gt;=0.7,12,IF(Y292&gt;=0.6,11,IF(Y292&gt;=0.5,10,0))))))</f>
        <v/>
      </c>
      <c r="AB292" s="351" t="str">
        <f>IF(ODU!$A292="","",IF(Z292&gt;2, 25,6+INT(10*(Z292-0.0001))))</f>
        <v/>
      </c>
      <c r="AC292" s="304" t="str">
        <f>IF(ODU!$A292="","",IF(AA292&lt;R292," CapacityMin",""))</f>
        <v/>
      </c>
      <c r="AD292" s="304" t="str">
        <f>IF(ODU!$A292="","",IF(AB292&gt;S292," CapacityMax",""))</f>
        <v/>
      </c>
      <c r="AE292" s="344" t="str">
        <f>IF(ODU!$A292="","",IF(ODU!H292&lt;Min_Units," UnitMin",""))</f>
        <v/>
      </c>
      <c r="AF292" s="344" t="str">
        <f>IF(ODU!$A292="","",IF(ODU!I292&lt;=ODU!H292," UnitMax",""))</f>
        <v/>
      </c>
      <c r="AG292" s="344" t="str">
        <f>IF(ODU!$A292="","",IF(COUNTIF(IDU!$E$3:$N$3,"="&amp;UPPER(ODU!BL292))=1,""," Invalid_IDU_List"))</f>
        <v/>
      </c>
      <c r="AH292" s="344" t="str">
        <f t="shared" ca="1" si="40"/>
        <v/>
      </c>
      <c r="AI292" s="344" t="str">
        <f t="shared" si="41"/>
        <v/>
      </c>
    </row>
    <row r="293" spans="1:35" x14ac:dyDescent="0.2">
      <c r="A293">
        <v>293</v>
      </c>
      <c r="B293" s="304" t="str">
        <f t="shared" ca="1" si="38"/>
        <v/>
      </c>
      <c r="C293" s="304">
        <f t="shared" ca="1" si="39"/>
        <v>0</v>
      </c>
      <c r="D293" s="304">
        <f t="shared" ca="1" si="35"/>
        <v>0</v>
      </c>
      <c r="E293" s="304" t="str">
        <f t="shared" ca="1" si="36"/>
        <v/>
      </c>
      <c r="F293">
        <v>287</v>
      </c>
      <c r="G293" s="304">
        <f t="shared" ca="1" si="37"/>
        <v>0</v>
      </c>
      <c r="H293" s="304" t="str">
        <f t="shared" ca="1" si="42"/>
        <v/>
      </c>
      <c r="I293" s="311"/>
      <c r="J293" s="311"/>
      <c r="K293" s="311"/>
      <c r="P293" s="344" t="str">
        <f>IF(ODU!$A293="","",IF(COUNTIF(ODU!$A$4:$A$504,"="&amp;ODU!$A293)&gt;1,"ODU_Duplicate",""))</f>
        <v/>
      </c>
      <c r="Q293" s="344" t="str">
        <f>IF(IDU!$A294="","",IF(COUNTIF(IDU!$A$4:$A$354,"="&amp;IDU!$A294)&gt;1,"IDU_Duplicate",""))</f>
        <v/>
      </c>
      <c r="R293" s="351" t="str">
        <f>IF(ODU!$A293="","",9 + FIND("1",IF(ODU!$J293&gt;0,"1","0") &amp; IF(ODU!$K293&gt;0,"1","0") &amp; IF(ODU!$L293&gt;0,"1","0") &amp; IF(ODU!$M293&gt;0,"1","0")&amp; IF(ODU!$N293&gt;0,"1","0")&amp; IF(ODU!$O293&gt;0,"1","0")&amp; IF(ODU!$P293&gt;0,"1","0")&amp; IF(ODU!$Q293&gt;0,"1","0")&amp; IF(ODU!$R293&gt;0,"1","0")&amp; IF(ODU!$S293&gt;0,"1","0")&amp; IF(ODU!$T293&gt;0,"1","0")&amp; IF(ODU!$U293&gt;0,"1","0")&amp; IF(ODU!$V293&gt;0,"1","0")&amp; IF(ODU!$W293&gt;0,"1","0")&amp; IF(ODU!$X293&gt;0,"1","0")&amp; IF(ODU!$Y293&gt;0,"1","0")))</f>
        <v/>
      </c>
      <c r="S293" s="351" t="str">
        <f>IF(ODU!$A293="","",26 - FIND("1",IF(ODU!$Y293&gt;0,"1","0") &amp; IF(ODU!$X293&gt;0,"1","0") &amp; IF(ODU!$W293&gt;0,"1","0") &amp; IF(ODU!$V293&gt;0,"1","0")&amp; IF(ODU!$U293&gt;0,"1","0")&amp; IF(ODU!$T293&gt;0,"1","0")&amp; IF(ODU!$S293&gt;0,"1","0")&amp; IF(ODU!$R293&gt;0,"1","0")&amp; IF(ODU!$Q293&gt;0,"1","0")&amp; IF(ODU!$P293&gt;0,"1","0")&amp; IF(ODU!$O293&gt;0,"1","0")&amp; IF(ODU!$N293&gt;0,"1","0")&amp; IF(ODU!$M293&gt;0,"1","0")&amp; IF(ODU!$L293&gt;0,"1","0")&amp; IF(ODU!$K293&gt;0,"1","0")&amp; IF(ODU!$J293&gt;0,"1","0")))</f>
        <v/>
      </c>
      <c r="T293" s="351" t="str">
        <f>IF(ODU!$A293="","",26 + FIND("1",IF(ODU!$AA293&gt;0,"1","0") &amp; IF(ODU!$AB293&gt;0,"1","0") &amp; IF(ODU!$AC293&gt;0,"1","0") &amp; IF(ODU!$AD293&gt;0,"1","0")&amp; IF(ODU!$AE293&gt;0,"1","0")&amp; IF(ODU!$AF293&gt;0,"1","0")&amp; IF(ODU!$AG293&gt;0,"1","0")&amp; IF(ODU!$AH293&gt;0,"1","0")&amp; IF(ODU!$AI293&gt;0,"1","0")&amp; IF(ODU!$AJ293&gt;0,"1","0")&amp; IF(ODU!$AK293&gt;0,"1","0")&amp; IF(ODU!$AL293&gt;0,"1","0")&amp; IF(ODU!$AM293&gt;0,"1","0")&amp; IF(ODU!$AN293&gt;0,"1","0")&amp; IF(ODU!$AO293&gt;0,"1","0")&amp; IF(ODU!$AP293&gt;0,"1","0")))</f>
        <v/>
      </c>
      <c r="U293" s="351" t="str">
        <f>IF(ODU!$A293="","",43 - FIND("1",IF(ODU!$AP293&gt;0,"1","0") &amp; IF(ODU!$AO293&gt;0,"1","0") &amp; IF(ODU!$AN293&gt;0,"1","0") &amp; IF(ODU!$AM293&gt;0,"1","0")&amp; IF(ODU!$AL293&gt;0,"1","0")&amp; IF(ODU!$AK293&gt;0,"1","0")&amp; IF(ODU!$AJ293&gt;0,"1","0")&amp; IF(ODU!$AI293&gt;0,"1","0")&amp; IF(ODU!$AH293&gt;0,"1","0")&amp; IF(ODU!$AG293&gt;0,"1","0")&amp; IF(ODU!$AF293&gt;0,"1","0")&amp; IF(ODU!$AE293&gt;0,"1","0")&amp; IF(ODU!$AD293&gt;0,"1","0")&amp; IF(ODU!$AC293&gt;0,"1","0")&amp; IF(ODU!$AB293&gt;0,"1","0")&amp; IF(ODU!$AA293&gt;0,"1","0")))</f>
        <v/>
      </c>
      <c r="V293" s="351" t="str">
        <f>IF(ODU!$A293="","",IF(OR(T293&lt;&gt;R293+17,U293&lt;&gt;S293+17)," RangeMismatch",""))</f>
        <v/>
      </c>
      <c r="W293" s="344" t="str">
        <f ca="1">IF(ODU!$A293="","",IF(COUNTA(INDIRECT("odu!R"&amp;ROW()&amp;"C"&amp;R293&amp;":R"&amp;ROW()&amp;"C"&amp;S293,"false"))&lt;&gt;1+S293-R293," GapInRangeCooling",""))</f>
        <v/>
      </c>
      <c r="X293" s="344" t="str">
        <f ca="1">IF(ODU!$A293="","",IF(COUNTA(INDIRECT("odu!R"&amp;ROW()&amp;"C"&amp;T293&amp;":R"&amp;ROW()&amp;"C"&amp;U293,"false"))&lt;&gt;1+U293-T293," GapInRangeHeating",""))</f>
        <v/>
      </c>
      <c r="Y293" s="345" t="str">
        <f>IF(ODU!$A293="","",IF(OR(ODU!$F293=0,ODU!$B293=0),0,ODU!$F293/ODU!$B293))</f>
        <v/>
      </c>
      <c r="Z293" s="345" t="str">
        <f>IF(ODU!$A293="","",IF(OR(ODU!$G293=0,ODU!$B293=0),0, ODU!$G293/ODU!$B293))</f>
        <v/>
      </c>
      <c r="AA293" s="303" t="str">
        <f>IF(ODU!$A293="","",IF(Y293=0,0,IF(Y293&gt;=0.8,13,IF(Y293&gt;=0.7,12,IF(Y293&gt;=0.6,11,IF(Y293&gt;=0.5,10,0))))))</f>
        <v/>
      </c>
      <c r="AB293" s="351" t="str">
        <f>IF(ODU!$A293="","",IF(Z293&gt;2, 25,6+INT(10*(Z293-0.0001))))</f>
        <v/>
      </c>
      <c r="AC293" s="304" t="str">
        <f>IF(ODU!$A293="","",IF(AA293&lt;R293," CapacityMin",""))</f>
        <v/>
      </c>
      <c r="AD293" s="304" t="str">
        <f>IF(ODU!$A293="","",IF(AB293&gt;S293," CapacityMax",""))</f>
        <v/>
      </c>
      <c r="AE293" s="344" t="str">
        <f>IF(ODU!$A293="","",IF(ODU!H293&lt;Min_Units," UnitMin",""))</f>
        <v/>
      </c>
      <c r="AF293" s="344" t="str">
        <f>IF(ODU!$A293="","",IF(ODU!I293&lt;=ODU!H293," UnitMax",""))</f>
        <v/>
      </c>
      <c r="AG293" s="344" t="str">
        <f>IF(ODU!$A293="","",IF(COUNTIF(IDU!$E$3:$N$3,"="&amp;UPPER(ODU!BL293))=1,""," Invalid_IDU_List"))</f>
        <v/>
      </c>
      <c r="AH293" s="344" t="str">
        <f t="shared" ca="1" si="40"/>
        <v/>
      </c>
      <c r="AI293" s="344" t="str">
        <f t="shared" si="41"/>
        <v/>
      </c>
    </row>
    <row r="294" spans="1:35" x14ac:dyDescent="0.2">
      <c r="A294">
        <v>294</v>
      </c>
      <c r="B294" s="304" t="str">
        <f t="shared" ca="1" si="38"/>
        <v/>
      </c>
      <c r="C294" s="304">
        <f t="shared" ca="1" si="39"/>
        <v>0</v>
      </c>
      <c r="D294" s="304">
        <f t="shared" ca="1" si="35"/>
        <v>0</v>
      </c>
      <c r="E294" s="304" t="str">
        <f t="shared" ca="1" si="36"/>
        <v/>
      </c>
      <c r="F294">
        <v>288</v>
      </c>
      <c r="G294" s="304">
        <f t="shared" ca="1" si="37"/>
        <v>0</v>
      </c>
      <c r="H294" s="304" t="str">
        <f t="shared" ca="1" si="42"/>
        <v/>
      </c>
      <c r="I294" s="311"/>
      <c r="J294" s="311"/>
      <c r="K294" s="311"/>
      <c r="P294" s="344" t="str">
        <f>IF(ODU!$A294="","",IF(COUNTIF(ODU!$A$4:$A$504,"="&amp;ODU!$A294)&gt;1,"ODU_Duplicate",""))</f>
        <v/>
      </c>
      <c r="Q294" s="344" t="str">
        <f>IF(IDU!$A295="","",IF(COUNTIF(IDU!$A$4:$A$354,"="&amp;IDU!$A295)&gt;1,"IDU_Duplicate",""))</f>
        <v/>
      </c>
      <c r="R294" s="351" t="str">
        <f>IF(ODU!$A294="","",9 + FIND("1",IF(ODU!$J294&gt;0,"1","0") &amp; IF(ODU!$K294&gt;0,"1","0") &amp; IF(ODU!$L294&gt;0,"1","0") &amp; IF(ODU!$M294&gt;0,"1","0")&amp; IF(ODU!$N294&gt;0,"1","0")&amp; IF(ODU!$O294&gt;0,"1","0")&amp; IF(ODU!$P294&gt;0,"1","0")&amp; IF(ODU!$Q294&gt;0,"1","0")&amp; IF(ODU!$R294&gt;0,"1","0")&amp; IF(ODU!$S294&gt;0,"1","0")&amp; IF(ODU!$T294&gt;0,"1","0")&amp; IF(ODU!$U294&gt;0,"1","0")&amp; IF(ODU!$V294&gt;0,"1","0")&amp; IF(ODU!$W294&gt;0,"1","0")&amp; IF(ODU!$X294&gt;0,"1","0")&amp; IF(ODU!$Y294&gt;0,"1","0")))</f>
        <v/>
      </c>
      <c r="S294" s="351" t="str">
        <f>IF(ODU!$A294="","",26 - FIND("1",IF(ODU!$Y294&gt;0,"1","0") &amp; IF(ODU!$X294&gt;0,"1","0") &amp; IF(ODU!$W294&gt;0,"1","0") &amp; IF(ODU!$V294&gt;0,"1","0")&amp; IF(ODU!$U294&gt;0,"1","0")&amp; IF(ODU!$T294&gt;0,"1","0")&amp; IF(ODU!$S294&gt;0,"1","0")&amp; IF(ODU!$R294&gt;0,"1","0")&amp; IF(ODU!$Q294&gt;0,"1","0")&amp; IF(ODU!$P294&gt;0,"1","0")&amp; IF(ODU!$O294&gt;0,"1","0")&amp; IF(ODU!$N294&gt;0,"1","0")&amp; IF(ODU!$M294&gt;0,"1","0")&amp; IF(ODU!$L294&gt;0,"1","0")&amp; IF(ODU!$K294&gt;0,"1","0")&amp; IF(ODU!$J294&gt;0,"1","0")))</f>
        <v/>
      </c>
      <c r="T294" s="351" t="str">
        <f>IF(ODU!$A294="","",26 + FIND("1",IF(ODU!$AA294&gt;0,"1","0") &amp; IF(ODU!$AB294&gt;0,"1","0") &amp; IF(ODU!$AC294&gt;0,"1","0") &amp; IF(ODU!$AD294&gt;0,"1","0")&amp; IF(ODU!$AE294&gt;0,"1","0")&amp; IF(ODU!$AF294&gt;0,"1","0")&amp; IF(ODU!$AG294&gt;0,"1","0")&amp; IF(ODU!$AH294&gt;0,"1","0")&amp; IF(ODU!$AI294&gt;0,"1","0")&amp; IF(ODU!$AJ294&gt;0,"1","0")&amp; IF(ODU!$AK294&gt;0,"1","0")&amp; IF(ODU!$AL294&gt;0,"1","0")&amp; IF(ODU!$AM294&gt;0,"1","0")&amp; IF(ODU!$AN294&gt;0,"1","0")&amp; IF(ODU!$AO294&gt;0,"1","0")&amp; IF(ODU!$AP294&gt;0,"1","0")))</f>
        <v/>
      </c>
      <c r="U294" s="351" t="str">
        <f>IF(ODU!$A294="","",43 - FIND("1",IF(ODU!$AP294&gt;0,"1","0") &amp; IF(ODU!$AO294&gt;0,"1","0") &amp; IF(ODU!$AN294&gt;0,"1","0") &amp; IF(ODU!$AM294&gt;0,"1","0")&amp; IF(ODU!$AL294&gt;0,"1","0")&amp; IF(ODU!$AK294&gt;0,"1","0")&amp; IF(ODU!$AJ294&gt;0,"1","0")&amp; IF(ODU!$AI294&gt;0,"1","0")&amp; IF(ODU!$AH294&gt;0,"1","0")&amp; IF(ODU!$AG294&gt;0,"1","0")&amp; IF(ODU!$AF294&gt;0,"1","0")&amp; IF(ODU!$AE294&gt;0,"1","0")&amp; IF(ODU!$AD294&gt;0,"1","0")&amp; IF(ODU!$AC294&gt;0,"1","0")&amp; IF(ODU!$AB294&gt;0,"1","0")&amp; IF(ODU!$AA294&gt;0,"1","0")))</f>
        <v/>
      </c>
      <c r="V294" s="351" t="str">
        <f>IF(ODU!$A294="","",IF(OR(T294&lt;&gt;R294+17,U294&lt;&gt;S294+17)," RangeMismatch",""))</f>
        <v/>
      </c>
      <c r="W294" s="344" t="str">
        <f ca="1">IF(ODU!$A294="","",IF(COUNTA(INDIRECT("odu!R"&amp;ROW()&amp;"C"&amp;R294&amp;":R"&amp;ROW()&amp;"C"&amp;S294,"false"))&lt;&gt;1+S294-R294," GapInRangeCooling",""))</f>
        <v/>
      </c>
      <c r="X294" s="344" t="str">
        <f ca="1">IF(ODU!$A294="","",IF(COUNTA(INDIRECT("odu!R"&amp;ROW()&amp;"C"&amp;T294&amp;":R"&amp;ROW()&amp;"C"&amp;U294,"false"))&lt;&gt;1+U294-T294," GapInRangeHeating",""))</f>
        <v/>
      </c>
      <c r="Y294" s="345" t="str">
        <f>IF(ODU!$A294="","",IF(OR(ODU!$F294=0,ODU!$B294=0),0,ODU!$F294/ODU!$B294))</f>
        <v/>
      </c>
      <c r="Z294" s="345" t="str">
        <f>IF(ODU!$A294="","",IF(OR(ODU!$G294=0,ODU!$B294=0),0, ODU!$G294/ODU!$B294))</f>
        <v/>
      </c>
      <c r="AA294" s="303" t="str">
        <f>IF(ODU!$A294="","",IF(Y294=0,0,IF(Y294&gt;=0.8,13,IF(Y294&gt;=0.7,12,IF(Y294&gt;=0.6,11,IF(Y294&gt;=0.5,10,0))))))</f>
        <v/>
      </c>
      <c r="AB294" s="351" t="str">
        <f>IF(ODU!$A294="","",IF(Z294&gt;2, 25,6+INT(10*(Z294-0.0001))))</f>
        <v/>
      </c>
      <c r="AC294" s="304" t="str">
        <f>IF(ODU!$A294="","",IF(AA294&lt;R294," CapacityMin",""))</f>
        <v/>
      </c>
      <c r="AD294" s="304" t="str">
        <f>IF(ODU!$A294="","",IF(AB294&gt;S294," CapacityMax",""))</f>
        <v/>
      </c>
      <c r="AE294" s="344" t="str">
        <f>IF(ODU!$A294="","",IF(ODU!H294&lt;Min_Units," UnitMin",""))</f>
        <v/>
      </c>
      <c r="AF294" s="344" t="str">
        <f>IF(ODU!$A294="","",IF(ODU!I294&lt;=ODU!H294," UnitMax",""))</f>
        <v/>
      </c>
      <c r="AG294" s="344" t="str">
        <f>IF(ODU!$A294="","",IF(COUNTIF(IDU!$E$3:$N$3,"="&amp;UPPER(ODU!BL294))=1,""," Invalid_IDU_List"))</f>
        <v/>
      </c>
      <c r="AH294" s="344" t="str">
        <f t="shared" ca="1" si="40"/>
        <v/>
      </c>
      <c r="AI294" s="344" t="str">
        <f t="shared" si="41"/>
        <v/>
      </c>
    </row>
    <row r="295" spans="1:35" x14ac:dyDescent="0.2">
      <c r="A295">
        <v>295</v>
      </c>
      <c r="B295" s="304" t="str">
        <f t="shared" ca="1" si="38"/>
        <v/>
      </c>
      <c r="C295" s="304">
        <f t="shared" ca="1" si="39"/>
        <v>0</v>
      </c>
      <c r="D295" s="304">
        <f t="shared" ca="1" si="35"/>
        <v>0</v>
      </c>
      <c r="E295" s="304" t="str">
        <f t="shared" ca="1" si="36"/>
        <v/>
      </c>
      <c r="F295">
        <v>289</v>
      </c>
      <c r="G295" s="304">
        <f t="shared" ca="1" si="37"/>
        <v>0</v>
      </c>
      <c r="H295" s="304" t="str">
        <f t="shared" ca="1" si="42"/>
        <v/>
      </c>
      <c r="I295" s="311"/>
      <c r="J295" s="311"/>
      <c r="K295" s="311"/>
      <c r="P295" s="344" t="str">
        <f>IF(ODU!$A295="","",IF(COUNTIF(ODU!$A$4:$A$504,"="&amp;ODU!$A295)&gt;1,"ODU_Duplicate",""))</f>
        <v/>
      </c>
      <c r="Q295" s="344" t="str">
        <f>IF(IDU!$A296="","",IF(COUNTIF(IDU!$A$4:$A$354,"="&amp;IDU!$A296)&gt;1,"IDU_Duplicate",""))</f>
        <v/>
      </c>
      <c r="R295" s="351" t="str">
        <f>IF(ODU!$A295="","",9 + FIND("1",IF(ODU!$J295&gt;0,"1","0") &amp; IF(ODU!$K295&gt;0,"1","0") &amp; IF(ODU!$L295&gt;0,"1","0") &amp; IF(ODU!$M295&gt;0,"1","0")&amp; IF(ODU!$N295&gt;0,"1","0")&amp; IF(ODU!$O295&gt;0,"1","0")&amp; IF(ODU!$P295&gt;0,"1","0")&amp; IF(ODU!$Q295&gt;0,"1","0")&amp; IF(ODU!$R295&gt;0,"1","0")&amp; IF(ODU!$S295&gt;0,"1","0")&amp; IF(ODU!$T295&gt;0,"1","0")&amp; IF(ODU!$U295&gt;0,"1","0")&amp; IF(ODU!$V295&gt;0,"1","0")&amp; IF(ODU!$W295&gt;0,"1","0")&amp; IF(ODU!$X295&gt;0,"1","0")&amp; IF(ODU!$Y295&gt;0,"1","0")))</f>
        <v/>
      </c>
      <c r="S295" s="351" t="str">
        <f>IF(ODU!$A295="","",26 - FIND("1",IF(ODU!$Y295&gt;0,"1","0") &amp; IF(ODU!$X295&gt;0,"1","0") &amp; IF(ODU!$W295&gt;0,"1","0") &amp; IF(ODU!$V295&gt;0,"1","0")&amp; IF(ODU!$U295&gt;0,"1","0")&amp; IF(ODU!$T295&gt;0,"1","0")&amp; IF(ODU!$S295&gt;0,"1","0")&amp; IF(ODU!$R295&gt;0,"1","0")&amp; IF(ODU!$Q295&gt;0,"1","0")&amp; IF(ODU!$P295&gt;0,"1","0")&amp; IF(ODU!$O295&gt;0,"1","0")&amp; IF(ODU!$N295&gt;0,"1","0")&amp; IF(ODU!$M295&gt;0,"1","0")&amp; IF(ODU!$L295&gt;0,"1","0")&amp; IF(ODU!$K295&gt;0,"1","0")&amp; IF(ODU!$J295&gt;0,"1","0")))</f>
        <v/>
      </c>
      <c r="T295" s="351" t="str">
        <f>IF(ODU!$A295="","",26 + FIND("1",IF(ODU!$AA295&gt;0,"1","0") &amp; IF(ODU!$AB295&gt;0,"1","0") &amp; IF(ODU!$AC295&gt;0,"1","0") &amp; IF(ODU!$AD295&gt;0,"1","0")&amp; IF(ODU!$AE295&gt;0,"1","0")&amp; IF(ODU!$AF295&gt;0,"1","0")&amp; IF(ODU!$AG295&gt;0,"1","0")&amp; IF(ODU!$AH295&gt;0,"1","0")&amp; IF(ODU!$AI295&gt;0,"1","0")&amp; IF(ODU!$AJ295&gt;0,"1","0")&amp; IF(ODU!$AK295&gt;0,"1","0")&amp; IF(ODU!$AL295&gt;0,"1","0")&amp; IF(ODU!$AM295&gt;0,"1","0")&amp; IF(ODU!$AN295&gt;0,"1","0")&amp; IF(ODU!$AO295&gt;0,"1","0")&amp; IF(ODU!$AP295&gt;0,"1","0")))</f>
        <v/>
      </c>
      <c r="U295" s="351" t="str">
        <f>IF(ODU!$A295="","",43 - FIND("1",IF(ODU!$AP295&gt;0,"1","0") &amp; IF(ODU!$AO295&gt;0,"1","0") &amp; IF(ODU!$AN295&gt;0,"1","0") &amp; IF(ODU!$AM295&gt;0,"1","0")&amp; IF(ODU!$AL295&gt;0,"1","0")&amp; IF(ODU!$AK295&gt;0,"1","0")&amp; IF(ODU!$AJ295&gt;0,"1","0")&amp; IF(ODU!$AI295&gt;0,"1","0")&amp; IF(ODU!$AH295&gt;0,"1","0")&amp; IF(ODU!$AG295&gt;0,"1","0")&amp; IF(ODU!$AF295&gt;0,"1","0")&amp; IF(ODU!$AE295&gt;0,"1","0")&amp; IF(ODU!$AD295&gt;0,"1","0")&amp; IF(ODU!$AC295&gt;0,"1","0")&amp; IF(ODU!$AB295&gt;0,"1","0")&amp; IF(ODU!$AA295&gt;0,"1","0")))</f>
        <v/>
      </c>
      <c r="V295" s="351" t="str">
        <f>IF(ODU!$A295="","",IF(OR(T295&lt;&gt;R295+17,U295&lt;&gt;S295+17)," RangeMismatch",""))</f>
        <v/>
      </c>
      <c r="W295" s="344" t="str">
        <f ca="1">IF(ODU!$A295="","",IF(COUNTA(INDIRECT("odu!R"&amp;ROW()&amp;"C"&amp;R295&amp;":R"&amp;ROW()&amp;"C"&amp;S295,"false"))&lt;&gt;1+S295-R295," GapInRangeCooling",""))</f>
        <v/>
      </c>
      <c r="X295" s="344" t="str">
        <f ca="1">IF(ODU!$A295="","",IF(COUNTA(INDIRECT("odu!R"&amp;ROW()&amp;"C"&amp;T295&amp;":R"&amp;ROW()&amp;"C"&amp;U295,"false"))&lt;&gt;1+U295-T295," GapInRangeHeating",""))</f>
        <v/>
      </c>
      <c r="Y295" s="345" t="str">
        <f>IF(ODU!$A295="","",IF(OR(ODU!$F295=0,ODU!$B295=0),0,ODU!$F295/ODU!$B295))</f>
        <v/>
      </c>
      <c r="Z295" s="345" t="str">
        <f>IF(ODU!$A295="","",IF(OR(ODU!$G295=0,ODU!$B295=0),0, ODU!$G295/ODU!$B295))</f>
        <v/>
      </c>
      <c r="AA295" s="303" t="str">
        <f>IF(ODU!$A295="","",IF(Y295=0,0,IF(Y295&gt;=0.8,13,IF(Y295&gt;=0.7,12,IF(Y295&gt;=0.6,11,IF(Y295&gt;=0.5,10,0))))))</f>
        <v/>
      </c>
      <c r="AB295" s="351" t="str">
        <f>IF(ODU!$A295="","",IF(Z295&gt;2, 25,6+INT(10*(Z295-0.0001))))</f>
        <v/>
      </c>
      <c r="AC295" s="304" t="str">
        <f>IF(ODU!$A295="","",IF(AA295&lt;R295," CapacityMin",""))</f>
        <v/>
      </c>
      <c r="AD295" s="304" t="str">
        <f>IF(ODU!$A295="","",IF(AB295&gt;S295," CapacityMax",""))</f>
        <v/>
      </c>
      <c r="AE295" s="344" t="str">
        <f>IF(ODU!$A295="","",IF(ODU!H295&lt;Min_Units," UnitMin",""))</f>
        <v/>
      </c>
      <c r="AF295" s="344" t="str">
        <f>IF(ODU!$A295="","",IF(ODU!I295&lt;=ODU!H295," UnitMax",""))</f>
        <v/>
      </c>
      <c r="AG295" s="344" t="str">
        <f>IF(ODU!$A295="","",IF(COUNTIF(IDU!$E$3:$N$3,"="&amp;UPPER(ODU!BL295))=1,""," Invalid_IDU_List"))</f>
        <v/>
      </c>
      <c r="AH295" s="344" t="str">
        <f t="shared" ca="1" si="40"/>
        <v/>
      </c>
      <c r="AI295" s="344" t="str">
        <f t="shared" si="41"/>
        <v/>
      </c>
    </row>
    <row r="296" spans="1:35" x14ac:dyDescent="0.2">
      <c r="A296">
        <v>296</v>
      </c>
      <c r="B296" s="304" t="str">
        <f t="shared" ca="1" si="38"/>
        <v/>
      </c>
      <c r="C296" s="304">
        <f t="shared" ca="1" si="39"/>
        <v>0</v>
      </c>
      <c r="D296" s="304">
        <f t="shared" ref="D296:D353" ca="1" si="43">D295+C296</f>
        <v>0</v>
      </c>
      <c r="E296" s="304" t="str">
        <f t="shared" ref="E296:E353" ca="1" si="44">IF(OR(D296=D295,ODU_Row=""),"",D296)</f>
        <v/>
      </c>
      <c r="F296">
        <v>290</v>
      </c>
      <c r="G296" s="304">
        <f t="shared" ref="G296:G353" ca="1" si="45">SUMIF($E$3:$E$500,"="&amp;$F296,$A$3:$A$500)</f>
        <v>0</v>
      </c>
      <c r="H296" s="304" t="str">
        <f t="shared" ca="1" si="42"/>
        <v/>
      </c>
      <c r="I296" s="311"/>
      <c r="J296" s="311"/>
      <c r="K296" s="311"/>
      <c r="P296" s="344" t="str">
        <f>IF(ODU!$A296="","",IF(COUNTIF(ODU!$A$4:$A$504,"="&amp;ODU!$A296)&gt;1,"ODU_Duplicate",""))</f>
        <v/>
      </c>
      <c r="Q296" s="344" t="str">
        <f>IF(IDU!$A297="","",IF(COUNTIF(IDU!$A$4:$A$354,"="&amp;IDU!$A297)&gt;1,"IDU_Duplicate",""))</f>
        <v/>
      </c>
      <c r="R296" s="351" t="str">
        <f>IF(ODU!$A296="","",9 + FIND("1",IF(ODU!$J296&gt;0,"1","0") &amp; IF(ODU!$K296&gt;0,"1","0") &amp; IF(ODU!$L296&gt;0,"1","0") &amp; IF(ODU!$M296&gt;0,"1","0")&amp; IF(ODU!$N296&gt;0,"1","0")&amp; IF(ODU!$O296&gt;0,"1","0")&amp; IF(ODU!$P296&gt;0,"1","0")&amp; IF(ODU!$Q296&gt;0,"1","0")&amp; IF(ODU!$R296&gt;0,"1","0")&amp; IF(ODU!$S296&gt;0,"1","0")&amp; IF(ODU!$T296&gt;0,"1","0")&amp; IF(ODU!$U296&gt;0,"1","0")&amp; IF(ODU!$V296&gt;0,"1","0")&amp; IF(ODU!$W296&gt;0,"1","0")&amp; IF(ODU!$X296&gt;0,"1","0")&amp; IF(ODU!$Y296&gt;0,"1","0")))</f>
        <v/>
      </c>
      <c r="S296" s="351" t="str">
        <f>IF(ODU!$A296="","",26 - FIND("1",IF(ODU!$Y296&gt;0,"1","0") &amp; IF(ODU!$X296&gt;0,"1","0") &amp; IF(ODU!$W296&gt;0,"1","0") &amp; IF(ODU!$V296&gt;0,"1","0")&amp; IF(ODU!$U296&gt;0,"1","0")&amp; IF(ODU!$T296&gt;0,"1","0")&amp; IF(ODU!$S296&gt;0,"1","0")&amp; IF(ODU!$R296&gt;0,"1","0")&amp; IF(ODU!$Q296&gt;0,"1","0")&amp; IF(ODU!$P296&gt;0,"1","0")&amp; IF(ODU!$O296&gt;0,"1","0")&amp; IF(ODU!$N296&gt;0,"1","0")&amp; IF(ODU!$M296&gt;0,"1","0")&amp; IF(ODU!$L296&gt;0,"1","0")&amp; IF(ODU!$K296&gt;0,"1","0")&amp; IF(ODU!$J296&gt;0,"1","0")))</f>
        <v/>
      </c>
      <c r="T296" s="351" t="str">
        <f>IF(ODU!$A296="","",26 + FIND("1",IF(ODU!$AA296&gt;0,"1","0") &amp; IF(ODU!$AB296&gt;0,"1","0") &amp; IF(ODU!$AC296&gt;0,"1","0") &amp; IF(ODU!$AD296&gt;0,"1","0")&amp; IF(ODU!$AE296&gt;0,"1","0")&amp; IF(ODU!$AF296&gt;0,"1","0")&amp; IF(ODU!$AG296&gt;0,"1","0")&amp; IF(ODU!$AH296&gt;0,"1","0")&amp; IF(ODU!$AI296&gt;0,"1","0")&amp; IF(ODU!$AJ296&gt;0,"1","0")&amp; IF(ODU!$AK296&gt;0,"1","0")&amp; IF(ODU!$AL296&gt;0,"1","0")&amp; IF(ODU!$AM296&gt;0,"1","0")&amp; IF(ODU!$AN296&gt;0,"1","0")&amp; IF(ODU!$AO296&gt;0,"1","0")&amp; IF(ODU!$AP296&gt;0,"1","0")))</f>
        <v/>
      </c>
      <c r="U296" s="351" t="str">
        <f>IF(ODU!$A296="","",43 - FIND("1",IF(ODU!$AP296&gt;0,"1","0") &amp; IF(ODU!$AO296&gt;0,"1","0") &amp; IF(ODU!$AN296&gt;0,"1","0") &amp; IF(ODU!$AM296&gt;0,"1","0")&amp; IF(ODU!$AL296&gt;0,"1","0")&amp; IF(ODU!$AK296&gt;0,"1","0")&amp; IF(ODU!$AJ296&gt;0,"1","0")&amp; IF(ODU!$AI296&gt;0,"1","0")&amp; IF(ODU!$AH296&gt;0,"1","0")&amp; IF(ODU!$AG296&gt;0,"1","0")&amp; IF(ODU!$AF296&gt;0,"1","0")&amp; IF(ODU!$AE296&gt;0,"1","0")&amp; IF(ODU!$AD296&gt;0,"1","0")&amp; IF(ODU!$AC296&gt;0,"1","0")&amp; IF(ODU!$AB296&gt;0,"1","0")&amp; IF(ODU!$AA296&gt;0,"1","0")))</f>
        <v/>
      </c>
      <c r="V296" s="351" t="str">
        <f>IF(ODU!$A296="","",IF(OR(T296&lt;&gt;R296+17,U296&lt;&gt;S296+17)," RangeMismatch",""))</f>
        <v/>
      </c>
      <c r="W296" s="344" t="str">
        <f ca="1">IF(ODU!$A296="","",IF(COUNTA(INDIRECT("odu!R"&amp;ROW()&amp;"C"&amp;R296&amp;":R"&amp;ROW()&amp;"C"&amp;S296,"false"))&lt;&gt;1+S296-R296," GapInRangeCooling",""))</f>
        <v/>
      </c>
      <c r="X296" s="344" t="str">
        <f ca="1">IF(ODU!$A296="","",IF(COUNTA(INDIRECT("odu!R"&amp;ROW()&amp;"C"&amp;T296&amp;":R"&amp;ROW()&amp;"C"&amp;U296,"false"))&lt;&gt;1+U296-T296," GapInRangeHeating",""))</f>
        <v/>
      </c>
      <c r="Y296" s="345" t="str">
        <f>IF(ODU!$A296="","",IF(OR(ODU!$F296=0,ODU!$B296=0),0,ODU!$F296/ODU!$B296))</f>
        <v/>
      </c>
      <c r="Z296" s="345" t="str">
        <f>IF(ODU!$A296="","",IF(OR(ODU!$G296=0,ODU!$B296=0),0, ODU!$G296/ODU!$B296))</f>
        <v/>
      </c>
      <c r="AA296" s="303" t="str">
        <f>IF(ODU!$A296="","",IF(Y296=0,0,IF(Y296&gt;=0.8,13,IF(Y296&gt;=0.7,12,IF(Y296&gt;=0.6,11,IF(Y296&gt;=0.5,10,0))))))</f>
        <v/>
      </c>
      <c r="AB296" s="351" t="str">
        <f>IF(ODU!$A296="","",IF(Z296&gt;2, 25,6+INT(10*(Z296-0.0001))))</f>
        <v/>
      </c>
      <c r="AC296" s="304" t="str">
        <f>IF(ODU!$A296="","",IF(AA296&lt;R296," CapacityMin",""))</f>
        <v/>
      </c>
      <c r="AD296" s="304" t="str">
        <f>IF(ODU!$A296="","",IF(AB296&gt;S296," CapacityMax",""))</f>
        <v/>
      </c>
      <c r="AE296" s="344" t="str">
        <f>IF(ODU!$A296="","",IF(ODU!H296&lt;Min_Units," UnitMin",""))</f>
        <v/>
      </c>
      <c r="AF296" s="344" t="str">
        <f>IF(ODU!$A296="","",IF(ODU!I296&lt;=ODU!H296," UnitMax",""))</f>
        <v/>
      </c>
      <c r="AG296" s="344" t="str">
        <f>IF(ODU!$A296="","",IF(COUNTIF(IDU!$E$3:$N$3,"="&amp;UPPER(ODU!BL296))=1,""," Invalid_IDU_List"))</f>
        <v/>
      </c>
      <c r="AH296" s="344" t="str">
        <f t="shared" ca="1" si="40"/>
        <v/>
      </c>
      <c r="AI296" s="344" t="str">
        <f t="shared" si="41"/>
        <v/>
      </c>
    </row>
    <row r="297" spans="1:35" x14ac:dyDescent="0.2">
      <c r="A297">
        <v>297</v>
      </c>
      <c r="B297" s="304" t="str">
        <f t="shared" ca="1" si="38"/>
        <v/>
      </c>
      <c r="C297" s="304">
        <f t="shared" ca="1" si="39"/>
        <v>0</v>
      </c>
      <c r="D297" s="304">
        <f t="shared" ca="1" si="43"/>
        <v>0</v>
      </c>
      <c r="E297" s="304" t="str">
        <f t="shared" ca="1" si="44"/>
        <v/>
      </c>
      <c r="F297">
        <v>291</v>
      </c>
      <c r="G297" s="304">
        <f t="shared" ca="1" si="45"/>
        <v>0</v>
      </c>
      <c r="H297" s="304" t="str">
        <f t="shared" ca="1" si="42"/>
        <v/>
      </c>
      <c r="I297" s="311"/>
      <c r="J297" s="311"/>
      <c r="K297" s="311"/>
      <c r="P297" s="344" t="str">
        <f>IF(ODU!$A297="","",IF(COUNTIF(ODU!$A$4:$A$504,"="&amp;ODU!$A297)&gt;1,"ODU_Duplicate",""))</f>
        <v/>
      </c>
      <c r="Q297" s="344" t="str">
        <f>IF(IDU!$A298="","",IF(COUNTIF(IDU!$A$4:$A$354,"="&amp;IDU!$A298)&gt;1,"IDU_Duplicate",""))</f>
        <v/>
      </c>
      <c r="R297" s="351" t="str">
        <f>IF(ODU!$A297="","",9 + FIND("1",IF(ODU!$J297&gt;0,"1","0") &amp; IF(ODU!$K297&gt;0,"1","0") &amp; IF(ODU!$L297&gt;0,"1","0") &amp; IF(ODU!$M297&gt;0,"1","0")&amp; IF(ODU!$N297&gt;0,"1","0")&amp; IF(ODU!$O297&gt;0,"1","0")&amp; IF(ODU!$P297&gt;0,"1","0")&amp; IF(ODU!$Q297&gt;0,"1","0")&amp; IF(ODU!$R297&gt;0,"1","0")&amp; IF(ODU!$S297&gt;0,"1","0")&amp; IF(ODU!$T297&gt;0,"1","0")&amp; IF(ODU!$U297&gt;0,"1","0")&amp; IF(ODU!$V297&gt;0,"1","0")&amp; IF(ODU!$W297&gt;0,"1","0")&amp; IF(ODU!$X297&gt;0,"1","0")&amp; IF(ODU!$Y297&gt;0,"1","0")))</f>
        <v/>
      </c>
      <c r="S297" s="351" t="str">
        <f>IF(ODU!$A297="","",26 - FIND("1",IF(ODU!$Y297&gt;0,"1","0") &amp; IF(ODU!$X297&gt;0,"1","0") &amp; IF(ODU!$W297&gt;0,"1","0") &amp; IF(ODU!$V297&gt;0,"1","0")&amp; IF(ODU!$U297&gt;0,"1","0")&amp; IF(ODU!$T297&gt;0,"1","0")&amp; IF(ODU!$S297&gt;0,"1","0")&amp; IF(ODU!$R297&gt;0,"1","0")&amp; IF(ODU!$Q297&gt;0,"1","0")&amp; IF(ODU!$P297&gt;0,"1","0")&amp; IF(ODU!$O297&gt;0,"1","0")&amp; IF(ODU!$N297&gt;0,"1","0")&amp; IF(ODU!$M297&gt;0,"1","0")&amp; IF(ODU!$L297&gt;0,"1","0")&amp; IF(ODU!$K297&gt;0,"1","0")&amp; IF(ODU!$J297&gt;0,"1","0")))</f>
        <v/>
      </c>
      <c r="T297" s="351" t="str">
        <f>IF(ODU!$A297="","",26 + FIND("1",IF(ODU!$AA297&gt;0,"1","0") &amp; IF(ODU!$AB297&gt;0,"1","0") &amp; IF(ODU!$AC297&gt;0,"1","0") &amp; IF(ODU!$AD297&gt;0,"1","0")&amp; IF(ODU!$AE297&gt;0,"1","0")&amp; IF(ODU!$AF297&gt;0,"1","0")&amp; IF(ODU!$AG297&gt;0,"1","0")&amp; IF(ODU!$AH297&gt;0,"1","0")&amp; IF(ODU!$AI297&gt;0,"1","0")&amp; IF(ODU!$AJ297&gt;0,"1","0")&amp; IF(ODU!$AK297&gt;0,"1","0")&amp; IF(ODU!$AL297&gt;0,"1","0")&amp; IF(ODU!$AM297&gt;0,"1","0")&amp; IF(ODU!$AN297&gt;0,"1","0")&amp; IF(ODU!$AO297&gt;0,"1","0")&amp; IF(ODU!$AP297&gt;0,"1","0")))</f>
        <v/>
      </c>
      <c r="U297" s="351" t="str">
        <f>IF(ODU!$A297="","",43 - FIND("1",IF(ODU!$AP297&gt;0,"1","0") &amp; IF(ODU!$AO297&gt;0,"1","0") &amp; IF(ODU!$AN297&gt;0,"1","0") &amp; IF(ODU!$AM297&gt;0,"1","0")&amp; IF(ODU!$AL297&gt;0,"1","0")&amp; IF(ODU!$AK297&gt;0,"1","0")&amp; IF(ODU!$AJ297&gt;0,"1","0")&amp; IF(ODU!$AI297&gt;0,"1","0")&amp; IF(ODU!$AH297&gt;0,"1","0")&amp; IF(ODU!$AG297&gt;0,"1","0")&amp; IF(ODU!$AF297&gt;0,"1","0")&amp; IF(ODU!$AE297&gt;0,"1","0")&amp; IF(ODU!$AD297&gt;0,"1","0")&amp; IF(ODU!$AC297&gt;0,"1","0")&amp; IF(ODU!$AB297&gt;0,"1","0")&amp; IF(ODU!$AA297&gt;0,"1","0")))</f>
        <v/>
      </c>
      <c r="V297" s="351" t="str">
        <f>IF(ODU!$A297="","",IF(OR(T297&lt;&gt;R297+17,U297&lt;&gt;S297+17)," RangeMismatch",""))</f>
        <v/>
      </c>
      <c r="W297" s="344" t="str">
        <f ca="1">IF(ODU!$A297="","",IF(COUNTA(INDIRECT("odu!R"&amp;ROW()&amp;"C"&amp;R297&amp;":R"&amp;ROW()&amp;"C"&amp;S297,"false"))&lt;&gt;1+S297-R297," GapInRangeCooling",""))</f>
        <v/>
      </c>
      <c r="X297" s="344" t="str">
        <f ca="1">IF(ODU!$A297="","",IF(COUNTA(INDIRECT("odu!R"&amp;ROW()&amp;"C"&amp;T297&amp;":R"&amp;ROW()&amp;"C"&amp;U297,"false"))&lt;&gt;1+U297-T297," GapInRangeHeating",""))</f>
        <v/>
      </c>
      <c r="Y297" s="345" t="str">
        <f>IF(ODU!$A297="","",IF(OR(ODU!$F297=0,ODU!$B297=0),0,ODU!$F297/ODU!$B297))</f>
        <v/>
      </c>
      <c r="Z297" s="345" t="str">
        <f>IF(ODU!$A297="","",IF(OR(ODU!$G297=0,ODU!$B297=0),0, ODU!$G297/ODU!$B297))</f>
        <v/>
      </c>
      <c r="AA297" s="303" t="str">
        <f>IF(ODU!$A297="","",IF(Y297=0,0,IF(Y297&gt;=0.8,13,IF(Y297&gt;=0.7,12,IF(Y297&gt;=0.6,11,IF(Y297&gt;=0.5,10,0))))))</f>
        <v/>
      </c>
      <c r="AB297" s="351" t="str">
        <f>IF(ODU!$A297="","",IF(Z297&gt;2, 25,6+INT(10*(Z297-0.0001))))</f>
        <v/>
      </c>
      <c r="AC297" s="304" t="str">
        <f>IF(ODU!$A297="","",IF(AA297&lt;R297," CapacityMin",""))</f>
        <v/>
      </c>
      <c r="AD297" s="304" t="str">
        <f>IF(ODU!$A297="","",IF(AB297&gt;S297," CapacityMax",""))</f>
        <v/>
      </c>
      <c r="AE297" s="344" t="str">
        <f>IF(ODU!$A297="","",IF(ODU!H297&lt;Min_Units," UnitMin",""))</f>
        <v/>
      </c>
      <c r="AF297" s="344" t="str">
        <f>IF(ODU!$A297="","",IF(ODU!I297&lt;=ODU!H297," UnitMax",""))</f>
        <v/>
      </c>
      <c r="AG297" s="344" t="str">
        <f>IF(ODU!$A297="","",IF(COUNTIF(IDU!$E$3:$N$3,"="&amp;UPPER(ODU!BL297))=1,""," Invalid_IDU_List"))</f>
        <v/>
      </c>
      <c r="AH297" s="344" t="str">
        <f t="shared" ca="1" si="40"/>
        <v/>
      </c>
      <c r="AI297" s="344" t="str">
        <f t="shared" si="41"/>
        <v/>
      </c>
    </row>
    <row r="298" spans="1:35" x14ac:dyDescent="0.2">
      <c r="A298">
        <v>298</v>
      </c>
      <c r="B298" s="304" t="str">
        <f t="shared" ca="1" si="38"/>
        <v/>
      </c>
      <c r="C298" s="304">
        <f t="shared" ca="1" si="39"/>
        <v>0</v>
      </c>
      <c r="D298" s="304">
        <f t="shared" ca="1" si="43"/>
        <v>0</v>
      </c>
      <c r="E298" s="304" t="str">
        <f t="shared" ca="1" si="44"/>
        <v/>
      </c>
      <c r="F298">
        <v>292</v>
      </c>
      <c r="G298" s="304">
        <f t="shared" ca="1" si="45"/>
        <v>0</v>
      </c>
      <c r="H298" s="304" t="str">
        <f t="shared" ca="1" si="42"/>
        <v/>
      </c>
      <c r="I298" s="311"/>
      <c r="J298" s="311"/>
      <c r="K298" s="311"/>
      <c r="P298" s="344" t="str">
        <f>IF(ODU!$A298="","",IF(COUNTIF(ODU!$A$4:$A$504,"="&amp;ODU!$A298)&gt;1,"ODU_Duplicate",""))</f>
        <v/>
      </c>
      <c r="Q298" s="344" t="str">
        <f>IF(IDU!$A299="","",IF(COUNTIF(IDU!$A$4:$A$354,"="&amp;IDU!$A299)&gt;1,"IDU_Duplicate",""))</f>
        <v/>
      </c>
      <c r="R298" s="351" t="str">
        <f>IF(ODU!$A298="","",9 + FIND("1",IF(ODU!$J298&gt;0,"1","0") &amp; IF(ODU!$K298&gt;0,"1","0") &amp; IF(ODU!$L298&gt;0,"1","0") &amp; IF(ODU!$M298&gt;0,"1","0")&amp; IF(ODU!$N298&gt;0,"1","0")&amp; IF(ODU!$O298&gt;0,"1","0")&amp; IF(ODU!$P298&gt;0,"1","0")&amp; IF(ODU!$Q298&gt;0,"1","0")&amp; IF(ODU!$R298&gt;0,"1","0")&amp; IF(ODU!$S298&gt;0,"1","0")&amp; IF(ODU!$T298&gt;0,"1","0")&amp; IF(ODU!$U298&gt;0,"1","0")&amp; IF(ODU!$V298&gt;0,"1","0")&amp; IF(ODU!$W298&gt;0,"1","0")&amp; IF(ODU!$X298&gt;0,"1","0")&amp; IF(ODU!$Y298&gt;0,"1","0")))</f>
        <v/>
      </c>
      <c r="S298" s="351" t="str">
        <f>IF(ODU!$A298="","",26 - FIND("1",IF(ODU!$Y298&gt;0,"1","0") &amp; IF(ODU!$X298&gt;0,"1","0") &amp; IF(ODU!$W298&gt;0,"1","0") &amp; IF(ODU!$V298&gt;0,"1","0")&amp; IF(ODU!$U298&gt;0,"1","0")&amp; IF(ODU!$T298&gt;0,"1","0")&amp; IF(ODU!$S298&gt;0,"1","0")&amp; IF(ODU!$R298&gt;0,"1","0")&amp; IF(ODU!$Q298&gt;0,"1","0")&amp; IF(ODU!$P298&gt;0,"1","0")&amp; IF(ODU!$O298&gt;0,"1","0")&amp; IF(ODU!$N298&gt;0,"1","0")&amp; IF(ODU!$M298&gt;0,"1","0")&amp; IF(ODU!$L298&gt;0,"1","0")&amp; IF(ODU!$K298&gt;0,"1","0")&amp; IF(ODU!$J298&gt;0,"1","0")))</f>
        <v/>
      </c>
      <c r="T298" s="351" t="str">
        <f>IF(ODU!$A298="","",26 + FIND("1",IF(ODU!$AA298&gt;0,"1","0") &amp; IF(ODU!$AB298&gt;0,"1","0") &amp; IF(ODU!$AC298&gt;0,"1","0") &amp; IF(ODU!$AD298&gt;0,"1","0")&amp; IF(ODU!$AE298&gt;0,"1","0")&amp; IF(ODU!$AF298&gt;0,"1","0")&amp; IF(ODU!$AG298&gt;0,"1","0")&amp; IF(ODU!$AH298&gt;0,"1","0")&amp; IF(ODU!$AI298&gt;0,"1","0")&amp; IF(ODU!$AJ298&gt;0,"1","0")&amp; IF(ODU!$AK298&gt;0,"1","0")&amp; IF(ODU!$AL298&gt;0,"1","0")&amp; IF(ODU!$AM298&gt;0,"1","0")&amp; IF(ODU!$AN298&gt;0,"1","0")&amp; IF(ODU!$AO298&gt;0,"1","0")&amp; IF(ODU!$AP298&gt;0,"1","0")))</f>
        <v/>
      </c>
      <c r="U298" s="351" t="str">
        <f>IF(ODU!$A298="","",43 - FIND("1",IF(ODU!$AP298&gt;0,"1","0") &amp; IF(ODU!$AO298&gt;0,"1","0") &amp; IF(ODU!$AN298&gt;0,"1","0") &amp; IF(ODU!$AM298&gt;0,"1","0")&amp; IF(ODU!$AL298&gt;0,"1","0")&amp; IF(ODU!$AK298&gt;0,"1","0")&amp; IF(ODU!$AJ298&gt;0,"1","0")&amp; IF(ODU!$AI298&gt;0,"1","0")&amp; IF(ODU!$AH298&gt;0,"1","0")&amp; IF(ODU!$AG298&gt;0,"1","0")&amp; IF(ODU!$AF298&gt;0,"1","0")&amp; IF(ODU!$AE298&gt;0,"1","0")&amp; IF(ODU!$AD298&gt;0,"1","0")&amp; IF(ODU!$AC298&gt;0,"1","0")&amp; IF(ODU!$AB298&gt;0,"1","0")&amp; IF(ODU!$AA298&gt;0,"1","0")))</f>
        <v/>
      </c>
      <c r="V298" s="351" t="str">
        <f>IF(ODU!$A298="","",IF(OR(T298&lt;&gt;R298+17,U298&lt;&gt;S298+17)," RangeMismatch",""))</f>
        <v/>
      </c>
      <c r="W298" s="344" t="str">
        <f ca="1">IF(ODU!$A298="","",IF(COUNTA(INDIRECT("odu!R"&amp;ROW()&amp;"C"&amp;R298&amp;":R"&amp;ROW()&amp;"C"&amp;S298,"false"))&lt;&gt;1+S298-R298," GapInRangeCooling",""))</f>
        <v/>
      </c>
      <c r="X298" s="344" t="str">
        <f ca="1">IF(ODU!$A298="","",IF(COUNTA(INDIRECT("odu!R"&amp;ROW()&amp;"C"&amp;T298&amp;":R"&amp;ROW()&amp;"C"&amp;U298,"false"))&lt;&gt;1+U298-T298," GapInRangeHeating",""))</f>
        <v/>
      </c>
      <c r="Y298" s="345" t="str">
        <f>IF(ODU!$A298="","",IF(OR(ODU!$F298=0,ODU!$B298=0),0,ODU!$F298/ODU!$B298))</f>
        <v/>
      </c>
      <c r="Z298" s="345" t="str">
        <f>IF(ODU!$A298="","",IF(OR(ODU!$G298=0,ODU!$B298=0),0, ODU!$G298/ODU!$B298))</f>
        <v/>
      </c>
      <c r="AA298" s="303" t="str">
        <f>IF(ODU!$A298="","",IF(Y298=0,0,IF(Y298&gt;=0.8,13,IF(Y298&gt;=0.7,12,IF(Y298&gt;=0.6,11,IF(Y298&gt;=0.5,10,0))))))</f>
        <v/>
      </c>
      <c r="AB298" s="351" t="str">
        <f>IF(ODU!$A298="","",IF(Z298&gt;2, 25,6+INT(10*(Z298-0.0001))))</f>
        <v/>
      </c>
      <c r="AC298" s="304" t="str">
        <f>IF(ODU!$A298="","",IF(AA298&lt;R298," CapacityMin",""))</f>
        <v/>
      </c>
      <c r="AD298" s="304" t="str">
        <f>IF(ODU!$A298="","",IF(AB298&gt;S298," CapacityMax",""))</f>
        <v/>
      </c>
      <c r="AE298" s="344" t="str">
        <f>IF(ODU!$A298="","",IF(ODU!H298&lt;Min_Units," UnitMin",""))</f>
        <v/>
      </c>
      <c r="AF298" s="344" t="str">
        <f>IF(ODU!$A298="","",IF(ODU!I298&lt;=ODU!H298," UnitMax",""))</f>
        <v/>
      </c>
      <c r="AG298" s="344" t="str">
        <f>IF(ODU!$A298="","",IF(COUNTIF(IDU!$E$3:$N$3,"="&amp;UPPER(ODU!BL298))=1,""," Invalid_IDU_List"))</f>
        <v/>
      </c>
      <c r="AH298" s="344" t="str">
        <f t="shared" ca="1" si="40"/>
        <v/>
      </c>
      <c r="AI298" s="344" t="str">
        <f t="shared" si="41"/>
        <v/>
      </c>
    </row>
    <row r="299" spans="1:35" x14ac:dyDescent="0.2">
      <c r="A299">
        <v>299</v>
      </c>
      <c r="B299" s="304" t="str">
        <f t="shared" ca="1" si="38"/>
        <v/>
      </c>
      <c r="C299" s="304">
        <f t="shared" ca="1" si="39"/>
        <v>0</v>
      </c>
      <c r="D299" s="304">
        <f t="shared" ca="1" si="43"/>
        <v>0</v>
      </c>
      <c r="E299" s="304" t="str">
        <f t="shared" ca="1" si="44"/>
        <v/>
      </c>
      <c r="F299">
        <v>293</v>
      </c>
      <c r="G299" s="304">
        <f t="shared" ca="1" si="45"/>
        <v>0</v>
      </c>
      <c r="H299" s="304" t="str">
        <f t="shared" ca="1" si="42"/>
        <v/>
      </c>
      <c r="I299" s="311"/>
      <c r="J299" s="311"/>
      <c r="K299" s="311"/>
      <c r="P299" s="344" t="str">
        <f>IF(ODU!$A299="","",IF(COUNTIF(ODU!$A$4:$A$504,"="&amp;ODU!$A299)&gt;1,"ODU_Duplicate",""))</f>
        <v/>
      </c>
      <c r="Q299" s="344" t="str">
        <f>IF(IDU!$A300="","",IF(COUNTIF(IDU!$A$4:$A$354,"="&amp;IDU!$A300)&gt;1,"IDU_Duplicate",""))</f>
        <v/>
      </c>
      <c r="R299" s="351" t="str">
        <f>IF(ODU!$A299="","",9 + FIND("1",IF(ODU!$J299&gt;0,"1","0") &amp; IF(ODU!$K299&gt;0,"1","0") &amp; IF(ODU!$L299&gt;0,"1","0") &amp; IF(ODU!$M299&gt;0,"1","0")&amp; IF(ODU!$N299&gt;0,"1","0")&amp; IF(ODU!$O299&gt;0,"1","0")&amp; IF(ODU!$P299&gt;0,"1","0")&amp; IF(ODU!$Q299&gt;0,"1","0")&amp; IF(ODU!$R299&gt;0,"1","0")&amp; IF(ODU!$S299&gt;0,"1","0")&amp; IF(ODU!$T299&gt;0,"1","0")&amp; IF(ODU!$U299&gt;0,"1","0")&amp; IF(ODU!$V299&gt;0,"1","0")&amp; IF(ODU!$W299&gt;0,"1","0")&amp; IF(ODU!$X299&gt;0,"1","0")&amp; IF(ODU!$Y299&gt;0,"1","0")))</f>
        <v/>
      </c>
      <c r="S299" s="351" t="str">
        <f>IF(ODU!$A299="","",26 - FIND("1",IF(ODU!$Y299&gt;0,"1","0") &amp; IF(ODU!$X299&gt;0,"1","0") &amp; IF(ODU!$W299&gt;0,"1","0") &amp; IF(ODU!$V299&gt;0,"1","0")&amp; IF(ODU!$U299&gt;0,"1","0")&amp; IF(ODU!$T299&gt;0,"1","0")&amp; IF(ODU!$S299&gt;0,"1","0")&amp; IF(ODU!$R299&gt;0,"1","0")&amp; IF(ODU!$Q299&gt;0,"1","0")&amp; IF(ODU!$P299&gt;0,"1","0")&amp; IF(ODU!$O299&gt;0,"1","0")&amp; IF(ODU!$N299&gt;0,"1","0")&amp; IF(ODU!$M299&gt;0,"1","0")&amp; IF(ODU!$L299&gt;0,"1","0")&amp; IF(ODU!$K299&gt;0,"1","0")&amp; IF(ODU!$J299&gt;0,"1","0")))</f>
        <v/>
      </c>
      <c r="T299" s="351" t="str">
        <f>IF(ODU!$A299="","",26 + FIND("1",IF(ODU!$AA299&gt;0,"1","0") &amp; IF(ODU!$AB299&gt;0,"1","0") &amp; IF(ODU!$AC299&gt;0,"1","0") &amp; IF(ODU!$AD299&gt;0,"1","0")&amp; IF(ODU!$AE299&gt;0,"1","0")&amp; IF(ODU!$AF299&gt;0,"1","0")&amp; IF(ODU!$AG299&gt;0,"1","0")&amp; IF(ODU!$AH299&gt;0,"1","0")&amp; IF(ODU!$AI299&gt;0,"1","0")&amp; IF(ODU!$AJ299&gt;0,"1","0")&amp; IF(ODU!$AK299&gt;0,"1","0")&amp; IF(ODU!$AL299&gt;0,"1","0")&amp; IF(ODU!$AM299&gt;0,"1","0")&amp; IF(ODU!$AN299&gt;0,"1","0")&amp; IF(ODU!$AO299&gt;0,"1","0")&amp; IF(ODU!$AP299&gt;0,"1","0")))</f>
        <v/>
      </c>
      <c r="U299" s="351" t="str">
        <f>IF(ODU!$A299="","",43 - FIND("1",IF(ODU!$AP299&gt;0,"1","0") &amp; IF(ODU!$AO299&gt;0,"1","0") &amp; IF(ODU!$AN299&gt;0,"1","0") &amp; IF(ODU!$AM299&gt;0,"1","0")&amp; IF(ODU!$AL299&gt;0,"1","0")&amp; IF(ODU!$AK299&gt;0,"1","0")&amp; IF(ODU!$AJ299&gt;0,"1","0")&amp; IF(ODU!$AI299&gt;0,"1","0")&amp; IF(ODU!$AH299&gt;0,"1","0")&amp; IF(ODU!$AG299&gt;0,"1","0")&amp; IF(ODU!$AF299&gt;0,"1","0")&amp; IF(ODU!$AE299&gt;0,"1","0")&amp; IF(ODU!$AD299&gt;0,"1","0")&amp; IF(ODU!$AC299&gt;0,"1","0")&amp; IF(ODU!$AB299&gt;0,"1","0")&amp; IF(ODU!$AA299&gt;0,"1","0")))</f>
        <v/>
      </c>
      <c r="V299" s="351" t="str">
        <f>IF(ODU!$A299="","",IF(OR(T299&lt;&gt;R299+17,U299&lt;&gt;S299+17)," RangeMismatch",""))</f>
        <v/>
      </c>
      <c r="W299" s="344" t="str">
        <f ca="1">IF(ODU!$A299="","",IF(COUNTA(INDIRECT("odu!R"&amp;ROW()&amp;"C"&amp;R299&amp;":R"&amp;ROW()&amp;"C"&amp;S299,"false"))&lt;&gt;1+S299-R299," GapInRangeCooling",""))</f>
        <v/>
      </c>
      <c r="X299" s="344" t="str">
        <f ca="1">IF(ODU!$A299="","",IF(COUNTA(INDIRECT("odu!R"&amp;ROW()&amp;"C"&amp;T299&amp;":R"&amp;ROW()&amp;"C"&amp;U299,"false"))&lt;&gt;1+U299-T299," GapInRangeHeating",""))</f>
        <v/>
      </c>
      <c r="Y299" s="345" t="str">
        <f>IF(ODU!$A299="","",IF(OR(ODU!$F299=0,ODU!$B299=0),0,ODU!$F299/ODU!$B299))</f>
        <v/>
      </c>
      <c r="Z299" s="345" t="str">
        <f>IF(ODU!$A299="","",IF(OR(ODU!$G299=0,ODU!$B299=0),0, ODU!$G299/ODU!$B299))</f>
        <v/>
      </c>
      <c r="AA299" s="303" t="str">
        <f>IF(ODU!$A299="","",IF(Y299=0,0,IF(Y299&gt;=0.8,13,IF(Y299&gt;=0.7,12,IF(Y299&gt;=0.6,11,IF(Y299&gt;=0.5,10,0))))))</f>
        <v/>
      </c>
      <c r="AB299" s="351" t="str">
        <f>IF(ODU!$A299="","",IF(Z299&gt;2, 25,6+INT(10*(Z299-0.0001))))</f>
        <v/>
      </c>
      <c r="AC299" s="304" t="str">
        <f>IF(ODU!$A299="","",IF(AA299&lt;R299," CapacityMin",""))</f>
        <v/>
      </c>
      <c r="AD299" s="304" t="str">
        <f>IF(ODU!$A299="","",IF(AB299&gt;S299," CapacityMax",""))</f>
        <v/>
      </c>
      <c r="AE299" s="344" t="str">
        <f>IF(ODU!$A299="","",IF(ODU!H299&lt;Min_Units," UnitMin",""))</f>
        <v/>
      </c>
      <c r="AF299" s="344" t="str">
        <f>IF(ODU!$A299="","",IF(ODU!I299&lt;=ODU!H299," UnitMax",""))</f>
        <v/>
      </c>
      <c r="AG299" s="344" t="str">
        <f>IF(ODU!$A299="","",IF(COUNTIF(IDU!$E$3:$N$3,"="&amp;UPPER(ODU!BL299))=1,""," Invalid_IDU_List"))</f>
        <v/>
      </c>
      <c r="AH299" s="344" t="str">
        <f t="shared" ca="1" si="40"/>
        <v/>
      </c>
      <c r="AI299" s="344" t="str">
        <f t="shared" si="41"/>
        <v/>
      </c>
    </row>
    <row r="300" spans="1:35" x14ac:dyDescent="0.2">
      <c r="A300">
        <v>300</v>
      </c>
      <c r="B300" s="304" t="str">
        <f t="shared" ca="1" si="38"/>
        <v/>
      </c>
      <c r="C300" s="304">
        <f t="shared" ca="1" si="39"/>
        <v>0</v>
      </c>
      <c r="D300" s="304">
        <f t="shared" ca="1" si="43"/>
        <v>0</v>
      </c>
      <c r="E300" s="304" t="str">
        <f t="shared" ca="1" si="44"/>
        <v/>
      </c>
      <c r="F300">
        <v>294</v>
      </c>
      <c r="G300" s="304">
        <f t="shared" ca="1" si="45"/>
        <v>0</v>
      </c>
      <c r="H300" s="304" t="str">
        <f t="shared" ca="1" si="42"/>
        <v/>
      </c>
      <c r="I300" s="311"/>
      <c r="J300" s="311"/>
      <c r="K300" s="311"/>
      <c r="P300" s="344" t="str">
        <f>IF(ODU!$A300="","",IF(COUNTIF(ODU!$A$4:$A$504,"="&amp;ODU!$A300)&gt;1,"ODU_Duplicate",""))</f>
        <v/>
      </c>
      <c r="Q300" s="344" t="str">
        <f>IF(IDU!$A301="","",IF(COUNTIF(IDU!$A$4:$A$354,"="&amp;IDU!$A301)&gt;1,"IDU_Duplicate",""))</f>
        <v/>
      </c>
      <c r="R300" s="351" t="str">
        <f>IF(ODU!$A300="","",9 + FIND("1",IF(ODU!$J300&gt;0,"1","0") &amp; IF(ODU!$K300&gt;0,"1","0") &amp; IF(ODU!$L300&gt;0,"1","0") &amp; IF(ODU!$M300&gt;0,"1","0")&amp; IF(ODU!$N300&gt;0,"1","0")&amp; IF(ODU!$O300&gt;0,"1","0")&amp; IF(ODU!$P300&gt;0,"1","0")&amp; IF(ODU!$Q300&gt;0,"1","0")&amp; IF(ODU!$R300&gt;0,"1","0")&amp; IF(ODU!$S300&gt;0,"1","0")&amp; IF(ODU!$T300&gt;0,"1","0")&amp; IF(ODU!$U300&gt;0,"1","0")&amp; IF(ODU!$V300&gt;0,"1","0")&amp; IF(ODU!$W300&gt;0,"1","0")&amp; IF(ODU!$X300&gt;0,"1","0")&amp; IF(ODU!$Y300&gt;0,"1","0")))</f>
        <v/>
      </c>
      <c r="S300" s="351" t="str">
        <f>IF(ODU!$A300="","",26 - FIND("1",IF(ODU!$Y300&gt;0,"1","0") &amp; IF(ODU!$X300&gt;0,"1","0") &amp; IF(ODU!$W300&gt;0,"1","0") &amp; IF(ODU!$V300&gt;0,"1","0")&amp; IF(ODU!$U300&gt;0,"1","0")&amp; IF(ODU!$T300&gt;0,"1","0")&amp; IF(ODU!$S300&gt;0,"1","0")&amp; IF(ODU!$R300&gt;0,"1","0")&amp; IF(ODU!$Q300&gt;0,"1","0")&amp; IF(ODU!$P300&gt;0,"1","0")&amp; IF(ODU!$O300&gt;0,"1","0")&amp; IF(ODU!$N300&gt;0,"1","0")&amp; IF(ODU!$M300&gt;0,"1","0")&amp; IF(ODU!$L300&gt;0,"1","0")&amp; IF(ODU!$K300&gt;0,"1","0")&amp; IF(ODU!$J300&gt;0,"1","0")))</f>
        <v/>
      </c>
      <c r="T300" s="351" t="str">
        <f>IF(ODU!$A300="","",26 + FIND("1",IF(ODU!$AA300&gt;0,"1","0") &amp; IF(ODU!$AB300&gt;0,"1","0") &amp; IF(ODU!$AC300&gt;0,"1","0") &amp; IF(ODU!$AD300&gt;0,"1","0")&amp; IF(ODU!$AE300&gt;0,"1","0")&amp; IF(ODU!$AF300&gt;0,"1","0")&amp; IF(ODU!$AG300&gt;0,"1","0")&amp; IF(ODU!$AH300&gt;0,"1","0")&amp; IF(ODU!$AI300&gt;0,"1","0")&amp; IF(ODU!$AJ300&gt;0,"1","0")&amp; IF(ODU!$AK300&gt;0,"1","0")&amp; IF(ODU!$AL300&gt;0,"1","0")&amp; IF(ODU!$AM300&gt;0,"1","0")&amp; IF(ODU!$AN300&gt;0,"1","0")&amp; IF(ODU!$AO300&gt;0,"1","0")&amp; IF(ODU!$AP300&gt;0,"1","0")))</f>
        <v/>
      </c>
      <c r="U300" s="351" t="str">
        <f>IF(ODU!$A300="","",43 - FIND("1",IF(ODU!$AP300&gt;0,"1","0") &amp; IF(ODU!$AO300&gt;0,"1","0") &amp; IF(ODU!$AN300&gt;0,"1","0") &amp; IF(ODU!$AM300&gt;0,"1","0")&amp; IF(ODU!$AL300&gt;0,"1","0")&amp; IF(ODU!$AK300&gt;0,"1","0")&amp; IF(ODU!$AJ300&gt;0,"1","0")&amp; IF(ODU!$AI300&gt;0,"1","0")&amp; IF(ODU!$AH300&gt;0,"1","0")&amp; IF(ODU!$AG300&gt;0,"1","0")&amp; IF(ODU!$AF300&gt;0,"1","0")&amp; IF(ODU!$AE300&gt;0,"1","0")&amp; IF(ODU!$AD300&gt;0,"1","0")&amp; IF(ODU!$AC300&gt;0,"1","0")&amp; IF(ODU!$AB300&gt;0,"1","0")&amp; IF(ODU!$AA300&gt;0,"1","0")))</f>
        <v/>
      </c>
      <c r="V300" s="351" t="str">
        <f>IF(ODU!$A300="","",IF(OR(T300&lt;&gt;R300+17,U300&lt;&gt;S300+17)," RangeMismatch",""))</f>
        <v/>
      </c>
      <c r="W300" s="344" t="str">
        <f ca="1">IF(ODU!$A300="","",IF(COUNTA(INDIRECT("odu!R"&amp;ROW()&amp;"C"&amp;R300&amp;":R"&amp;ROW()&amp;"C"&amp;S300,"false"))&lt;&gt;1+S300-R300," GapInRangeCooling",""))</f>
        <v/>
      </c>
      <c r="X300" s="344" t="str">
        <f ca="1">IF(ODU!$A300="","",IF(COUNTA(INDIRECT("odu!R"&amp;ROW()&amp;"C"&amp;T300&amp;":R"&amp;ROW()&amp;"C"&amp;U300,"false"))&lt;&gt;1+U300-T300," GapInRangeHeating",""))</f>
        <v/>
      </c>
      <c r="Y300" s="345" t="str">
        <f>IF(ODU!$A300="","",IF(OR(ODU!$F300=0,ODU!$B300=0),0,ODU!$F300/ODU!$B300))</f>
        <v/>
      </c>
      <c r="Z300" s="345" t="str">
        <f>IF(ODU!$A300="","",IF(OR(ODU!$G300=0,ODU!$B300=0),0, ODU!$G300/ODU!$B300))</f>
        <v/>
      </c>
      <c r="AA300" s="303" t="str">
        <f>IF(ODU!$A300="","",IF(Y300=0,0,IF(Y300&gt;=0.8,13,IF(Y300&gt;=0.7,12,IF(Y300&gt;=0.6,11,IF(Y300&gt;=0.5,10,0))))))</f>
        <v/>
      </c>
      <c r="AB300" s="351" t="str">
        <f>IF(ODU!$A300="","",IF(Z300&gt;2, 25,6+INT(10*(Z300-0.0001))))</f>
        <v/>
      </c>
      <c r="AC300" s="304" t="str">
        <f>IF(ODU!$A300="","",IF(AA300&lt;R300," CapacityMin",""))</f>
        <v/>
      </c>
      <c r="AD300" s="304" t="str">
        <f>IF(ODU!$A300="","",IF(AB300&gt;S300," CapacityMax",""))</f>
        <v/>
      </c>
      <c r="AE300" s="344" t="str">
        <f>IF(ODU!$A300="","",IF(ODU!H300&lt;Min_Units," UnitMin",""))</f>
        <v/>
      </c>
      <c r="AF300" s="344" t="str">
        <f>IF(ODU!$A300="","",IF(ODU!I300&lt;=ODU!H300," UnitMax",""))</f>
        <v/>
      </c>
      <c r="AG300" s="344" t="str">
        <f>IF(ODU!$A300="","",IF(COUNTIF(IDU!$E$3:$N$3,"="&amp;UPPER(ODU!BL300))=1,""," Invalid_IDU_List"))</f>
        <v/>
      </c>
      <c r="AH300" s="344" t="str">
        <f t="shared" ca="1" si="40"/>
        <v/>
      </c>
      <c r="AI300" s="344" t="str">
        <f t="shared" si="41"/>
        <v/>
      </c>
    </row>
    <row r="301" spans="1:35" x14ac:dyDescent="0.2">
      <c r="A301">
        <v>301</v>
      </c>
      <c r="B301" s="304" t="str">
        <f t="shared" ca="1" si="38"/>
        <v/>
      </c>
      <c r="C301" s="304">
        <f t="shared" ca="1" si="39"/>
        <v>0</v>
      </c>
      <c r="D301" s="304">
        <f t="shared" ca="1" si="43"/>
        <v>0</v>
      </c>
      <c r="E301" s="304" t="str">
        <f t="shared" ca="1" si="44"/>
        <v/>
      </c>
      <c r="F301">
        <v>295</v>
      </c>
      <c r="G301" s="304">
        <f t="shared" ca="1" si="45"/>
        <v>0</v>
      </c>
      <c r="H301" s="304" t="str">
        <f t="shared" ca="1" si="42"/>
        <v/>
      </c>
      <c r="I301" s="311"/>
      <c r="J301" s="311"/>
      <c r="K301" s="311"/>
      <c r="P301" s="344" t="str">
        <f>IF(ODU!$A301="","",IF(COUNTIF(ODU!$A$4:$A$504,"="&amp;ODU!$A301)&gt;1,"ODU_Duplicate",""))</f>
        <v/>
      </c>
      <c r="Q301" s="344" t="str">
        <f>IF(IDU!$A302="","",IF(COUNTIF(IDU!$A$4:$A$354,"="&amp;IDU!$A302)&gt;1,"IDU_Duplicate",""))</f>
        <v/>
      </c>
      <c r="R301" s="351" t="str">
        <f>IF(ODU!$A301="","",9 + FIND("1",IF(ODU!$J301&gt;0,"1","0") &amp; IF(ODU!$K301&gt;0,"1","0") &amp; IF(ODU!$L301&gt;0,"1","0") &amp; IF(ODU!$M301&gt;0,"1","0")&amp; IF(ODU!$N301&gt;0,"1","0")&amp; IF(ODU!$O301&gt;0,"1","0")&amp; IF(ODU!$P301&gt;0,"1","0")&amp; IF(ODU!$Q301&gt;0,"1","0")&amp; IF(ODU!$R301&gt;0,"1","0")&amp; IF(ODU!$S301&gt;0,"1","0")&amp; IF(ODU!$T301&gt;0,"1","0")&amp; IF(ODU!$U301&gt;0,"1","0")&amp; IF(ODU!$V301&gt;0,"1","0")&amp; IF(ODU!$W301&gt;0,"1","0")&amp; IF(ODU!$X301&gt;0,"1","0")&amp; IF(ODU!$Y301&gt;0,"1","0")))</f>
        <v/>
      </c>
      <c r="S301" s="351" t="str">
        <f>IF(ODU!$A301="","",26 - FIND("1",IF(ODU!$Y301&gt;0,"1","0") &amp; IF(ODU!$X301&gt;0,"1","0") &amp; IF(ODU!$W301&gt;0,"1","0") &amp; IF(ODU!$V301&gt;0,"1","0")&amp; IF(ODU!$U301&gt;0,"1","0")&amp; IF(ODU!$T301&gt;0,"1","0")&amp; IF(ODU!$S301&gt;0,"1","0")&amp; IF(ODU!$R301&gt;0,"1","0")&amp; IF(ODU!$Q301&gt;0,"1","0")&amp; IF(ODU!$P301&gt;0,"1","0")&amp; IF(ODU!$O301&gt;0,"1","0")&amp; IF(ODU!$N301&gt;0,"1","0")&amp; IF(ODU!$M301&gt;0,"1","0")&amp; IF(ODU!$L301&gt;0,"1","0")&amp; IF(ODU!$K301&gt;0,"1","0")&amp; IF(ODU!$J301&gt;0,"1","0")))</f>
        <v/>
      </c>
      <c r="T301" s="351" t="str">
        <f>IF(ODU!$A301="","",26 + FIND("1",IF(ODU!$AA301&gt;0,"1","0") &amp; IF(ODU!$AB301&gt;0,"1","0") &amp; IF(ODU!$AC301&gt;0,"1","0") &amp; IF(ODU!$AD301&gt;0,"1","0")&amp; IF(ODU!$AE301&gt;0,"1","0")&amp; IF(ODU!$AF301&gt;0,"1","0")&amp; IF(ODU!$AG301&gt;0,"1","0")&amp; IF(ODU!$AH301&gt;0,"1","0")&amp; IF(ODU!$AI301&gt;0,"1","0")&amp; IF(ODU!$AJ301&gt;0,"1","0")&amp; IF(ODU!$AK301&gt;0,"1","0")&amp; IF(ODU!$AL301&gt;0,"1","0")&amp; IF(ODU!$AM301&gt;0,"1","0")&amp; IF(ODU!$AN301&gt;0,"1","0")&amp; IF(ODU!$AO301&gt;0,"1","0")&amp; IF(ODU!$AP301&gt;0,"1","0")))</f>
        <v/>
      </c>
      <c r="U301" s="351" t="str">
        <f>IF(ODU!$A301="","",43 - FIND("1",IF(ODU!$AP301&gt;0,"1","0") &amp; IF(ODU!$AO301&gt;0,"1","0") &amp; IF(ODU!$AN301&gt;0,"1","0") &amp; IF(ODU!$AM301&gt;0,"1","0")&amp; IF(ODU!$AL301&gt;0,"1","0")&amp; IF(ODU!$AK301&gt;0,"1","0")&amp; IF(ODU!$AJ301&gt;0,"1","0")&amp; IF(ODU!$AI301&gt;0,"1","0")&amp; IF(ODU!$AH301&gt;0,"1","0")&amp; IF(ODU!$AG301&gt;0,"1","0")&amp; IF(ODU!$AF301&gt;0,"1","0")&amp; IF(ODU!$AE301&gt;0,"1","0")&amp; IF(ODU!$AD301&gt;0,"1","0")&amp; IF(ODU!$AC301&gt;0,"1","0")&amp; IF(ODU!$AB301&gt;0,"1","0")&amp; IF(ODU!$AA301&gt;0,"1","0")))</f>
        <v/>
      </c>
      <c r="V301" s="351" t="str">
        <f>IF(ODU!$A301="","",IF(OR(T301&lt;&gt;R301+17,U301&lt;&gt;S301+17)," RangeMismatch",""))</f>
        <v/>
      </c>
      <c r="W301" s="344" t="str">
        <f ca="1">IF(ODU!$A301="","",IF(COUNTA(INDIRECT("odu!R"&amp;ROW()&amp;"C"&amp;R301&amp;":R"&amp;ROW()&amp;"C"&amp;S301,"false"))&lt;&gt;1+S301-R301," GapInRangeCooling",""))</f>
        <v/>
      </c>
      <c r="X301" s="344" t="str">
        <f ca="1">IF(ODU!$A301="","",IF(COUNTA(INDIRECT("odu!R"&amp;ROW()&amp;"C"&amp;T301&amp;":R"&amp;ROW()&amp;"C"&amp;U301,"false"))&lt;&gt;1+U301-T301," GapInRangeHeating",""))</f>
        <v/>
      </c>
      <c r="Y301" s="345" t="str">
        <f>IF(ODU!$A301="","",IF(OR(ODU!$F301=0,ODU!$B301=0),0,ODU!$F301/ODU!$B301))</f>
        <v/>
      </c>
      <c r="Z301" s="345" t="str">
        <f>IF(ODU!$A301="","",IF(OR(ODU!$G301=0,ODU!$B301=0),0, ODU!$G301/ODU!$B301))</f>
        <v/>
      </c>
      <c r="AA301" s="303" t="str">
        <f>IF(ODU!$A301="","",IF(Y301=0,0,IF(Y301&gt;=0.8,13,IF(Y301&gt;=0.7,12,IF(Y301&gt;=0.6,11,IF(Y301&gt;=0.5,10,0))))))</f>
        <v/>
      </c>
      <c r="AB301" s="351" t="str">
        <f>IF(ODU!$A301="","",IF(Z301&gt;2, 25,6+INT(10*(Z301-0.0001))))</f>
        <v/>
      </c>
      <c r="AC301" s="304" t="str">
        <f>IF(ODU!$A301="","",IF(AA301&lt;R301," CapacityMin",""))</f>
        <v/>
      </c>
      <c r="AD301" s="304" t="str">
        <f>IF(ODU!$A301="","",IF(AB301&gt;S301," CapacityMax",""))</f>
        <v/>
      </c>
      <c r="AE301" s="344" t="str">
        <f>IF(ODU!$A301="","",IF(ODU!H301&lt;Min_Units," UnitMin",""))</f>
        <v/>
      </c>
      <c r="AF301" s="344" t="str">
        <f>IF(ODU!$A301="","",IF(ODU!I301&lt;=ODU!H301," UnitMax",""))</f>
        <v/>
      </c>
      <c r="AG301" s="344" t="str">
        <f>IF(ODU!$A301="","",IF(COUNTIF(IDU!$E$3:$N$3,"="&amp;UPPER(ODU!BL301))=1,""," Invalid_IDU_List"))</f>
        <v/>
      </c>
      <c r="AH301" s="344" t="str">
        <f t="shared" ca="1" si="40"/>
        <v/>
      </c>
      <c r="AI301" s="344" t="str">
        <f t="shared" si="41"/>
        <v/>
      </c>
    </row>
    <row r="302" spans="1:35" x14ac:dyDescent="0.2">
      <c r="A302">
        <v>302</v>
      </c>
      <c r="B302" s="304" t="str">
        <f t="shared" ca="1" si="38"/>
        <v/>
      </c>
      <c r="C302" s="304">
        <f t="shared" ca="1" si="39"/>
        <v>0</v>
      </c>
      <c r="D302" s="304">
        <f t="shared" ca="1" si="43"/>
        <v>0</v>
      </c>
      <c r="E302" s="304" t="str">
        <f t="shared" ca="1" si="44"/>
        <v/>
      </c>
      <c r="F302">
        <v>296</v>
      </c>
      <c r="G302" s="304">
        <f t="shared" ca="1" si="45"/>
        <v>0</v>
      </c>
      <c r="H302" s="304" t="str">
        <f t="shared" ca="1" si="42"/>
        <v/>
      </c>
      <c r="I302" s="311"/>
      <c r="J302" s="311"/>
      <c r="K302" s="311"/>
      <c r="P302" s="344" t="str">
        <f>IF(ODU!$A302="","",IF(COUNTIF(ODU!$A$4:$A$504,"="&amp;ODU!$A302)&gt;1,"ODU_Duplicate",""))</f>
        <v/>
      </c>
      <c r="Q302" s="344" t="str">
        <f>IF(IDU!$A303="","",IF(COUNTIF(IDU!$A$4:$A$354,"="&amp;IDU!$A303)&gt;1,"IDU_Duplicate",""))</f>
        <v/>
      </c>
      <c r="R302" s="351" t="str">
        <f>IF(ODU!$A302="","",9 + FIND("1",IF(ODU!$J302&gt;0,"1","0") &amp; IF(ODU!$K302&gt;0,"1","0") &amp; IF(ODU!$L302&gt;0,"1","0") &amp; IF(ODU!$M302&gt;0,"1","0")&amp; IF(ODU!$N302&gt;0,"1","0")&amp; IF(ODU!$O302&gt;0,"1","0")&amp; IF(ODU!$P302&gt;0,"1","0")&amp; IF(ODU!$Q302&gt;0,"1","0")&amp; IF(ODU!$R302&gt;0,"1","0")&amp; IF(ODU!$S302&gt;0,"1","0")&amp; IF(ODU!$T302&gt;0,"1","0")&amp; IF(ODU!$U302&gt;0,"1","0")&amp; IF(ODU!$V302&gt;0,"1","0")&amp; IF(ODU!$W302&gt;0,"1","0")&amp; IF(ODU!$X302&gt;0,"1","0")&amp; IF(ODU!$Y302&gt;0,"1","0")))</f>
        <v/>
      </c>
      <c r="S302" s="351" t="str">
        <f>IF(ODU!$A302="","",26 - FIND("1",IF(ODU!$Y302&gt;0,"1","0") &amp; IF(ODU!$X302&gt;0,"1","0") &amp; IF(ODU!$W302&gt;0,"1","0") &amp; IF(ODU!$V302&gt;0,"1","0")&amp; IF(ODU!$U302&gt;0,"1","0")&amp; IF(ODU!$T302&gt;0,"1","0")&amp; IF(ODU!$S302&gt;0,"1","0")&amp; IF(ODU!$R302&gt;0,"1","0")&amp; IF(ODU!$Q302&gt;0,"1","0")&amp; IF(ODU!$P302&gt;0,"1","0")&amp; IF(ODU!$O302&gt;0,"1","0")&amp; IF(ODU!$N302&gt;0,"1","0")&amp; IF(ODU!$M302&gt;0,"1","0")&amp; IF(ODU!$L302&gt;0,"1","0")&amp; IF(ODU!$K302&gt;0,"1","0")&amp; IF(ODU!$J302&gt;0,"1","0")))</f>
        <v/>
      </c>
      <c r="T302" s="351" t="str">
        <f>IF(ODU!$A302="","",26 + FIND("1",IF(ODU!$AA302&gt;0,"1","0") &amp; IF(ODU!$AB302&gt;0,"1","0") &amp; IF(ODU!$AC302&gt;0,"1","0") &amp; IF(ODU!$AD302&gt;0,"1","0")&amp; IF(ODU!$AE302&gt;0,"1","0")&amp; IF(ODU!$AF302&gt;0,"1","0")&amp; IF(ODU!$AG302&gt;0,"1","0")&amp; IF(ODU!$AH302&gt;0,"1","0")&amp; IF(ODU!$AI302&gt;0,"1","0")&amp; IF(ODU!$AJ302&gt;0,"1","0")&amp; IF(ODU!$AK302&gt;0,"1","0")&amp; IF(ODU!$AL302&gt;0,"1","0")&amp; IF(ODU!$AM302&gt;0,"1","0")&amp; IF(ODU!$AN302&gt;0,"1","0")&amp; IF(ODU!$AO302&gt;0,"1","0")&amp; IF(ODU!$AP302&gt;0,"1","0")))</f>
        <v/>
      </c>
      <c r="U302" s="351" t="str">
        <f>IF(ODU!$A302="","",43 - FIND("1",IF(ODU!$AP302&gt;0,"1","0") &amp; IF(ODU!$AO302&gt;0,"1","0") &amp; IF(ODU!$AN302&gt;0,"1","0") &amp; IF(ODU!$AM302&gt;0,"1","0")&amp; IF(ODU!$AL302&gt;0,"1","0")&amp; IF(ODU!$AK302&gt;0,"1","0")&amp; IF(ODU!$AJ302&gt;0,"1","0")&amp; IF(ODU!$AI302&gt;0,"1","0")&amp; IF(ODU!$AH302&gt;0,"1","0")&amp; IF(ODU!$AG302&gt;0,"1","0")&amp; IF(ODU!$AF302&gt;0,"1","0")&amp; IF(ODU!$AE302&gt;0,"1","0")&amp; IF(ODU!$AD302&gt;0,"1","0")&amp; IF(ODU!$AC302&gt;0,"1","0")&amp; IF(ODU!$AB302&gt;0,"1","0")&amp; IF(ODU!$AA302&gt;0,"1","0")))</f>
        <v/>
      </c>
      <c r="V302" s="351" t="str">
        <f>IF(ODU!$A302="","",IF(OR(T302&lt;&gt;R302+17,U302&lt;&gt;S302+17)," RangeMismatch",""))</f>
        <v/>
      </c>
      <c r="W302" s="344" t="str">
        <f ca="1">IF(ODU!$A302="","",IF(COUNTA(INDIRECT("odu!R"&amp;ROW()&amp;"C"&amp;R302&amp;":R"&amp;ROW()&amp;"C"&amp;S302,"false"))&lt;&gt;1+S302-R302," GapInRangeCooling",""))</f>
        <v/>
      </c>
      <c r="X302" s="344" t="str">
        <f ca="1">IF(ODU!$A302="","",IF(COUNTA(INDIRECT("odu!R"&amp;ROW()&amp;"C"&amp;T302&amp;":R"&amp;ROW()&amp;"C"&amp;U302,"false"))&lt;&gt;1+U302-T302," GapInRangeHeating",""))</f>
        <v/>
      </c>
      <c r="Y302" s="345" t="str">
        <f>IF(ODU!$A302="","",IF(OR(ODU!$F302=0,ODU!$B302=0),0,ODU!$F302/ODU!$B302))</f>
        <v/>
      </c>
      <c r="Z302" s="345" t="str">
        <f>IF(ODU!$A302="","",IF(OR(ODU!$G302=0,ODU!$B302=0),0, ODU!$G302/ODU!$B302))</f>
        <v/>
      </c>
      <c r="AA302" s="303" t="str">
        <f>IF(ODU!$A302="","",IF(Y302=0,0,IF(Y302&gt;=0.8,13,IF(Y302&gt;=0.7,12,IF(Y302&gt;=0.6,11,IF(Y302&gt;=0.5,10,0))))))</f>
        <v/>
      </c>
      <c r="AB302" s="351" t="str">
        <f>IF(ODU!$A302="","",IF(Z302&gt;2, 25,6+INT(10*(Z302-0.0001))))</f>
        <v/>
      </c>
      <c r="AC302" s="304" t="str">
        <f>IF(ODU!$A302="","",IF(AA302&lt;R302," CapacityMin",""))</f>
        <v/>
      </c>
      <c r="AD302" s="304" t="str">
        <f>IF(ODU!$A302="","",IF(AB302&gt;S302," CapacityMax",""))</f>
        <v/>
      </c>
      <c r="AE302" s="344" t="str">
        <f>IF(ODU!$A302="","",IF(ODU!H302&lt;Min_Units," UnitMin",""))</f>
        <v/>
      </c>
      <c r="AF302" s="344" t="str">
        <f>IF(ODU!$A302="","",IF(ODU!I302&lt;=ODU!H302," UnitMax",""))</f>
        <v/>
      </c>
      <c r="AG302" s="344" t="str">
        <f>IF(ODU!$A302="","",IF(COUNTIF(IDU!$E$3:$N$3,"="&amp;UPPER(ODU!BL302))=1,""," Invalid_IDU_List"))</f>
        <v/>
      </c>
      <c r="AH302" s="344" t="str">
        <f t="shared" ca="1" si="40"/>
        <v/>
      </c>
      <c r="AI302" s="344" t="str">
        <f t="shared" si="41"/>
        <v/>
      </c>
    </row>
    <row r="303" spans="1:35" x14ac:dyDescent="0.2">
      <c r="A303">
        <v>303</v>
      </c>
      <c r="B303" s="304" t="str">
        <f t="shared" ca="1" si="38"/>
        <v/>
      </c>
      <c r="C303" s="304">
        <f t="shared" ca="1" si="39"/>
        <v>0</v>
      </c>
      <c r="D303" s="304">
        <f t="shared" ca="1" si="43"/>
        <v>0</v>
      </c>
      <c r="E303" s="304" t="str">
        <f t="shared" ca="1" si="44"/>
        <v/>
      </c>
      <c r="F303">
        <v>297</v>
      </c>
      <c r="G303" s="304">
        <f t="shared" ca="1" si="45"/>
        <v>0</v>
      </c>
      <c r="H303" s="304" t="str">
        <f t="shared" ca="1" si="42"/>
        <v/>
      </c>
      <c r="I303" s="311"/>
      <c r="J303" s="311"/>
      <c r="K303" s="311"/>
      <c r="P303" s="344" t="str">
        <f>IF(ODU!$A303="","",IF(COUNTIF(ODU!$A$4:$A$504,"="&amp;ODU!$A303)&gt;1,"ODU_Duplicate",""))</f>
        <v/>
      </c>
      <c r="Q303" s="344" t="str">
        <f>IF(IDU!$A304="","",IF(COUNTIF(IDU!$A$4:$A$354,"="&amp;IDU!$A304)&gt;1,"IDU_Duplicate",""))</f>
        <v/>
      </c>
      <c r="R303" s="351" t="str">
        <f>IF(ODU!$A303="","",9 + FIND("1",IF(ODU!$J303&gt;0,"1","0") &amp; IF(ODU!$K303&gt;0,"1","0") &amp; IF(ODU!$L303&gt;0,"1","0") &amp; IF(ODU!$M303&gt;0,"1","0")&amp; IF(ODU!$N303&gt;0,"1","0")&amp; IF(ODU!$O303&gt;0,"1","0")&amp; IF(ODU!$P303&gt;0,"1","0")&amp; IF(ODU!$Q303&gt;0,"1","0")&amp; IF(ODU!$R303&gt;0,"1","0")&amp; IF(ODU!$S303&gt;0,"1","0")&amp; IF(ODU!$T303&gt;0,"1","0")&amp; IF(ODU!$U303&gt;0,"1","0")&amp; IF(ODU!$V303&gt;0,"1","0")&amp; IF(ODU!$W303&gt;0,"1","0")&amp; IF(ODU!$X303&gt;0,"1","0")&amp; IF(ODU!$Y303&gt;0,"1","0")))</f>
        <v/>
      </c>
      <c r="S303" s="351" t="str">
        <f>IF(ODU!$A303="","",26 - FIND("1",IF(ODU!$Y303&gt;0,"1","0") &amp; IF(ODU!$X303&gt;0,"1","0") &amp; IF(ODU!$W303&gt;0,"1","0") &amp; IF(ODU!$V303&gt;0,"1","0")&amp; IF(ODU!$U303&gt;0,"1","0")&amp; IF(ODU!$T303&gt;0,"1","0")&amp; IF(ODU!$S303&gt;0,"1","0")&amp; IF(ODU!$R303&gt;0,"1","0")&amp; IF(ODU!$Q303&gt;0,"1","0")&amp; IF(ODU!$P303&gt;0,"1","0")&amp; IF(ODU!$O303&gt;0,"1","0")&amp; IF(ODU!$N303&gt;0,"1","0")&amp; IF(ODU!$M303&gt;0,"1","0")&amp; IF(ODU!$L303&gt;0,"1","0")&amp; IF(ODU!$K303&gt;0,"1","0")&amp; IF(ODU!$J303&gt;0,"1","0")))</f>
        <v/>
      </c>
      <c r="T303" s="351" t="str">
        <f>IF(ODU!$A303="","",26 + FIND("1",IF(ODU!$AA303&gt;0,"1","0") &amp; IF(ODU!$AB303&gt;0,"1","0") &amp; IF(ODU!$AC303&gt;0,"1","0") &amp; IF(ODU!$AD303&gt;0,"1","0")&amp; IF(ODU!$AE303&gt;0,"1","0")&amp; IF(ODU!$AF303&gt;0,"1","0")&amp; IF(ODU!$AG303&gt;0,"1","0")&amp; IF(ODU!$AH303&gt;0,"1","0")&amp; IF(ODU!$AI303&gt;0,"1","0")&amp; IF(ODU!$AJ303&gt;0,"1","0")&amp; IF(ODU!$AK303&gt;0,"1","0")&amp; IF(ODU!$AL303&gt;0,"1","0")&amp; IF(ODU!$AM303&gt;0,"1","0")&amp; IF(ODU!$AN303&gt;0,"1","0")&amp; IF(ODU!$AO303&gt;0,"1","0")&amp; IF(ODU!$AP303&gt;0,"1","0")))</f>
        <v/>
      </c>
      <c r="U303" s="351" t="str">
        <f>IF(ODU!$A303="","",43 - FIND("1",IF(ODU!$AP303&gt;0,"1","0") &amp; IF(ODU!$AO303&gt;0,"1","0") &amp; IF(ODU!$AN303&gt;0,"1","0") &amp; IF(ODU!$AM303&gt;0,"1","0")&amp; IF(ODU!$AL303&gt;0,"1","0")&amp; IF(ODU!$AK303&gt;0,"1","0")&amp; IF(ODU!$AJ303&gt;0,"1","0")&amp; IF(ODU!$AI303&gt;0,"1","0")&amp; IF(ODU!$AH303&gt;0,"1","0")&amp; IF(ODU!$AG303&gt;0,"1","0")&amp; IF(ODU!$AF303&gt;0,"1","0")&amp; IF(ODU!$AE303&gt;0,"1","0")&amp; IF(ODU!$AD303&gt;0,"1","0")&amp; IF(ODU!$AC303&gt;0,"1","0")&amp; IF(ODU!$AB303&gt;0,"1","0")&amp; IF(ODU!$AA303&gt;0,"1","0")))</f>
        <v/>
      </c>
      <c r="V303" s="351" t="str">
        <f>IF(ODU!$A303="","",IF(OR(T303&lt;&gt;R303+17,U303&lt;&gt;S303+17)," RangeMismatch",""))</f>
        <v/>
      </c>
      <c r="W303" s="344" t="str">
        <f ca="1">IF(ODU!$A303="","",IF(COUNTA(INDIRECT("odu!R"&amp;ROW()&amp;"C"&amp;R303&amp;":R"&amp;ROW()&amp;"C"&amp;S303,"false"))&lt;&gt;1+S303-R303," GapInRangeCooling",""))</f>
        <v/>
      </c>
      <c r="X303" s="344" t="str">
        <f ca="1">IF(ODU!$A303="","",IF(COUNTA(INDIRECT("odu!R"&amp;ROW()&amp;"C"&amp;T303&amp;":R"&amp;ROW()&amp;"C"&amp;U303,"false"))&lt;&gt;1+U303-T303," GapInRangeHeating",""))</f>
        <v/>
      </c>
      <c r="Y303" s="345" t="str">
        <f>IF(ODU!$A303="","",IF(OR(ODU!$F303=0,ODU!$B303=0),0,ODU!$F303/ODU!$B303))</f>
        <v/>
      </c>
      <c r="Z303" s="345" t="str">
        <f>IF(ODU!$A303="","",IF(OR(ODU!$G303=0,ODU!$B303=0),0, ODU!$G303/ODU!$B303))</f>
        <v/>
      </c>
      <c r="AA303" s="303" t="str">
        <f>IF(ODU!$A303="","",IF(Y303=0,0,IF(Y303&gt;=0.8,13,IF(Y303&gt;=0.7,12,IF(Y303&gt;=0.6,11,IF(Y303&gt;=0.5,10,0))))))</f>
        <v/>
      </c>
      <c r="AB303" s="351" t="str">
        <f>IF(ODU!$A303="","",IF(Z303&gt;2, 25,6+INT(10*(Z303-0.0001))))</f>
        <v/>
      </c>
      <c r="AC303" s="304" t="str">
        <f>IF(ODU!$A303="","",IF(AA303&lt;R303," CapacityMin",""))</f>
        <v/>
      </c>
      <c r="AD303" s="304" t="str">
        <f>IF(ODU!$A303="","",IF(AB303&gt;S303," CapacityMax",""))</f>
        <v/>
      </c>
      <c r="AE303" s="344" t="str">
        <f>IF(ODU!$A303="","",IF(ODU!H303&lt;Min_Units," UnitMin",""))</f>
        <v/>
      </c>
      <c r="AF303" s="344" t="str">
        <f>IF(ODU!$A303="","",IF(ODU!I303&lt;=ODU!H303," UnitMax",""))</f>
        <v/>
      </c>
      <c r="AG303" s="344" t="str">
        <f>IF(ODU!$A303="","",IF(COUNTIF(IDU!$E$3:$N$3,"="&amp;UPPER(ODU!BL303))=1,""," Invalid_IDU_List"))</f>
        <v/>
      </c>
      <c r="AH303" s="344" t="str">
        <f t="shared" ca="1" si="40"/>
        <v/>
      </c>
      <c r="AI303" s="344" t="str">
        <f t="shared" si="41"/>
        <v/>
      </c>
    </row>
    <row r="304" spans="1:35" x14ac:dyDescent="0.2">
      <c r="A304">
        <v>304</v>
      </c>
      <c r="B304" s="304" t="str">
        <f t="shared" ca="1" si="38"/>
        <v/>
      </c>
      <c r="C304" s="304">
        <f t="shared" ca="1" si="39"/>
        <v>0</v>
      </c>
      <c r="D304" s="304">
        <f t="shared" ca="1" si="43"/>
        <v>0</v>
      </c>
      <c r="E304" s="304" t="str">
        <f t="shared" ca="1" si="44"/>
        <v/>
      </c>
      <c r="F304">
        <v>298</v>
      </c>
      <c r="G304" s="304">
        <f t="shared" ca="1" si="45"/>
        <v>0</v>
      </c>
      <c r="H304" s="304" t="str">
        <f t="shared" ca="1" si="42"/>
        <v/>
      </c>
      <c r="I304" s="311"/>
      <c r="J304" s="311"/>
      <c r="K304" s="311"/>
      <c r="P304" s="344" t="str">
        <f>IF(ODU!$A304="","",IF(COUNTIF(ODU!$A$4:$A$504,"="&amp;ODU!$A304)&gt;1,"ODU_Duplicate",""))</f>
        <v/>
      </c>
      <c r="Q304" s="344" t="str">
        <f>IF(IDU!$A305="","",IF(COUNTIF(IDU!$A$4:$A$354,"="&amp;IDU!$A305)&gt;1,"IDU_Duplicate",""))</f>
        <v/>
      </c>
      <c r="R304" s="351" t="str">
        <f>IF(ODU!$A304="","",9 + FIND("1",IF(ODU!$J304&gt;0,"1","0") &amp; IF(ODU!$K304&gt;0,"1","0") &amp; IF(ODU!$L304&gt;0,"1","0") &amp; IF(ODU!$M304&gt;0,"1","0")&amp; IF(ODU!$N304&gt;0,"1","0")&amp; IF(ODU!$O304&gt;0,"1","0")&amp; IF(ODU!$P304&gt;0,"1","0")&amp; IF(ODU!$Q304&gt;0,"1","0")&amp; IF(ODU!$R304&gt;0,"1","0")&amp; IF(ODU!$S304&gt;0,"1","0")&amp; IF(ODU!$T304&gt;0,"1","0")&amp; IF(ODU!$U304&gt;0,"1","0")&amp; IF(ODU!$V304&gt;0,"1","0")&amp; IF(ODU!$W304&gt;0,"1","0")&amp; IF(ODU!$X304&gt;0,"1","0")&amp; IF(ODU!$Y304&gt;0,"1","0")))</f>
        <v/>
      </c>
      <c r="S304" s="351" t="str">
        <f>IF(ODU!$A304="","",26 - FIND("1",IF(ODU!$Y304&gt;0,"1","0") &amp; IF(ODU!$X304&gt;0,"1","0") &amp; IF(ODU!$W304&gt;0,"1","0") &amp; IF(ODU!$V304&gt;0,"1","0")&amp; IF(ODU!$U304&gt;0,"1","0")&amp; IF(ODU!$T304&gt;0,"1","0")&amp; IF(ODU!$S304&gt;0,"1","0")&amp; IF(ODU!$R304&gt;0,"1","0")&amp; IF(ODU!$Q304&gt;0,"1","0")&amp; IF(ODU!$P304&gt;0,"1","0")&amp; IF(ODU!$O304&gt;0,"1","0")&amp; IF(ODU!$N304&gt;0,"1","0")&amp; IF(ODU!$M304&gt;0,"1","0")&amp; IF(ODU!$L304&gt;0,"1","0")&amp; IF(ODU!$K304&gt;0,"1","0")&amp; IF(ODU!$J304&gt;0,"1","0")))</f>
        <v/>
      </c>
      <c r="T304" s="351" t="str">
        <f>IF(ODU!$A304="","",26 + FIND("1",IF(ODU!$AA304&gt;0,"1","0") &amp; IF(ODU!$AB304&gt;0,"1","0") &amp; IF(ODU!$AC304&gt;0,"1","0") &amp; IF(ODU!$AD304&gt;0,"1","0")&amp; IF(ODU!$AE304&gt;0,"1","0")&amp; IF(ODU!$AF304&gt;0,"1","0")&amp; IF(ODU!$AG304&gt;0,"1","0")&amp; IF(ODU!$AH304&gt;0,"1","0")&amp; IF(ODU!$AI304&gt;0,"1","0")&amp; IF(ODU!$AJ304&gt;0,"1","0")&amp; IF(ODU!$AK304&gt;0,"1","0")&amp; IF(ODU!$AL304&gt;0,"1","0")&amp; IF(ODU!$AM304&gt;0,"1","0")&amp; IF(ODU!$AN304&gt;0,"1","0")&amp; IF(ODU!$AO304&gt;0,"1","0")&amp; IF(ODU!$AP304&gt;0,"1","0")))</f>
        <v/>
      </c>
      <c r="U304" s="351" t="str">
        <f>IF(ODU!$A304="","",43 - FIND("1",IF(ODU!$AP304&gt;0,"1","0") &amp; IF(ODU!$AO304&gt;0,"1","0") &amp; IF(ODU!$AN304&gt;0,"1","0") &amp; IF(ODU!$AM304&gt;0,"1","0")&amp; IF(ODU!$AL304&gt;0,"1","0")&amp; IF(ODU!$AK304&gt;0,"1","0")&amp; IF(ODU!$AJ304&gt;0,"1","0")&amp; IF(ODU!$AI304&gt;0,"1","0")&amp; IF(ODU!$AH304&gt;0,"1","0")&amp; IF(ODU!$AG304&gt;0,"1","0")&amp; IF(ODU!$AF304&gt;0,"1","0")&amp; IF(ODU!$AE304&gt;0,"1","0")&amp; IF(ODU!$AD304&gt;0,"1","0")&amp; IF(ODU!$AC304&gt;0,"1","0")&amp; IF(ODU!$AB304&gt;0,"1","0")&amp; IF(ODU!$AA304&gt;0,"1","0")))</f>
        <v/>
      </c>
      <c r="V304" s="351" t="str">
        <f>IF(ODU!$A304="","",IF(OR(T304&lt;&gt;R304+17,U304&lt;&gt;S304+17)," RangeMismatch",""))</f>
        <v/>
      </c>
      <c r="W304" s="344" t="str">
        <f ca="1">IF(ODU!$A304="","",IF(COUNTA(INDIRECT("odu!R"&amp;ROW()&amp;"C"&amp;R304&amp;":R"&amp;ROW()&amp;"C"&amp;S304,"false"))&lt;&gt;1+S304-R304," GapInRangeCooling",""))</f>
        <v/>
      </c>
      <c r="X304" s="344" t="str">
        <f ca="1">IF(ODU!$A304="","",IF(COUNTA(INDIRECT("odu!R"&amp;ROW()&amp;"C"&amp;T304&amp;":R"&amp;ROW()&amp;"C"&amp;U304,"false"))&lt;&gt;1+U304-T304," GapInRangeHeating",""))</f>
        <v/>
      </c>
      <c r="Y304" s="345" t="str">
        <f>IF(ODU!$A304="","",IF(OR(ODU!$F304=0,ODU!$B304=0),0,ODU!$F304/ODU!$B304))</f>
        <v/>
      </c>
      <c r="Z304" s="345" t="str">
        <f>IF(ODU!$A304="","",IF(OR(ODU!$G304=0,ODU!$B304=0),0, ODU!$G304/ODU!$B304))</f>
        <v/>
      </c>
      <c r="AA304" s="303" t="str">
        <f>IF(ODU!$A304="","",IF(Y304=0,0,IF(Y304&gt;=0.8,13,IF(Y304&gt;=0.7,12,IF(Y304&gt;=0.6,11,IF(Y304&gt;=0.5,10,0))))))</f>
        <v/>
      </c>
      <c r="AB304" s="351" t="str">
        <f>IF(ODU!$A304="","",IF(Z304&gt;2, 25,6+INT(10*(Z304-0.0001))))</f>
        <v/>
      </c>
      <c r="AC304" s="304" t="str">
        <f>IF(ODU!$A304="","",IF(AA304&lt;R304," CapacityMin",""))</f>
        <v/>
      </c>
      <c r="AD304" s="304" t="str">
        <f>IF(ODU!$A304="","",IF(AB304&gt;S304," CapacityMax",""))</f>
        <v/>
      </c>
      <c r="AE304" s="344" t="str">
        <f>IF(ODU!$A304="","",IF(ODU!H304&lt;Min_Units," UnitMin",""))</f>
        <v/>
      </c>
      <c r="AF304" s="344" t="str">
        <f>IF(ODU!$A304="","",IF(ODU!I304&lt;=ODU!H304," UnitMax",""))</f>
        <v/>
      </c>
      <c r="AG304" s="344" t="str">
        <f>IF(ODU!$A304="","",IF(COUNTIF(IDU!$E$3:$N$3,"="&amp;UPPER(ODU!BL304))=1,""," Invalid_IDU_List"))</f>
        <v/>
      </c>
      <c r="AH304" s="344" t="str">
        <f t="shared" ca="1" si="40"/>
        <v/>
      </c>
      <c r="AI304" s="344" t="str">
        <f t="shared" si="41"/>
        <v/>
      </c>
    </row>
    <row r="305" spans="1:35" x14ac:dyDescent="0.2">
      <c r="A305">
        <v>305</v>
      </c>
      <c r="B305" s="304" t="str">
        <f t="shared" ca="1" si="38"/>
        <v/>
      </c>
      <c r="C305" s="304">
        <f t="shared" ca="1" si="39"/>
        <v>0</v>
      </c>
      <c r="D305" s="304">
        <f t="shared" ca="1" si="43"/>
        <v>0</v>
      </c>
      <c r="E305" s="304" t="str">
        <f t="shared" ca="1" si="44"/>
        <v/>
      </c>
      <c r="F305">
        <v>299</v>
      </c>
      <c r="G305" s="304">
        <f t="shared" ca="1" si="45"/>
        <v>0</v>
      </c>
      <c r="H305" s="304" t="str">
        <f t="shared" ca="1" si="42"/>
        <v/>
      </c>
      <c r="I305" s="311"/>
      <c r="J305" s="311"/>
      <c r="K305" s="311"/>
      <c r="P305" s="344" t="str">
        <f>IF(ODU!$A305="","",IF(COUNTIF(ODU!$A$4:$A$504,"="&amp;ODU!$A305)&gt;1,"ODU_Duplicate",""))</f>
        <v/>
      </c>
      <c r="Q305" s="344" t="str">
        <f>IF(IDU!$A306="","",IF(COUNTIF(IDU!$A$4:$A$354,"="&amp;IDU!$A306)&gt;1,"IDU_Duplicate",""))</f>
        <v/>
      </c>
      <c r="R305" s="351" t="str">
        <f>IF(ODU!$A305="","",9 + FIND("1",IF(ODU!$J305&gt;0,"1","0") &amp; IF(ODU!$K305&gt;0,"1","0") &amp; IF(ODU!$L305&gt;0,"1","0") &amp; IF(ODU!$M305&gt;0,"1","0")&amp; IF(ODU!$N305&gt;0,"1","0")&amp; IF(ODU!$O305&gt;0,"1","0")&amp; IF(ODU!$P305&gt;0,"1","0")&amp; IF(ODU!$Q305&gt;0,"1","0")&amp; IF(ODU!$R305&gt;0,"1","0")&amp; IF(ODU!$S305&gt;0,"1","0")&amp; IF(ODU!$T305&gt;0,"1","0")&amp; IF(ODU!$U305&gt;0,"1","0")&amp; IF(ODU!$V305&gt;0,"1","0")&amp; IF(ODU!$W305&gt;0,"1","0")&amp; IF(ODU!$X305&gt;0,"1","0")&amp; IF(ODU!$Y305&gt;0,"1","0")))</f>
        <v/>
      </c>
      <c r="S305" s="351" t="str">
        <f>IF(ODU!$A305="","",26 - FIND("1",IF(ODU!$Y305&gt;0,"1","0") &amp; IF(ODU!$X305&gt;0,"1","0") &amp; IF(ODU!$W305&gt;0,"1","0") &amp; IF(ODU!$V305&gt;0,"1","0")&amp; IF(ODU!$U305&gt;0,"1","0")&amp; IF(ODU!$T305&gt;0,"1","0")&amp; IF(ODU!$S305&gt;0,"1","0")&amp; IF(ODU!$R305&gt;0,"1","0")&amp; IF(ODU!$Q305&gt;0,"1","0")&amp; IF(ODU!$P305&gt;0,"1","0")&amp; IF(ODU!$O305&gt;0,"1","0")&amp; IF(ODU!$N305&gt;0,"1","0")&amp; IF(ODU!$M305&gt;0,"1","0")&amp; IF(ODU!$L305&gt;0,"1","0")&amp; IF(ODU!$K305&gt;0,"1","0")&amp; IF(ODU!$J305&gt;0,"1","0")))</f>
        <v/>
      </c>
      <c r="T305" s="351" t="str">
        <f>IF(ODU!$A305="","",26 + FIND("1",IF(ODU!$AA305&gt;0,"1","0") &amp; IF(ODU!$AB305&gt;0,"1","0") &amp; IF(ODU!$AC305&gt;0,"1","0") &amp; IF(ODU!$AD305&gt;0,"1","0")&amp; IF(ODU!$AE305&gt;0,"1","0")&amp; IF(ODU!$AF305&gt;0,"1","0")&amp; IF(ODU!$AG305&gt;0,"1","0")&amp; IF(ODU!$AH305&gt;0,"1","0")&amp; IF(ODU!$AI305&gt;0,"1","0")&amp; IF(ODU!$AJ305&gt;0,"1","0")&amp; IF(ODU!$AK305&gt;0,"1","0")&amp; IF(ODU!$AL305&gt;0,"1","0")&amp; IF(ODU!$AM305&gt;0,"1","0")&amp; IF(ODU!$AN305&gt;0,"1","0")&amp; IF(ODU!$AO305&gt;0,"1","0")&amp; IF(ODU!$AP305&gt;0,"1","0")))</f>
        <v/>
      </c>
      <c r="U305" s="351" t="str">
        <f>IF(ODU!$A305="","",43 - FIND("1",IF(ODU!$AP305&gt;0,"1","0") &amp; IF(ODU!$AO305&gt;0,"1","0") &amp; IF(ODU!$AN305&gt;0,"1","0") &amp; IF(ODU!$AM305&gt;0,"1","0")&amp; IF(ODU!$AL305&gt;0,"1","0")&amp; IF(ODU!$AK305&gt;0,"1","0")&amp; IF(ODU!$AJ305&gt;0,"1","0")&amp; IF(ODU!$AI305&gt;0,"1","0")&amp; IF(ODU!$AH305&gt;0,"1","0")&amp; IF(ODU!$AG305&gt;0,"1","0")&amp; IF(ODU!$AF305&gt;0,"1","0")&amp; IF(ODU!$AE305&gt;0,"1","0")&amp; IF(ODU!$AD305&gt;0,"1","0")&amp; IF(ODU!$AC305&gt;0,"1","0")&amp; IF(ODU!$AB305&gt;0,"1","0")&amp; IF(ODU!$AA305&gt;0,"1","0")))</f>
        <v/>
      </c>
      <c r="V305" s="351" t="str">
        <f>IF(ODU!$A305="","",IF(OR(T305&lt;&gt;R305+17,U305&lt;&gt;S305+17)," RangeMismatch",""))</f>
        <v/>
      </c>
      <c r="W305" s="344" t="str">
        <f ca="1">IF(ODU!$A305="","",IF(COUNTA(INDIRECT("odu!R"&amp;ROW()&amp;"C"&amp;R305&amp;":R"&amp;ROW()&amp;"C"&amp;S305,"false"))&lt;&gt;1+S305-R305," GapInRangeCooling",""))</f>
        <v/>
      </c>
      <c r="X305" s="344" t="str">
        <f ca="1">IF(ODU!$A305="","",IF(COUNTA(INDIRECT("odu!R"&amp;ROW()&amp;"C"&amp;T305&amp;":R"&amp;ROW()&amp;"C"&amp;U305,"false"))&lt;&gt;1+U305-T305," GapInRangeHeating",""))</f>
        <v/>
      </c>
      <c r="Y305" s="345" t="str">
        <f>IF(ODU!$A305="","",IF(OR(ODU!$F305=0,ODU!$B305=0),0,ODU!$F305/ODU!$B305))</f>
        <v/>
      </c>
      <c r="Z305" s="345" t="str">
        <f>IF(ODU!$A305="","",IF(OR(ODU!$G305=0,ODU!$B305=0),0, ODU!$G305/ODU!$B305))</f>
        <v/>
      </c>
      <c r="AA305" s="303" t="str">
        <f>IF(ODU!$A305="","",IF(Y305=0,0,IF(Y305&gt;=0.8,13,IF(Y305&gt;=0.7,12,IF(Y305&gt;=0.6,11,IF(Y305&gt;=0.5,10,0))))))</f>
        <v/>
      </c>
      <c r="AB305" s="351" t="str">
        <f>IF(ODU!$A305="","",IF(Z305&gt;2, 25,6+INT(10*(Z305-0.0001))))</f>
        <v/>
      </c>
      <c r="AC305" s="304" t="str">
        <f>IF(ODU!$A305="","",IF(AA305&lt;R305," CapacityMin",""))</f>
        <v/>
      </c>
      <c r="AD305" s="304" t="str">
        <f>IF(ODU!$A305="","",IF(AB305&gt;S305," CapacityMax",""))</f>
        <v/>
      </c>
      <c r="AE305" s="344" t="str">
        <f>IF(ODU!$A305="","",IF(ODU!H305&lt;Min_Units," UnitMin",""))</f>
        <v/>
      </c>
      <c r="AF305" s="344" t="str">
        <f>IF(ODU!$A305="","",IF(ODU!I305&lt;=ODU!H305," UnitMax",""))</f>
        <v/>
      </c>
      <c r="AG305" s="344" t="str">
        <f>IF(ODU!$A305="","",IF(COUNTIF(IDU!$E$3:$N$3,"="&amp;UPPER(ODU!BL305))=1,""," Invalid_IDU_List"))</f>
        <v/>
      </c>
      <c r="AH305" s="344" t="str">
        <f t="shared" ca="1" si="40"/>
        <v/>
      </c>
      <c r="AI305" s="344" t="str">
        <f t="shared" si="41"/>
        <v/>
      </c>
    </row>
    <row r="306" spans="1:35" x14ac:dyDescent="0.2">
      <c r="A306">
        <v>306</v>
      </c>
      <c r="B306" s="304" t="str">
        <f t="shared" ca="1" si="38"/>
        <v/>
      </c>
      <c r="C306" s="304">
        <f t="shared" ca="1" si="39"/>
        <v>0</v>
      </c>
      <c r="D306" s="304">
        <f t="shared" ca="1" si="43"/>
        <v>0</v>
      </c>
      <c r="E306" s="304" t="str">
        <f t="shared" ca="1" si="44"/>
        <v/>
      </c>
      <c r="F306">
        <v>300</v>
      </c>
      <c r="G306" s="304">
        <f t="shared" ca="1" si="45"/>
        <v>0</v>
      </c>
      <c r="H306" s="304" t="str">
        <f t="shared" ca="1" si="42"/>
        <v/>
      </c>
      <c r="I306" s="311"/>
      <c r="J306" s="311"/>
      <c r="K306" s="311"/>
      <c r="P306" s="344" t="str">
        <f>IF(ODU!$A306="","",IF(COUNTIF(ODU!$A$4:$A$504,"="&amp;ODU!$A306)&gt;1,"ODU_Duplicate",""))</f>
        <v/>
      </c>
      <c r="Q306" s="344" t="str">
        <f>IF(IDU!$A307="","",IF(COUNTIF(IDU!$A$4:$A$354,"="&amp;IDU!$A307)&gt;1,"IDU_Duplicate",""))</f>
        <v/>
      </c>
      <c r="R306" s="351" t="str">
        <f>IF(ODU!$A306="","",9 + FIND("1",IF(ODU!$J306&gt;0,"1","0") &amp; IF(ODU!$K306&gt;0,"1","0") &amp; IF(ODU!$L306&gt;0,"1","0") &amp; IF(ODU!$M306&gt;0,"1","0")&amp; IF(ODU!$N306&gt;0,"1","0")&amp; IF(ODU!$O306&gt;0,"1","0")&amp; IF(ODU!$P306&gt;0,"1","0")&amp; IF(ODU!$Q306&gt;0,"1","0")&amp; IF(ODU!$R306&gt;0,"1","0")&amp; IF(ODU!$S306&gt;0,"1","0")&amp; IF(ODU!$T306&gt;0,"1","0")&amp; IF(ODU!$U306&gt;0,"1","0")&amp; IF(ODU!$V306&gt;0,"1","0")&amp; IF(ODU!$W306&gt;0,"1","0")&amp; IF(ODU!$X306&gt;0,"1","0")&amp; IF(ODU!$Y306&gt;0,"1","0")))</f>
        <v/>
      </c>
      <c r="S306" s="351" t="str">
        <f>IF(ODU!$A306="","",26 - FIND("1",IF(ODU!$Y306&gt;0,"1","0") &amp; IF(ODU!$X306&gt;0,"1","0") &amp; IF(ODU!$W306&gt;0,"1","0") &amp; IF(ODU!$V306&gt;0,"1","0")&amp; IF(ODU!$U306&gt;0,"1","0")&amp; IF(ODU!$T306&gt;0,"1","0")&amp; IF(ODU!$S306&gt;0,"1","0")&amp; IF(ODU!$R306&gt;0,"1","0")&amp; IF(ODU!$Q306&gt;0,"1","0")&amp; IF(ODU!$P306&gt;0,"1","0")&amp; IF(ODU!$O306&gt;0,"1","0")&amp; IF(ODU!$N306&gt;0,"1","0")&amp; IF(ODU!$M306&gt;0,"1","0")&amp; IF(ODU!$L306&gt;0,"1","0")&amp; IF(ODU!$K306&gt;0,"1","0")&amp; IF(ODU!$J306&gt;0,"1","0")))</f>
        <v/>
      </c>
      <c r="T306" s="351" t="str">
        <f>IF(ODU!$A306="","",26 + FIND("1",IF(ODU!$AA306&gt;0,"1","0") &amp; IF(ODU!$AB306&gt;0,"1","0") &amp; IF(ODU!$AC306&gt;0,"1","0") &amp; IF(ODU!$AD306&gt;0,"1","0")&amp; IF(ODU!$AE306&gt;0,"1","0")&amp; IF(ODU!$AF306&gt;0,"1","0")&amp; IF(ODU!$AG306&gt;0,"1","0")&amp; IF(ODU!$AH306&gt;0,"1","0")&amp; IF(ODU!$AI306&gt;0,"1","0")&amp; IF(ODU!$AJ306&gt;0,"1","0")&amp; IF(ODU!$AK306&gt;0,"1","0")&amp; IF(ODU!$AL306&gt;0,"1","0")&amp; IF(ODU!$AM306&gt;0,"1","0")&amp; IF(ODU!$AN306&gt;0,"1","0")&amp; IF(ODU!$AO306&gt;0,"1","0")&amp; IF(ODU!$AP306&gt;0,"1","0")))</f>
        <v/>
      </c>
      <c r="U306" s="351" t="str">
        <f>IF(ODU!$A306="","",43 - FIND("1",IF(ODU!$AP306&gt;0,"1","0") &amp; IF(ODU!$AO306&gt;0,"1","0") &amp; IF(ODU!$AN306&gt;0,"1","0") &amp; IF(ODU!$AM306&gt;0,"1","0")&amp; IF(ODU!$AL306&gt;0,"1","0")&amp; IF(ODU!$AK306&gt;0,"1","0")&amp; IF(ODU!$AJ306&gt;0,"1","0")&amp; IF(ODU!$AI306&gt;0,"1","0")&amp; IF(ODU!$AH306&gt;0,"1","0")&amp; IF(ODU!$AG306&gt;0,"1","0")&amp; IF(ODU!$AF306&gt;0,"1","0")&amp; IF(ODU!$AE306&gt;0,"1","0")&amp; IF(ODU!$AD306&gt;0,"1","0")&amp; IF(ODU!$AC306&gt;0,"1","0")&amp; IF(ODU!$AB306&gt;0,"1","0")&amp; IF(ODU!$AA306&gt;0,"1","0")))</f>
        <v/>
      </c>
      <c r="V306" s="351" t="str">
        <f>IF(ODU!$A306="","",IF(OR(T306&lt;&gt;R306+17,U306&lt;&gt;S306+17)," RangeMismatch",""))</f>
        <v/>
      </c>
      <c r="W306" s="344" t="str">
        <f ca="1">IF(ODU!$A306="","",IF(COUNTA(INDIRECT("odu!R"&amp;ROW()&amp;"C"&amp;R306&amp;":R"&amp;ROW()&amp;"C"&amp;S306,"false"))&lt;&gt;1+S306-R306," GapInRangeCooling",""))</f>
        <v/>
      </c>
      <c r="X306" s="344" t="str">
        <f ca="1">IF(ODU!$A306="","",IF(COUNTA(INDIRECT("odu!R"&amp;ROW()&amp;"C"&amp;T306&amp;":R"&amp;ROW()&amp;"C"&amp;U306,"false"))&lt;&gt;1+U306-T306," GapInRangeHeating",""))</f>
        <v/>
      </c>
      <c r="Y306" s="345" t="str">
        <f>IF(ODU!$A306="","",IF(OR(ODU!$F306=0,ODU!$B306=0),0,ODU!$F306/ODU!$B306))</f>
        <v/>
      </c>
      <c r="Z306" s="345" t="str">
        <f>IF(ODU!$A306="","",IF(OR(ODU!$G306=0,ODU!$B306=0),0, ODU!$G306/ODU!$B306))</f>
        <v/>
      </c>
      <c r="AA306" s="303" t="str">
        <f>IF(ODU!$A306="","",IF(Y306=0,0,IF(Y306&gt;=0.8,13,IF(Y306&gt;=0.7,12,IF(Y306&gt;=0.6,11,IF(Y306&gt;=0.5,10,0))))))</f>
        <v/>
      </c>
      <c r="AB306" s="351" t="str">
        <f>IF(ODU!$A306="","",IF(Z306&gt;2, 25,6+INT(10*(Z306-0.0001))))</f>
        <v/>
      </c>
      <c r="AC306" s="304" t="str">
        <f>IF(ODU!$A306="","",IF(AA306&lt;R306," CapacityMin",""))</f>
        <v/>
      </c>
      <c r="AD306" s="304" t="str">
        <f>IF(ODU!$A306="","",IF(AB306&gt;S306," CapacityMax",""))</f>
        <v/>
      </c>
      <c r="AE306" s="344" t="str">
        <f>IF(ODU!$A306="","",IF(ODU!H306&lt;Min_Units," UnitMin",""))</f>
        <v/>
      </c>
      <c r="AF306" s="344" t="str">
        <f>IF(ODU!$A306="","",IF(ODU!I306&lt;=ODU!H306," UnitMax",""))</f>
        <v/>
      </c>
      <c r="AG306" s="344" t="str">
        <f>IF(ODU!$A306="","",IF(COUNTIF(IDU!$E$3:$N$3,"="&amp;UPPER(ODU!BL306))=1,""," Invalid_IDU_List"))</f>
        <v/>
      </c>
      <c r="AH306" s="344" t="str">
        <f t="shared" ca="1" si="40"/>
        <v/>
      </c>
      <c r="AI306" s="344" t="str">
        <f t="shared" si="41"/>
        <v/>
      </c>
    </row>
    <row r="307" spans="1:35" x14ac:dyDescent="0.2">
      <c r="A307">
        <v>307</v>
      </c>
      <c r="B307" s="304" t="str">
        <f t="shared" ca="1" si="38"/>
        <v/>
      </c>
      <c r="C307" s="304">
        <f t="shared" ca="1" si="39"/>
        <v>0</v>
      </c>
      <c r="D307" s="304">
        <f t="shared" ca="1" si="43"/>
        <v>0</v>
      </c>
      <c r="E307" s="304" t="str">
        <f t="shared" ca="1" si="44"/>
        <v/>
      </c>
      <c r="F307">
        <v>301</v>
      </c>
      <c r="G307" s="304">
        <f t="shared" ca="1" si="45"/>
        <v>0</v>
      </c>
      <c r="H307" s="304" t="str">
        <f t="shared" ca="1" si="42"/>
        <v/>
      </c>
      <c r="I307" s="311"/>
      <c r="J307" s="311"/>
      <c r="K307" s="311"/>
      <c r="P307" s="344" t="str">
        <f>IF(ODU!$A307="","",IF(COUNTIF(ODU!$A$4:$A$504,"="&amp;ODU!$A307)&gt;1,"ODU_Duplicate",""))</f>
        <v/>
      </c>
      <c r="Q307" s="344" t="str">
        <f>IF(IDU!$A308="","",IF(COUNTIF(IDU!$A$4:$A$354,"="&amp;IDU!$A308)&gt;1,"IDU_Duplicate",""))</f>
        <v/>
      </c>
      <c r="R307" s="351" t="str">
        <f>IF(ODU!$A307="","",9 + FIND("1",IF(ODU!$J307&gt;0,"1","0") &amp; IF(ODU!$K307&gt;0,"1","0") &amp; IF(ODU!$L307&gt;0,"1","0") &amp; IF(ODU!$M307&gt;0,"1","0")&amp; IF(ODU!$N307&gt;0,"1","0")&amp; IF(ODU!$O307&gt;0,"1","0")&amp; IF(ODU!$P307&gt;0,"1","0")&amp; IF(ODU!$Q307&gt;0,"1","0")&amp; IF(ODU!$R307&gt;0,"1","0")&amp; IF(ODU!$S307&gt;0,"1","0")&amp; IF(ODU!$T307&gt;0,"1","0")&amp; IF(ODU!$U307&gt;0,"1","0")&amp; IF(ODU!$V307&gt;0,"1","0")&amp; IF(ODU!$W307&gt;0,"1","0")&amp; IF(ODU!$X307&gt;0,"1","0")&amp; IF(ODU!$Y307&gt;0,"1","0")))</f>
        <v/>
      </c>
      <c r="S307" s="351" t="str">
        <f>IF(ODU!$A307="","",26 - FIND("1",IF(ODU!$Y307&gt;0,"1","0") &amp; IF(ODU!$X307&gt;0,"1","0") &amp; IF(ODU!$W307&gt;0,"1","0") &amp; IF(ODU!$V307&gt;0,"1","0")&amp; IF(ODU!$U307&gt;0,"1","0")&amp; IF(ODU!$T307&gt;0,"1","0")&amp; IF(ODU!$S307&gt;0,"1","0")&amp; IF(ODU!$R307&gt;0,"1","0")&amp; IF(ODU!$Q307&gt;0,"1","0")&amp; IF(ODU!$P307&gt;0,"1","0")&amp; IF(ODU!$O307&gt;0,"1","0")&amp; IF(ODU!$N307&gt;0,"1","0")&amp; IF(ODU!$M307&gt;0,"1","0")&amp; IF(ODU!$L307&gt;0,"1","0")&amp; IF(ODU!$K307&gt;0,"1","0")&amp; IF(ODU!$J307&gt;0,"1","0")))</f>
        <v/>
      </c>
      <c r="T307" s="351" t="str">
        <f>IF(ODU!$A307="","",26 + FIND("1",IF(ODU!$AA307&gt;0,"1","0") &amp; IF(ODU!$AB307&gt;0,"1","0") &amp; IF(ODU!$AC307&gt;0,"1","0") &amp; IF(ODU!$AD307&gt;0,"1","0")&amp; IF(ODU!$AE307&gt;0,"1","0")&amp; IF(ODU!$AF307&gt;0,"1","0")&amp; IF(ODU!$AG307&gt;0,"1","0")&amp; IF(ODU!$AH307&gt;0,"1","0")&amp; IF(ODU!$AI307&gt;0,"1","0")&amp; IF(ODU!$AJ307&gt;0,"1","0")&amp; IF(ODU!$AK307&gt;0,"1","0")&amp; IF(ODU!$AL307&gt;0,"1","0")&amp; IF(ODU!$AM307&gt;0,"1","0")&amp; IF(ODU!$AN307&gt;0,"1","0")&amp; IF(ODU!$AO307&gt;0,"1","0")&amp; IF(ODU!$AP307&gt;0,"1","0")))</f>
        <v/>
      </c>
      <c r="U307" s="351" t="str">
        <f>IF(ODU!$A307="","",43 - FIND("1",IF(ODU!$AP307&gt;0,"1","0") &amp; IF(ODU!$AO307&gt;0,"1","0") &amp; IF(ODU!$AN307&gt;0,"1","0") &amp; IF(ODU!$AM307&gt;0,"1","0")&amp; IF(ODU!$AL307&gt;0,"1","0")&amp; IF(ODU!$AK307&gt;0,"1","0")&amp; IF(ODU!$AJ307&gt;0,"1","0")&amp; IF(ODU!$AI307&gt;0,"1","0")&amp; IF(ODU!$AH307&gt;0,"1","0")&amp; IF(ODU!$AG307&gt;0,"1","0")&amp; IF(ODU!$AF307&gt;0,"1","0")&amp; IF(ODU!$AE307&gt;0,"1","0")&amp; IF(ODU!$AD307&gt;0,"1","0")&amp; IF(ODU!$AC307&gt;0,"1","0")&amp; IF(ODU!$AB307&gt;0,"1","0")&amp; IF(ODU!$AA307&gt;0,"1","0")))</f>
        <v/>
      </c>
      <c r="V307" s="351" t="str">
        <f>IF(ODU!$A307="","",IF(OR(T307&lt;&gt;R307+17,U307&lt;&gt;S307+17)," RangeMismatch",""))</f>
        <v/>
      </c>
      <c r="W307" s="344" t="str">
        <f ca="1">IF(ODU!$A307="","",IF(COUNTA(INDIRECT("odu!R"&amp;ROW()&amp;"C"&amp;R307&amp;":R"&amp;ROW()&amp;"C"&amp;S307,"false"))&lt;&gt;1+S307-R307," GapInRangeCooling",""))</f>
        <v/>
      </c>
      <c r="X307" s="344" t="str">
        <f ca="1">IF(ODU!$A307="","",IF(COUNTA(INDIRECT("odu!R"&amp;ROW()&amp;"C"&amp;T307&amp;":R"&amp;ROW()&amp;"C"&amp;U307,"false"))&lt;&gt;1+U307-T307," GapInRangeHeating",""))</f>
        <v/>
      </c>
      <c r="Y307" s="345" t="str">
        <f>IF(ODU!$A307="","",IF(OR(ODU!$F307=0,ODU!$B307=0),0,ODU!$F307/ODU!$B307))</f>
        <v/>
      </c>
      <c r="Z307" s="345" t="str">
        <f>IF(ODU!$A307="","",IF(OR(ODU!$G307=0,ODU!$B307=0),0, ODU!$G307/ODU!$B307))</f>
        <v/>
      </c>
      <c r="AA307" s="303" t="str">
        <f>IF(ODU!$A307="","",IF(Y307=0,0,IF(Y307&gt;=0.8,13,IF(Y307&gt;=0.7,12,IF(Y307&gt;=0.6,11,IF(Y307&gt;=0.5,10,0))))))</f>
        <v/>
      </c>
      <c r="AB307" s="351" t="str">
        <f>IF(ODU!$A307="","",IF(Z307&gt;2, 25,6+INT(10*(Z307-0.0001))))</f>
        <v/>
      </c>
      <c r="AC307" s="304" t="str">
        <f>IF(ODU!$A307="","",IF(AA307&lt;R307," CapacityMin",""))</f>
        <v/>
      </c>
      <c r="AD307" s="304" t="str">
        <f>IF(ODU!$A307="","",IF(AB307&gt;S307," CapacityMax",""))</f>
        <v/>
      </c>
      <c r="AE307" s="344" t="str">
        <f>IF(ODU!$A307="","",IF(ODU!H307&lt;Min_Units," UnitMin",""))</f>
        <v/>
      </c>
      <c r="AF307" s="344" t="str">
        <f>IF(ODU!$A307="","",IF(ODU!I307&lt;=ODU!H307," UnitMax",""))</f>
        <v/>
      </c>
      <c r="AG307" s="344" t="str">
        <f>IF(ODU!$A307="","",IF(COUNTIF(IDU!$E$3:$N$3,"="&amp;UPPER(ODU!BL307))=1,""," Invalid_IDU_List"))</f>
        <v/>
      </c>
      <c r="AH307" s="344" t="str">
        <f t="shared" ca="1" si="40"/>
        <v/>
      </c>
      <c r="AI307" s="344" t="str">
        <f t="shared" si="41"/>
        <v/>
      </c>
    </row>
    <row r="308" spans="1:35" x14ac:dyDescent="0.2">
      <c r="A308">
        <v>308</v>
      </c>
      <c r="B308" s="304" t="str">
        <f t="shared" ca="1" si="38"/>
        <v/>
      </c>
      <c r="C308" s="304">
        <f t="shared" ca="1" si="39"/>
        <v>0</v>
      </c>
      <c r="D308" s="304">
        <f t="shared" ca="1" si="43"/>
        <v>0</v>
      </c>
      <c r="E308" s="304" t="str">
        <f t="shared" ca="1" si="44"/>
        <v/>
      </c>
      <c r="F308">
        <v>302</v>
      </c>
      <c r="G308" s="304">
        <f t="shared" ca="1" si="45"/>
        <v>0</v>
      </c>
      <c r="H308" s="304" t="str">
        <f t="shared" ca="1" si="42"/>
        <v/>
      </c>
      <c r="I308" s="311"/>
      <c r="J308" s="311"/>
      <c r="K308" s="311"/>
      <c r="P308" s="344" t="str">
        <f>IF(ODU!$A308="","",IF(COUNTIF(ODU!$A$4:$A$504,"="&amp;ODU!$A308)&gt;1,"ODU_Duplicate",""))</f>
        <v/>
      </c>
      <c r="Q308" s="344" t="str">
        <f>IF(IDU!$A309="","",IF(COUNTIF(IDU!$A$4:$A$354,"="&amp;IDU!$A309)&gt;1,"IDU_Duplicate",""))</f>
        <v/>
      </c>
      <c r="R308" s="351" t="str">
        <f>IF(ODU!$A308="","",9 + FIND("1",IF(ODU!$J308&gt;0,"1","0") &amp; IF(ODU!$K308&gt;0,"1","0") &amp; IF(ODU!$L308&gt;0,"1","0") &amp; IF(ODU!$M308&gt;0,"1","0")&amp; IF(ODU!$N308&gt;0,"1","0")&amp; IF(ODU!$O308&gt;0,"1","0")&amp; IF(ODU!$P308&gt;0,"1","0")&amp; IF(ODU!$Q308&gt;0,"1","0")&amp; IF(ODU!$R308&gt;0,"1","0")&amp; IF(ODU!$S308&gt;0,"1","0")&amp; IF(ODU!$T308&gt;0,"1","0")&amp; IF(ODU!$U308&gt;0,"1","0")&amp; IF(ODU!$V308&gt;0,"1","0")&amp; IF(ODU!$W308&gt;0,"1","0")&amp; IF(ODU!$X308&gt;0,"1","0")&amp; IF(ODU!$Y308&gt;0,"1","0")))</f>
        <v/>
      </c>
      <c r="S308" s="351" t="str">
        <f>IF(ODU!$A308="","",26 - FIND("1",IF(ODU!$Y308&gt;0,"1","0") &amp; IF(ODU!$X308&gt;0,"1","0") &amp; IF(ODU!$W308&gt;0,"1","0") &amp; IF(ODU!$V308&gt;0,"1","0")&amp; IF(ODU!$U308&gt;0,"1","0")&amp; IF(ODU!$T308&gt;0,"1","0")&amp; IF(ODU!$S308&gt;0,"1","0")&amp; IF(ODU!$R308&gt;0,"1","0")&amp; IF(ODU!$Q308&gt;0,"1","0")&amp; IF(ODU!$P308&gt;0,"1","0")&amp; IF(ODU!$O308&gt;0,"1","0")&amp; IF(ODU!$N308&gt;0,"1","0")&amp; IF(ODU!$M308&gt;0,"1","0")&amp; IF(ODU!$L308&gt;0,"1","0")&amp; IF(ODU!$K308&gt;0,"1","0")&amp; IF(ODU!$J308&gt;0,"1","0")))</f>
        <v/>
      </c>
      <c r="T308" s="351" t="str">
        <f>IF(ODU!$A308="","",26 + FIND("1",IF(ODU!$AA308&gt;0,"1","0") &amp; IF(ODU!$AB308&gt;0,"1","0") &amp; IF(ODU!$AC308&gt;0,"1","0") &amp; IF(ODU!$AD308&gt;0,"1","0")&amp; IF(ODU!$AE308&gt;0,"1","0")&amp; IF(ODU!$AF308&gt;0,"1","0")&amp; IF(ODU!$AG308&gt;0,"1","0")&amp; IF(ODU!$AH308&gt;0,"1","0")&amp; IF(ODU!$AI308&gt;0,"1","0")&amp; IF(ODU!$AJ308&gt;0,"1","0")&amp; IF(ODU!$AK308&gt;0,"1","0")&amp; IF(ODU!$AL308&gt;0,"1","0")&amp; IF(ODU!$AM308&gt;0,"1","0")&amp; IF(ODU!$AN308&gt;0,"1","0")&amp; IF(ODU!$AO308&gt;0,"1","0")&amp; IF(ODU!$AP308&gt;0,"1","0")))</f>
        <v/>
      </c>
      <c r="U308" s="351" t="str">
        <f>IF(ODU!$A308="","",43 - FIND("1",IF(ODU!$AP308&gt;0,"1","0") &amp; IF(ODU!$AO308&gt;0,"1","0") &amp; IF(ODU!$AN308&gt;0,"1","0") &amp; IF(ODU!$AM308&gt;0,"1","0")&amp; IF(ODU!$AL308&gt;0,"1","0")&amp; IF(ODU!$AK308&gt;0,"1","0")&amp; IF(ODU!$AJ308&gt;0,"1","0")&amp; IF(ODU!$AI308&gt;0,"1","0")&amp; IF(ODU!$AH308&gt;0,"1","0")&amp; IF(ODU!$AG308&gt;0,"1","0")&amp; IF(ODU!$AF308&gt;0,"1","0")&amp; IF(ODU!$AE308&gt;0,"1","0")&amp; IF(ODU!$AD308&gt;0,"1","0")&amp; IF(ODU!$AC308&gt;0,"1","0")&amp; IF(ODU!$AB308&gt;0,"1","0")&amp; IF(ODU!$AA308&gt;0,"1","0")))</f>
        <v/>
      </c>
      <c r="V308" s="351" t="str">
        <f>IF(ODU!$A308="","",IF(OR(T308&lt;&gt;R308+17,U308&lt;&gt;S308+17)," RangeMismatch",""))</f>
        <v/>
      </c>
      <c r="W308" s="344" t="str">
        <f ca="1">IF(ODU!$A308="","",IF(COUNTA(INDIRECT("odu!R"&amp;ROW()&amp;"C"&amp;R308&amp;":R"&amp;ROW()&amp;"C"&amp;S308,"false"))&lt;&gt;1+S308-R308," GapInRangeCooling",""))</f>
        <v/>
      </c>
      <c r="X308" s="344" t="str">
        <f ca="1">IF(ODU!$A308="","",IF(COUNTA(INDIRECT("odu!R"&amp;ROW()&amp;"C"&amp;T308&amp;":R"&amp;ROW()&amp;"C"&amp;U308,"false"))&lt;&gt;1+U308-T308," GapInRangeHeating",""))</f>
        <v/>
      </c>
      <c r="Y308" s="345" t="str">
        <f>IF(ODU!$A308="","",IF(OR(ODU!$F308=0,ODU!$B308=0),0,ODU!$F308/ODU!$B308))</f>
        <v/>
      </c>
      <c r="Z308" s="345" t="str">
        <f>IF(ODU!$A308="","",IF(OR(ODU!$G308=0,ODU!$B308=0),0, ODU!$G308/ODU!$B308))</f>
        <v/>
      </c>
      <c r="AA308" s="303" t="str">
        <f>IF(ODU!$A308="","",IF(Y308=0,0,IF(Y308&gt;=0.8,13,IF(Y308&gt;=0.7,12,IF(Y308&gt;=0.6,11,IF(Y308&gt;=0.5,10,0))))))</f>
        <v/>
      </c>
      <c r="AB308" s="351" t="str">
        <f>IF(ODU!$A308="","",IF(Z308&gt;2, 25,6+INT(10*(Z308-0.0001))))</f>
        <v/>
      </c>
      <c r="AC308" s="304" t="str">
        <f>IF(ODU!$A308="","",IF(AA308&lt;R308," CapacityMin",""))</f>
        <v/>
      </c>
      <c r="AD308" s="304" t="str">
        <f>IF(ODU!$A308="","",IF(AB308&gt;S308," CapacityMax",""))</f>
        <v/>
      </c>
      <c r="AE308" s="344" t="str">
        <f>IF(ODU!$A308="","",IF(ODU!H308&lt;Min_Units," UnitMin",""))</f>
        <v/>
      </c>
      <c r="AF308" s="344" t="str">
        <f>IF(ODU!$A308="","",IF(ODU!I308&lt;=ODU!H308," UnitMax",""))</f>
        <v/>
      </c>
      <c r="AG308" s="344" t="str">
        <f>IF(ODU!$A308="","",IF(COUNTIF(IDU!$E$3:$N$3,"="&amp;UPPER(ODU!BL308))=1,""," Invalid_IDU_List"))</f>
        <v/>
      </c>
      <c r="AH308" s="344" t="str">
        <f t="shared" ca="1" si="40"/>
        <v/>
      </c>
      <c r="AI308" s="344" t="str">
        <f t="shared" si="41"/>
        <v/>
      </c>
    </row>
    <row r="309" spans="1:35" x14ac:dyDescent="0.2">
      <c r="A309">
        <v>309</v>
      </c>
      <c r="B309" s="304" t="str">
        <f t="shared" ca="1" si="38"/>
        <v/>
      </c>
      <c r="C309" s="304">
        <f t="shared" ca="1" si="39"/>
        <v>0</v>
      </c>
      <c r="D309" s="304">
        <f t="shared" ca="1" si="43"/>
        <v>0</v>
      </c>
      <c r="E309" s="304" t="str">
        <f t="shared" ca="1" si="44"/>
        <v/>
      </c>
      <c r="F309">
        <v>303</v>
      </c>
      <c r="G309" s="304">
        <f t="shared" ca="1" si="45"/>
        <v>0</v>
      </c>
      <c r="H309" s="304" t="str">
        <f t="shared" ca="1" si="42"/>
        <v/>
      </c>
      <c r="I309" s="311"/>
      <c r="J309" s="311"/>
      <c r="K309" s="311"/>
      <c r="P309" s="344" t="str">
        <f>IF(ODU!$A309="","",IF(COUNTIF(ODU!$A$4:$A$504,"="&amp;ODU!$A309)&gt;1,"ODU_Duplicate",""))</f>
        <v/>
      </c>
      <c r="Q309" s="344" t="str">
        <f>IF(IDU!$A310="","",IF(COUNTIF(IDU!$A$4:$A$354,"="&amp;IDU!$A310)&gt;1,"IDU_Duplicate",""))</f>
        <v/>
      </c>
      <c r="R309" s="351" t="str">
        <f>IF(ODU!$A309="","",9 + FIND("1",IF(ODU!$J309&gt;0,"1","0") &amp; IF(ODU!$K309&gt;0,"1","0") &amp; IF(ODU!$L309&gt;0,"1","0") &amp; IF(ODU!$M309&gt;0,"1","0")&amp; IF(ODU!$N309&gt;0,"1","0")&amp; IF(ODU!$O309&gt;0,"1","0")&amp; IF(ODU!$P309&gt;0,"1","0")&amp; IF(ODU!$Q309&gt;0,"1","0")&amp; IF(ODU!$R309&gt;0,"1","0")&amp; IF(ODU!$S309&gt;0,"1","0")&amp; IF(ODU!$T309&gt;0,"1","0")&amp; IF(ODU!$U309&gt;0,"1","0")&amp; IF(ODU!$V309&gt;0,"1","0")&amp; IF(ODU!$W309&gt;0,"1","0")&amp; IF(ODU!$X309&gt;0,"1","0")&amp; IF(ODU!$Y309&gt;0,"1","0")))</f>
        <v/>
      </c>
      <c r="S309" s="351" t="str">
        <f>IF(ODU!$A309="","",26 - FIND("1",IF(ODU!$Y309&gt;0,"1","0") &amp; IF(ODU!$X309&gt;0,"1","0") &amp; IF(ODU!$W309&gt;0,"1","0") &amp; IF(ODU!$V309&gt;0,"1","0")&amp; IF(ODU!$U309&gt;0,"1","0")&amp; IF(ODU!$T309&gt;0,"1","0")&amp; IF(ODU!$S309&gt;0,"1","0")&amp; IF(ODU!$R309&gt;0,"1","0")&amp; IF(ODU!$Q309&gt;0,"1","0")&amp; IF(ODU!$P309&gt;0,"1","0")&amp; IF(ODU!$O309&gt;0,"1","0")&amp; IF(ODU!$N309&gt;0,"1","0")&amp; IF(ODU!$M309&gt;0,"1","0")&amp; IF(ODU!$L309&gt;0,"1","0")&amp; IF(ODU!$K309&gt;0,"1","0")&amp; IF(ODU!$J309&gt;0,"1","0")))</f>
        <v/>
      </c>
      <c r="T309" s="351" t="str">
        <f>IF(ODU!$A309="","",26 + FIND("1",IF(ODU!$AA309&gt;0,"1","0") &amp; IF(ODU!$AB309&gt;0,"1","0") &amp; IF(ODU!$AC309&gt;0,"1","0") &amp; IF(ODU!$AD309&gt;0,"1","0")&amp; IF(ODU!$AE309&gt;0,"1","0")&amp; IF(ODU!$AF309&gt;0,"1","0")&amp; IF(ODU!$AG309&gt;0,"1","0")&amp; IF(ODU!$AH309&gt;0,"1","0")&amp; IF(ODU!$AI309&gt;0,"1","0")&amp; IF(ODU!$AJ309&gt;0,"1","0")&amp; IF(ODU!$AK309&gt;0,"1","0")&amp; IF(ODU!$AL309&gt;0,"1","0")&amp; IF(ODU!$AM309&gt;0,"1","0")&amp; IF(ODU!$AN309&gt;0,"1","0")&amp; IF(ODU!$AO309&gt;0,"1","0")&amp; IF(ODU!$AP309&gt;0,"1","0")))</f>
        <v/>
      </c>
      <c r="U309" s="351" t="str">
        <f>IF(ODU!$A309="","",43 - FIND("1",IF(ODU!$AP309&gt;0,"1","0") &amp; IF(ODU!$AO309&gt;0,"1","0") &amp; IF(ODU!$AN309&gt;0,"1","0") &amp; IF(ODU!$AM309&gt;0,"1","0")&amp; IF(ODU!$AL309&gt;0,"1","0")&amp; IF(ODU!$AK309&gt;0,"1","0")&amp; IF(ODU!$AJ309&gt;0,"1","0")&amp; IF(ODU!$AI309&gt;0,"1","0")&amp; IF(ODU!$AH309&gt;0,"1","0")&amp; IF(ODU!$AG309&gt;0,"1","0")&amp; IF(ODU!$AF309&gt;0,"1","0")&amp; IF(ODU!$AE309&gt;0,"1","0")&amp; IF(ODU!$AD309&gt;0,"1","0")&amp; IF(ODU!$AC309&gt;0,"1","0")&amp; IF(ODU!$AB309&gt;0,"1","0")&amp; IF(ODU!$AA309&gt;0,"1","0")))</f>
        <v/>
      </c>
      <c r="V309" s="351" t="str">
        <f>IF(ODU!$A309="","",IF(OR(T309&lt;&gt;R309+17,U309&lt;&gt;S309+17)," RangeMismatch",""))</f>
        <v/>
      </c>
      <c r="W309" s="344" t="str">
        <f ca="1">IF(ODU!$A309="","",IF(COUNTA(INDIRECT("odu!R"&amp;ROW()&amp;"C"&amp;R309&amp;":R"&amp;ROW()&amp;"C"&amp;S309,"false"))&lt;&gt;1+S309-R309," GapInRangeCooling",""))</f>
        <v/>
      </c>
      <c r="X309" s="344" t="str">
        <f ca="1">IF(ODU!$A309="","",IF(COUNTA(INDIRECT("odu!R"&amp;ROW()&amp;"C"&amp;T309&amp;":R"&amp;ROW()&amp;"C"&amp;U309,"false"))&lt;&gt;1+U309-T309," GapInRangeHeating",""))</f>
        <v/>
      </c>
      <c r="Y309" s="345" t="str">
        <f>IF(ODU!$A309="","",IF(OR(ODU!$F309=0,ODU!$B309=0),0,ODU!$F309/ODU!$B309))</f>
        <v/>
      </c>
      <c r="Z309" s="345" t="str">
        <f>IF(ODU!$A309="","",IF(OR(ODU!$G309=0,ODU!$B309=0),0, ODU!$G309/ODU!$B309))</f>
        <v/>
      </c>
      <c r="AA309" s="303" t="str">
        <f>IF(ODU!$A309="","",IF(Y309=0,0,IF(Y309&gt;=0.8,13,IF(Y309&gt;=0.7,12,IF(Y309&gt;=0.6,11,IF(Y309&gt;=0.5,10,0))))))</f>
        <v/>
      </c>
      <c r="AB309" s="351" t="str">
        <f>IF(ODU!$A309="","",IF(Z309&gt;2, 25,6+INT(10*(Z309-0.0001))))</f>
        <v/>
      </c>
      <c r="AC309" s="304" t="str">
        <f>IF(ODU!$A309="","",IF(AA309&lt;R309," CapacityMin",""))</f>
        <v/>
      </c>
      <c r="AD309" s="304" t="str">
        <f>IF(ODU!$A309="","",IF(AB309&gt;S309," CapacityMax",""))</f>
        <v/>
      </c>
      <c r="AE309" s="344" t="str">
        <f>IF(ODU!$A309="","",IF(ODU!H309&lt;Min_Units," UnitMin",""))</f>
        <v/>
      </c>
      <c r="AF309" s="344" t="str">
        <f>IF(ODU!$A309="","",IF(ODU!I309&lt;=ODU!H309," UnitMax",""))</f>
        <v/>
      </c>
      <c r="AG309" s="344" t="str">
        <f>IF(ODU!$A309="","",IF(COUNTIF(IDU!$E$3:$N$3,"="&amp;UPPER(ODU!BL309))=1,""," Invalid_IDU_List"))</f>
        <v/>
      </c>
      <c r="AH309" s="344" t="str">
        <f t="shared" ca="1" si="40"/>
        <v/>
      </c>
      <c r="AI309" s="344" t="str">
        <f t="shared" si="41"/>
        <v/>
      </c>
    </row>
    <row r="310" spans="1:35" x14ac:dyDescent="0.2">
      <c r="A310">
        <v>310</v>
      </c>
      <c r="B310" s="304" t="str">
        <f t="shared" ca="1" si="38"/>
        <v/>
      </c>
      <c r="C310" s="304">
        <f t="shared" ca="1" si="39"/>
        <v>0</v>
      </c>
      <c r="D310" s="304">
        <f t="shared" ca="1" si="43"/>
        <v>0</v>
      </c>
      <c r="E310" s="304" t="str">
        <f t="shared" ca="1" si="44"/>
        <v/>
      </c>
      <c r="F310">
        <v>304</v>
      </c>
      <c r="G310" s="304">
        <f t="shared" ca="1" si="45"/>
        <v>0</v>
      </c>
      <c r="H310" s="304" t="str">
        <f t="shared" ca="1" si="42"/>
        <v/>
      </c>
      <c r="I310" s="311"/>
      <c r="J310" s="311"/>
      <c r="K310" s="311"/>
      <c r="P310" s="344" t="str">
        <f>IF(ODU!$A310="","",IF(COUNTIF(ODU!$A$4:$A$504,"="&amp;ODU!$A310)&gt;1,"ODU_Duplicate",""))</f>
        <v/>
      </c>
      <c r="Q310" s="344" t="str">
        <f>IF(IDU!$A311="","",IF(COUNTIF(IDU!$A$4:$A$354,"="&amp;IDU!$A311)&gt;1,"IDU_Duplicate",""))</f>
        <v/>
      </c>
      <c r="R310" s="351" t="str">
        <f>IF(ODU!$A310="","",9 + FIND("1",IF(ODU!$J310&gt;0,"1","0") &amp; IF(ODU!$K310&gt;0,"1","0") &amp; IF(ODU!$L310&gt;0,"1","0") &amp; IF(ODU!$M310&gt;0,"1","0")&amp; IF(ODU!$N310&gt;0,"1","0")&amp; IF(ODU!$O310&gt;0,"1","0")&amp; IF(ODU!$P310&gt;0,"1","0")&amp; IF(ODU!$Q310&gt;0,"1","0")&amp; IF(ODU!$R310&gt;0,"1","0")&amp; IF(ODU!$S310&gt;0,"1","0")&amp; IF(ODU!$T310&gt;0,"1","0")&amp; IF(ODU!$U310&gt;0,"1","0")&amp; IF(ODU!$V310&gt;0,"1","0")&amp; IF(ODU!$W310&gt;0,"1","0")&amp; IF(ODU!$X310&gt;0,"1","0")&amp; IF(ODU!$Y310&gt;0,"1","0")))</f>
        <v/>
      </c>
      <c r="S310" s="351" t="str">
        <f>IF(ODU!$A310="","",26 - FIND("1",IF(ODU!$Y310&gt;0,"1","0") &amp; IF(ODU!$X310&gt;0,"1","0") &amp; IF(ODU!$W310&gt;0,"1","0") &amp; IF(ODU!$V310&gt;0,"1","0")&amp; IF(ODU!$U310&gt;0,"1","0")&amp; IF(ODU!$T310&gt;0,"1","0")&amp; IF(ODU!$S310&gt;0,"1","0")&amp; IF(ODU!$R310&gt;0,"1","0")&amp; IF(ODU!$Q310&gt;0,"1","0")&amp; IF(ODU!$P310&gt;0,"1","0")&amp; IF(ODU!$O310&gt;0,"1","0")&amp; IF(ODU!$N310&gt;0,"1","0")&amp; IF(ODU!$M310&gt;0,"1","0")&amp; IF(ODU!$L310&gt;0,"1","0")&amp; IF(ODU!$K310&gt;0,"1","0")&amp; IF(ODU!$J310&gt;0,"1","0")))</f>
        <v/>
      </c>
      <c r="T310" s="351" t="str">
        <f>IF(ODU!$A310="","",26 + FIND("1",IF(ODU!$AA310&gt;0,"1","0") &amp; IF(ODU!$AB310&gt;0,"1","0") &amp; IF(ODU!$AC310&gt;0,"1","0") &amp; IF(ODU!$AD310&gt;0,"1","0")&amp; IF(ODU!$AE310&gt;0,"1","0")&amp; IF(ODU!$AF310&gt;0,"1","0")&amp; IF(ODU!$AG310&gt;0,"1","0")&amp; IF(ODU!$AH310&gt;0,"1","0")&amp; IF(ODU!$AI310&gt;0,"1","0")&amp; IF(ODU!$AJ310&gt;0,"1","0")&amp; IF(ODU!$AK310&gt;0,"1","0")&amp; IF(ODU!$AL310&gt;0,"1","0")&amp; IF(ODU!$AM310&gt;0,"1","0")&amp; IF(ODU!$AN310&gt;0,"1","0")&amp; IF(ODU!$AO310&gt;0,"1","0")&amp; IF(ODU!$AP310&gt;0,"1","0")))</f>
        <v/>
      </c>
      <c r="U310" s="351" t="str">
        <f>IF(ODU!$A310="","",43 - FIND("1",IF(ODU!$AP310&gt;0,"1","0") &amp; IF(ODU!$AO310&gt;0,"1","0") &amp; IF(ODU!$AN310&gt;0,"1","0") &amp; IF(ODU!$AM310&gt;0,"1","0")&amp; IF(ODU!$AL310&gt;0,"1","0")&amp; IF(ODU!$AK310&gt;0,"1","0")&amp; IF(ODU!$AJ310&gt;0,"1","0")&amp; IF(ODU!$AI310&gt;0,"1","0")&amp; IF(ODU!$AH310&gt;0,"1","0")&amp; IF(ODU!$AG310&gt;0,"1","0")&amp; IF(ODU!$AF310&gt;0,"1","0")&amp; IF(ODU!$AE310&gt;0,"1","0")&amp; IF(ODU!$AD310&gt;0,"1","0")&amp; IF(ODU!$AC310&gt;0,"1","0")&amp; IF(ODU!$AB310&gt;0,"1","0")&amp; IF(ODU!$AA310&gt;0,"1","0")))</f>
        <v/>
      </c>
      <c r="V310" s="351" t="str">
        <f>IF(ODU!$A310="","",IF(OR(T310&lt;&gt;R310+17,U310&lt;&gt;S310+17)," RangeMismatch",""))</f>
        <v/>
      </c>
      <c r="W310" s="344" t="str">
        <f ca="1">IF(ODU!$A310="","",IF(COUNTA(INDIRECT("odu!R"&amp;ROW()&amp;"C"&amp;R310&amp;":R"&amp;ROW()&amp;"C"&amp;S310,"false"))&lt;&gt;1+S310-R310," GapInRangeCooling",""))</f>
        <v/>
      </c>
      <c r="X310" s="344" t="str">
        <f ca="1">IF(ODU!$A310="","",IF(COUNTA(INDIRECT("odu!R"&amp;ROW()&amp;"C"&amp;T310&amp;":R"&amp;ROW()&amp;"C"&amp;U310,"false"))&lt;&gt;1+U310-T310," GapInRangeHeating",""))</f>
        <v/>
      </c>
      <c r="Y310" s="345" t="str">
        <f>IF(ODU!$A310="","",IF(OR(ODU!$F310=0,ODU!$B310=0),0,ODU!$F310/ODU!$B310))</f>
        <v/>
      </c>
      <c r="Z310" s="345" t="str">
        <f>IF(ODU!$A310="","",IF(OR(ODU!$G310=0,ODU!$B310=0),0, ODU!$G310/ODU!$B310))</f>
        <v/>
      </c>
      <c r="AA310" s="303" t="str">
        <f>IF(ODU!$A310="","",IF(Y310=0,0,IF(Y310&gt;=0.8,13,IF(Y310&gt;=0.7,12,IF(Y310&gt;=0.6,11,IF(Y310&gt;=0.5,10,0))))))</f>
        <v/>
      </c>
      <c r="AB310" s="351" t="str">
        <f>IF(ODU!$A310="","",IF(Z310&gt;2, 25,6+INT(10*(Z310-0.0001))))</f>
        <v/>
      </c>
      <c r="AC310" s="304" t="str">
        <f>IF(ODU!$A310="","",IF(AA310&lt;R310," CapacityMin",""))</f>
        <v/>
      </c>
      <c r="AD310" s="304" t="str">
        <f>IF(ODU!$A310="","",IF(AB310&gt;S310," CapacityMax",""))</f>
        <v/>
      </c>
      <c r="AE310" s="344" t="str">
        <f>IF(ODU!$A310="","",IF(ODU!H310&lt;Min_Units," UnitMin",""))</f>
        <v/>
      </c>
      <c r="AF310" s="344" t="str">
        <f>IF(ODU!$A310="","",IF(ODU!I310&lt;=ODU!H310," UnitMax",""))</f>
        <v/>
      </c>
      <c r="AG310" s="344" t="str">
        <f>IF(ODU!$A310="","",IF(COUNTIF(IDU!$E$3:$N$3,"="&amp;UPPER(ODU!BL310))=1,""," Invalid_IDU_List"))</f>
        <v/>
      </c>
      <c r="AH310" s="344" t="str">
        <f t="shared" ca="1" si="40"/>
        <v/>
      </c>
      <c r="AI310" s="344" t="str">
        <f t="shared" si="41"/>
        <v/>
      </c>
    </row>
    <row r="311" spans="1:35" x14ac:dyDescent="0.2">
      <c r="A311">
        <v>311</v>
      </c>
      <c r="B311" s="304" t="str">
        <f t="shared" ca="1" si="38"/>
        <v/>
      </c>
      <c r="C311" s="304">
        <f t="shared" ca="1" si="39"/>
        <v>0</v>
      </c>
      <c r="D311" s="304">
        <f t="shared" ca="1" si="43"/>
        <v>0</v>
      </c>
      <c r="E311" s="304" t="str">
        <f t="shared" ca="1" si="44"/>
        <v/>
      </c>
      <c r="F311">
        <v>305</v>
      </c>
      <c r="G311" s="304">
        <f t="shared" ca="1" si="45"/>
        <v>0</v>
      </c>
      <c r="H311" s="304" t="str">
        <f t="shared" ca="1" si="42"/>
        <v/>
      </c>
      <c r="I311" s="311"/>
      <c r="J311" s="311"/>
      <c r="K311" s="311"/>
      <c r="P311" s="344" t="str">
        <f>IF(ODU!$A311="","",IF(COUNTIF(ODU!$A$4:$A$504,"="&amp;ODU!$A311)&gt;1,"ODU_Duplicate",""))</f>
        <v/>
      </c>
      <c r="Q311" s="344" t="str">
        <f>IF(IDU!$A312="","",IF(COUNTIF(IDU!$A$4:$A$354,"="&amp;IDU!$A312)&gt;1,"IDU_Duplicate",""))</f>
        <v/>
      </c>
      <c r="R311" s="351" t="str">
        <f>IF(ODU!$A311="","",9 + FIND("1",IF(ODU!$J311&gt;0,"1","0") &amp; IF(ODU!$K311&gt;0,"1","0") &amp; IF(ODU!$L311&gt;0,"1","0") &amp; IF(ODU!$M311&gt;0,"1","0")&amp; IF(ODU!$N311&gt;0,"1","0")&amp; IF(ODU!$O311&gt;0,"1","0")&amp; IF(ODU!$P311&gt;0,"1","0")&amp; IF(ODU!$Q311&gt;0,"1","0")&amp; IF(ODU!$R311&gt;0,"1","0")&amp; IF(ODU!$S311&gt;0,"1","0")&amp; IF(ODU!$T311&gt;0,"1","0")&amp; IF(ODU!$U311&gt;0,"1","0")&amp; IF(ODU!$V311&gt;0,"1","0")&amp; IF(ODU!$W311&gt;0,"1","0")&amp; IF(ODU!$X311&gt;0,"1","0")&amp; IF(ODU!$Y311&gt;0,"1","0")))</f>
        <v/>
      </c>
      <c r="S311" s="351" t="str">
        <f>IF(ODU!$A311="","",26 - FIND("1",IF(ODU!$Y311&gt;0,"1","0") &amp; IF(ODU!$X311&gt;0,"1","0") &amp; IF(ODU!$W311&gt;0,"1","0") &amp; IF(ODU!$V311&gt;0,"1","0")&amp; IF(ODU!$U311&gt;0,"1","0")&amp; IF(ODU!$T311&gt;0,"1","0")&amp; IF(ODU!$S311&gt;0,"1","0")&amp; IF(ODU!$R311&gt;0,"1","0")&amp; IF(ODU!$Q311&gt;0,"1","0")&amp; IF(ODU!$P311&gt;0,"1","0")&amp; IF(ODU!$O311&gt;0,"1","0")&amp; IF(ODU!$N311&gt;0,"1","0")&amp; IF(ODU!$M311&gt;0,"1","0")&amp; IF(ODU!$L311&gt;0,"1","0")&amp; IF(ODU!$K311&gt;0,"1","0")&amp; IF(ODU!$J311&gt;0,"1","0")))</f>
        <v/>
      </c>
      <c r="T311" s="351" t="str">
        <f>IF(ODU!$A311="","",26 + FIND("1",IF(ODU!$AA311&gt;0,"1","0") &amp; IF(ODU!$AB311&gt;0,"1","0") &amp; IF(ODU!$AC311&gt;0,"1","0") &amp; IF(ODU!$AD311&gt;0,"1","0")&amp; IF(ODU!$AE311&gt;0,"1","0")&amp; IF(ODU!$AF311&gt;0,"1","0")&amp; IF(ODU!$AG311&gt;0,"1","0")&amp; IF(ODU!$AH311&gt;0,"1","0")&amp; IF(ODU!$AI311&gt;0,"1","0")&amp; IF(ODU!$AJ311&gt;0,"1","0")&amp; IF(ODU!$AK311&gt;0,"1","0")&amp; IF(ODU!$AL311&gt;0,"1","0")&amp; IF(ODU!$AM311&gt;0,"1","0")&amp; IF(ODU!$AN311&gt;0,"1","0")&amp; IF(ODU!$AO311&gt;0,"1","0")&amp; IF(ODU!$AP311&gt;0,"1","0")))</f>
        <v/>
      </c>
      <c r="U311" s="351" t="str">
        <f>IF(ODU!$A311="","",43 - FIND("1",IF(ODU!$AP311&gt;0,"1","0") &amp; IF(ODU!$AO311&gt;0,"1","0") &amp; IF(ODU!$AN311&gt;0,"1","0") &amp; IF(ODU!$AM311&gt;0,"1","0")&amp; IF(ODU!$AL311&gt;0,"1","0")&amp; IF(ODU!$AK311&gt;0,"1","0")&amp; IF(ODU!$AJ311&gt;0,"1","0")&amp; IF(ODU!$AI311&gt;0,"1","0")&amp; IF(ODU!$AH311&gt;0,"1","0")&amp; IF(ODU!$AG311&gt;0,"1","0")&amp; IF(ODU!$AF311&gt;0,"1","0")&amp; IF(ODU!$AE311&gt;0,"1","0")&amp; IF(ODU!$AD311&gt;0,"1","0")&amp; IF(ODU!$AC311&gt;0,"1","0")&amp; IF(ODU!$AB311&gt;0,"1","0")&amp; IF(ODU!$AA311&gt;0,"1","0")))</f>
        <v/>
      </c>
      <c r="V311" s="351" t="str">
        <f>IF(ODU!$A311="","",IF(OR(T311&lt;&gt;R311+17,U311&lt;&gt;S311+17)," RangeMismatch",""))</f>
        <v/>
      </c>
      <c r="W311" s="344" t="str">
        <f ca="1">IF(ODU!$A311="","",IF(COUNTA(INDIRECT("odu!R"&amp;ROW()&amp;"C"&amp;R311&amp;":R"&amp;ROW()&amp;"C"&amp;S311,"false"))&lt;&gt;1+S311-R311," GapInRangeCooling",""))</f>
        <v/>
      </c>
      <c r="X311" s="344" t="str">
        <f ca="1">IF(ODU!$A311="","",IF(COUNTA(INDIRECT("odu!R"&amp;ROW()&amp;"C"&amp;T311&amp;":R"&amp;ROW()&amp;"C"&amp;U311,"false"))&lt;&gt;1+U311-T311," GapInRangeHeating",""))</f>
        <v/>
      </c>
      <c r="Y311" s="345" t="str">
        <f>IF(ODU!$A311="","",IF(OR(ODU!$F311=0,ODU!$B311=0),0,ODU!$F311/ODU!$B311))</f>
        <v/>
      </c>
      <c r="Z311" s="345" t="str">
        <f>IF(ODU!$A311="","",IF(OR(ODU!$G311=0,ODU!$B311=0),0, ODU!$G311/ODU!$B311))</f>
        <v/>
      </c>
      <c r="AA311" s="303" t="str">
        <f>IF(ODU!$A311="","",IF(Y311=0,0,IF(Y311&gt;=0.8,13,IF(Y311&gt;=0.7,12,IF(Y311&gt;=0.6,11,IF(Y311&gt;=0.5,10,0))))))</f>
        <v/>
      </c>
      <c r="AB311" s="351" t="str">
        <f>IF(ODU!$A311="","",IF(Z311&gt;2, 25,6+INT(10*(Z311-0.0001))))</f>
        <v/>
      </c>
      <c r="AC311" s="304" t="str">
        <f>IF(ODU!$A311="","",IF(AA311&lt;R311," CapacityMin",""))</f>
        <v/>
      </c>
      <c r="AD311" s="304" t="str">
        <f>IF(ODU!$A311="","",IF(AB311&gt;S311," CapacityMax",""))</f>
        <v/>
      </c>
      <c r="AE311" s="344" t="str">
        <f>IF(ODU!$A311="","",IF(ODU!H311&lt;Min_Units," UnitMin",""))</f>
        <v/>
      </c>
      <c r="AF311" s="344" t="str">
        <f>IF(ODU!$A311="","",IF(ODU!I311&lt;=ODU!H311," UnitMax",""))</f>
        <v/>
      </c>
      <c r="AG311" s="344" t="str">
        <f>IF(ODU!$A311="","",IF(COUNTIF(IDU!$E$3:$N$3,"="&amp;UPPER(ODU!BL311))=1,""," Invalid_IDU_List"))</f>
        <v/>
      </c>
      <c r="AH311" s="344" t="str">
        <f t="shared" ca="1" si="40"/>
        <v/>
      </c>
      <c r="AI311" s="344" t="str">
        <f t="shared" si="41"/>
        <v/>
      </c>
    </row>
    <row r="312" spans="1:35" x14ac:dyDescent="0.2">
      <c r="A312">
        <v>312</v>
      </c>
      <c r="B312" s="304" t="str">
        <f t="shared" ca="1" si="38"/>
        <v/>
      </c>
      <c r="C312" s="304">
        <f t="shared" ca="1" si="39"/>
        <v>0</v>
      </c>
      <c r="D312" s="304">
        <f t="shared" ca="1" si="43"/>
        <v>0</v>
      </c>
      <c r="E312" s="304" t="str">
        <f t="shared" ca="1" si="44"/>
        <v/>
      </c>
      <c r="F312">
        <v>306</v>
      </c>
      <c r="G312" s="304">
        <f t="shared" ca="1" si="45"/>
        <v>0</v>
      </c>
      <c r="H312" s="304" t="str">
        <f t="shared" ca="1" si="42"/>
        <v/>
      </c>
      <c r="I312" s="311"/>
      <c r="J312" s="311"/>
      <c r="K312" s="311"/>
      <c r="P312" s="344" t="str">
        <f>IF(ODU!$A312="","",IF(COUNTIF(ODU!$A$4:$A$504,"="&amp;ODU!$A312)&gt;1,"ODU_Duplicate",""))</f>
        <v/>
      </c>
      <c r="Q312" s="344" t="str">
        <f>IF(IDU!$A313="","",IF(COUNTIF(IDU!$A$4:$A$354,"="&amp;IDU!$A313)&gt;1,"IDU_Duplicate",""))</f>
        <v/>
      </c>
      <c r="R312" s="351" t="str">
        <f>IF(ODU!$A312="","",9 + FIND("1",IF(ODU!$J312&gt;0,"1","0") &amp; IF(ODU!$K312&gt;0,"1","0") &amp; IF(ODU!$L312&gt;0,"1","0") &amp; IF(ODU!$M312&gt;0,"1","0")&amp; IF(ODU!$N312&gt;0,"1","0")&amp; IF(ODU!$O312&gt;0,"1","0")&amp; IF(ODU!$P312&gt;0,"1","0")&amp; IF(ODU!$Q312&gt;0,"1","0")&amp; IF(ODU!$R312&gt;0,"1","0")&amp; IF(ODU!$S312&gt;0,"1","0")&amp; IF(ODU!$T312&gt;0,"1","0")&amp; IF(ODU!$U312&gt;0,"1","0")&amp; IF(ODU!$V312&gt;0,"1","0")&amp; IF(ODU!$W312&gt;0,"1","0")&amp; IF(ODU!$X312&gt;0,"1","0")&amp; IF(ODU!$Y312&gt;0,"1","0")))</f>
        <v/>
      </c>
      <c r="S312" s="351" t="str">
        <f>IF(ODU!$A312="","",26 - FIND("1",IF(ODU!$Y312&gt;0,"1","0") &amp; IF(ODU!$X312&gt;0,"1","0") &amp; IF(ODU!$W312&gt;0,"1","0") &amp; IF(ODU!$V312&gt;0,"1","0")&amp; IF(ODU!$U312&gt;0,"1","0")&amp; IF(ODU!$T312&gt;0,"1","0")&amp; IF(ODU!$S312&gt;0,"1","0")&amp; IF(ODU!$R312&gt;0,"1","0")&amp; IF(ODU!$Q312&gt;0,"1","0")&amp; IF(ODU!$P312&gt;0,"1","0")&amp; IF(ODU!$O312&gt;0,"1","0")&amp; IF(ODU!$N312&gt;0,"1","0")&amp; IF(ODU!$M312&gt;0,"1","0")&amp; IF(ODU!$L312&gt;0,"1","0")&amp; IF(ODU!$K312&gt;0,"1","0")&amp; IF(ODU!$J312&gt;0,"1","0")))</f>
        <v/>
      </c>
      <c r="T312" s="351" t="str">
        <f>IF(ODU!$A312="","",26 + FIND("1",IF(ODU!$AA312&gt;0,"1","0") &amp; IF(ODU!$AB312&gt;0,"1","0") &amp; IF(ODU!$AC312&gt;0,"1","0") &amp; IF(ODU!$AD312&gt;0,"1","0")&amp; IF(ODU!$AE312&gt;0,"1","0")&amp; IF(ODU!$AF312&gt;0,"1","0")&amp; IF(ODU!$AG312&gt;0,"1","0")&amp; IF(ODU!$AH312&gt;0,"1","0")&amp; IF(ODU!$AI312&gt;0,"1","0")&amp; IF(ODU!$AJ312&gt;0,"1","0")&amp; IF(ODU!$AK312&gt;0,"1","0")&amp; IF(ODU!$AL312&gt;0,"1","0")&amp; IF(ODU!$AM312&gt;0,"1","0")&amp; IF(ODU!$AN312&gt;0,"1","0")&amp; IF(ODU!$AO312&gt;0,"1","0")&amp; IF(ODU!$AP312&gt;0,"1","0")))</f>
        <v/>
      </c>
      <c r="U312" s="351" t="str">
        <f>IF(ODU!$A312="","",43 - FIND("1",IF(ODU!$AP312&gt;0,"1","0") &amp; IF(ODU!$AO312&gt;0,"1","0") &amp; IF(ODU!$AN312&gt;0,"1","0") &amp; IF(ODU!$AM312&gt;0,"1","0")&amp; IF(ODU!$AL312&gt;0,"1","0")&amp; IF(ODU!$AK312&gt;0,"1","0")&amp; IF(ODU!$AJ312&gt;0,"1","0")&amp; IF(ODU!$AI312&gt;0,"1","0")&amp; IF(ODU!$AH312&gt;0,"1","0")&amp; IF(ODU!$AG312&gt;0,"1","0")&amp; IF(ODU!$AF312&gt;0,"1","0")&amp; IF(ODU!$AE312&gt;0,"1","0")&amp; IF(ODU!$AD312&gt;0,"1","0")&amp; IF(ODU!$AC312&gt;0,"1","0")&amp; IF(ODU!$AB312&gt;0,"1","0")&amp; IF(ODU!$AA312&gt;0,"1","0")))</f>
        <v/>
      </c>
      <c r="V312" s="351" t="str">
        <f>IF(ODU!$A312="","",IF(OR(T312&lt;&gt;R312+17,U312&lt;&gt;S312+17)," RangeMismatch",""))</f>
        <v/>
      </c>
      <c r="W312" s="344" t="str">
        <f ca="1">IF(ODU!$A312="","",IF(COUNTA(INDIRECT("odu!R"&amp;ROW()&amp;"C"&amp;R312&amp;":R"&amp;ROW()&amp;"C"&amp;S312,"false"))&lt;&gt;1+S312-R312," GapInRangeCooling",""))</f>
        <v/>
      </c>
      <c r="X312" s="344" t="str">
        <f ca="1">IF(ODU!$A312="","",IF(COUNTA(INDIRECT("odu!R"&amp;ROW()&amp;"C"&amp;T312&amp;":R"&amp;ROW()&amp;"C"&amp;U312,"false"))&lt;&gt;1+U312-T312," GapInRangeHeating",""))</f>
        <v/>
      </c>
      <c r="Y312" s="345" t="str">
        <f>IF(ODU!$A312="","",IF(OR(ODU!$F312=0,ODU!$B312=0),0,ODU!$F312/ODU!$B312))</f>
        <v/>
      </c>
      <c r="Z312" s="345" t="str">
        <f>IF(ODU!$A312="","",IF(OR(ODU!$G312=0,ODU!$B312=0),0, ODU!$G312/ODU!$B312))</f>
        <v/>
      </c>
      <c r="AA312" s="303" t="str">
        <f>IF(ODU!$A312="","",IF(Y312=0,0,IF(Y312&gt;=0.8,13,IF(Y312&gt;=0.7,12,IF(Y312&gt;=0.6,11,IF(Y312&gt;=0.5,10,0))))))</f>
        <v/>
      </c>
      <c r="AB312" s="351" t="str">
        <f>IF(ODU!$A312="","",IF(Z312&gt;2, 25,6+INT(10*(Z312-0.0001))))</f>
        <v/>
      </c>
      <c r="AC312" s="304" t="str">
        <f>IF(ODU!$A312="","",IF(AA312&lt;R312," CapacityMin",""))</f>
        <v/>
      </c>
      <c r="AD312" s="304" t="str">
        <f>IF(ODU!$A312="","",IF(AB312&gt;S312," CapacityMax",""))</f>
        <v/>
      </c>
      <c r="AE312" s="344" t="str">
        <f>IF(ODU!$A312="","",IF(ODU!H312&lt;Min_Units," UnitMin",""))</f>
        <v/>
      </c>
      <c r="AF312" s="344" t="str">
        <f>IF(ODU!$A312="","",IF(ODU!I312&lt;=ODU!H312," UnitMax",""))</f>
        <v/>
      </c>
      <c r="AG312" s="344" t="str">
        <f>IF(ODU!$A312="","",IF(COUNTIF(IDU!$E$3:$N$3,"="&amp;UPPER(ODU!BL312))=1,""," Invalid_IDU_List"))</f>
        <v/>
      </c>
      <c r="AH312" s="344" t="str">
        <f t="shared" ca="1" si="40"/>
        <v/>
      </c>
      <c r="AI312" s="344" t="str">
        <f t="shared" si="41"/>
        <v/>
      </c>
    </row>
    <row r="313" spans="1:35" x14ac:dyDescent="0.2">
      <c r="A313">
        <v>313</v>
      </c>
      <c r="B313" s="304" t="str">
        <f t="shared" ca="1" si="38"/>
        <v/>
      </c>
      <c r="C313" s="304">
        <f t="shared" ca="1" si="39"/>
        <v>0</v>
      </c>
      <c r="D313" s="304">
        <f t="shared" ca="1" si="43"/>
        <v>0</v>
      </c>
      <c r="E313" s="304" t="str">
        <f t="shared" ca="1" si="44"/>
        <v/>
      </c>
      <c r="F313">
        <v>307</v>
      </c>
      <c r="G313" s="304">
        <f t="shared" ca="1" si="45"/>
        <v>0</v>
      </c>
      <c r="H313" s="304" t="str">
        <f t="shared" ca="1" si="42"/>
        <v/>
      </c>
      <c r="I313" s="311"/>
      <c r="J313" s="311"/>
      <c r="K313" s="311"/>
      <c r="P313" s="344" t="str">
        <f>IF(ODU!$A313="","",IF(COUNTIF(ODU!$A$4:$A$504,"="&amp;ODU!$A313)&gt;1,"ODU_Duplicate",""))</f>
        <v/>
      </c>
      <c r="Q313" s="344" t="str">
        <f>IF(IDU!$A314="","",IF(COUNTIF(IDU!$A$4:$A$354,"="&amp;IDU!$A314)&gt;1,"IDU_Duplicate",""))</f>
        <v/>
      </c>
      <c r="R313" s="351" t="str">
        <f>IF(ODU!$A313="","",9 + FIND("1",IF(ODU!$J313&gt;0,"1","0") &amp; IF(ODU!$K313&gt;0,"1","0") &amp; IF(ODU!$L313&gt;0,"1","0") &amp; IF(ODU!$M313&gt;0,"1","0")&amp; IF(ODU!$N313&gt;0,"1","0")&amp; IF(ODU!$O313&gt;0,"1","0")&amp; IF(ODU!$P313&gt;0,"1","0")&amp; IF(ODU!$Q313&gt;0,"1","0")&amp; IF(ODU!$R313&gt;0,"1","0")&amp; IF(ODU!$S313&gt;0,"1","0")&amp; IF(ODU!$T313&gt;0,"1","0")&amp; IF(ODU!$U313&gt;0,"1","0")&amp; IF(ODU!$V313&gt;0,"1","0")&amp; IF(ODU!$W313&gt;0,"1","0")&amp; IF(ODU!$X313&gt;0,"1","0")&amp; IF(ODU!$Y313&gt;0,"1","0")))</f>
        <v/>
      </c>
      <c r="S313" s="351" t="str">
        <f>IF(ODU!$A313="","",26 - FIND("1",IF(ODU!$Y313&gt;0,"1","0") &amp; IF(ODU!$X313&gt;0,"1","0") &amp; IF(ODU!$W313&gt;0,"1","0") &amp; IF(ODU!$V313&gt;0,"1","0")&amp; IF(ODU!$U313&gt;0,"1","0")&amp; IF(ODU!$T313&gt;0,"1","0")&amp; IF(ODU!$S313&gt;0,"1","0")&amp; IF(ODU!$R313&gt;0,"1","0")&amp; IF(ODU!$Q313&gt;0,"1","0")&amp; IF(ODU!$P313&gt;0,"1","0")&amp; IF(ODU!$O313&gt;0,"1","0")&amp; IF(ODU!$N313&gt;0,"1","0")&amp; IF(ODU!$M313&gt;0,"1","0")&amp; IF(ODU!$L313&gt;0,"1","0")&amp; IF(ODU!$K313&gt;0,"1","0")&amp; IF(ODU!$J313&gt;0,"1","0")))</f>
        <v/>
      </c>
      <c r="T313" s="351" t="str">
        <f>IF(ODU!$A313="","",26 + FIND("1",IF(ODU!$AA313&gt;0,"1","0") &amp; IF(ODU!$AB313&gt;0,"1","0") &amp; IF(ODU!$AC313&gt;0,"1","0") &amp; IF(ODU!$AD313&gt;0,"1","0")&amp; IF(ODU!$AE313&gt;0,"1","0")&amp; IF(ODU!$AF313&gt;0,"1","0")&amp; IF(ODU!$AG313&gt;0,"1","0")&amp; IF(ODU!$AH313&gt;0,"1","0")&amp; IF(ODU!$AI313&gt;0,"1","0")&amp; IF(ODU!$AJ313&gt;0,"1","0")&amp; IF(ODU!$AK313&gt;0,"1","0")&amp; IF(ODU!$AL313&gt;0,"1","0")&amp; IF(ODU!$AM313&gt;0,"1","0")&amp; IF(ODU!$AN313&gt;0,"1","0")&amp; IF(ODU!$AO313&gt;0,"1","0")&amp; IF(ODU!$AP313&gt;0,"1","0")))</f>
        <v/>
      </c>
      <c r="U313" s="351" t="str">
        <f>IF(ODU!$A313="","",43 - FIND("1",IF(ODU!$AP313&gt;0,"1","0") &amp; IF(ODU!$AO313&gt;0,"1","0") &amp; IF(ODU!$AN313&gt;0,"1","0") &amp; IF(ODU!$AM313&gt;0,"1","0")&amp; IF(ODU!$AL313&gt;0,"1","0")&amp; IF(ODU!$AK313&gt;0,"1","0")&amp; IF(ODU!$AJ313&gt;0,"1","0")&amp; IF(ODU!$AI313&gt;0,"1","0")&amp; IF(ODU!$AH313&gt;0,"1","0")&amp; IF(ODU!$AG313&gt;0,"1","0")&amp; IF(ODU!$AF313&gt;0,"1","0")&amp; IF(ODU!$AE313&gt;0,"1","0")&amp; IF(ODU!$AD313&gt;0,"1","0")&amp; IF(ODU!$AC313&gt;0,"1","0")&amp; IF(ODU!$AB313&gt;0,"1","0")&amp; IF(ODU!$AA313&gt;0,"1","0")))</f>
        <v/>
      </c>
      <c r="V313" s="351" t="str">
        <f>IF(ODU!$A313="","",IF(OR(T313&lt;&gt;R313+17,U313&lt;&gt;S313+17)," RangeMismatch",""))</f>
        <v/>
      </c>
      <c r="W313" s="344" t="str">
        <f ca="1">IF(ODU!$A313="","",IF(COUNTA(INDIRECT("odu!R"&amp;ROW()&amp;"C"&amp;R313&amp;":R"&amp;ROW()&amp;"C"&amp;S313,"false"))&lt;&gt;1+S313-R313," GapInRangeCooling",""))</f>
        <v/>
      </c>
      <c r="X313" s="344" t="str">
        <f ca="1">IF(ODU!$A313="","",IF(COUNTA(INDIRECT("odu!R"&amp;ROW()&amp;"C"&amp;T313&amp;":R"&amp;ROW()&amp;"C"&amp;U313,"false"))&lt;&gt;1+U313-T313," GapInRangeHeating",""))</f>
        <v/>
      </c>
      <c r="Y313" s="345" t="str">
        <f>IF(ODU!$A313="","",IF(OR(ODU!$F313=0,ODU!$B313=0),0,ODU!$F313/ODU!$B313))</f>
        <v/>
      </c>
      <c r="Z313" s="345" t="str">
        <f>IF(ODU!$A313="","",IF(OR(ODU!$G313=0,ODU!$B313=0),0, ODU!$G313/ODU!$B313))</f>
        <v/>
      </c>
      <c r="AA313" s="303" t="str">
        <f>IF(ODU!$A313="","",IF(Y313=0,0,IF(Y313&gt;=0.8,13,IF(Y313&gt;=0.7,12,IF(Y313&gt;=0.6,11,IF(Y313&gt;=0.5,10,0))))))</f>
        <v/>
      </c>
      <c r="AB313" s="351" t="str">
        <f>IF(ODU!$A313="","",IF(Z313&gt;2, 25,6+INT(10*(Z313-0.0001))))</f>
        <v/>
      </c>
      <c r="AC313" s="304" t="str">
        <f>IF(ODU!$A313="","",IF(AA313&lt;R313," CapacityMin",""))</f>
        <v/>
      </c>
      <c r="AD313" s="304" t="str">
        <f>IF(ODU!$A313="","",IF(AB313&gt;S313," CapacityMax",""))</f>
        <v/>
      </c>
      <c r="AE313" s="344" t="str">
        <f>IF(ODU!$A313="","",IF(ODU!H313&lt;Min_Units," UnitMin",""))</f>
        <v/>
      </c>
      <c r="AF313" s="344" t="str">
        <f>IF(ODU!$A313="","",IF(ODU!I313&lt;=ODU!H313," UnitMax",""))</f>
        <v/>
      </c>
      <c r="AG313" s="344" t="str">
        <f>IF(ODU!$A313="","",IF(COUNTIF(IDU!$E$3:$N$3,"="&amp;UPPER(ODU!BL313))=1,""," Invalid_IDU_List"))</f>
        <v/>
      </c>
      <c r="AH313" s="344" t="str">
        <f t="shared" ca="1" si="40"/>
        <v/>
      </c>
      <c r="AI313" s="344" t="str">
        <f t="shared" si="41"/>
        <v/>
      </c>
    </row>
    <row r="314" spans="1:35" x14ac:dyDescent="0.2">
      <c r="A314">
        <v>314</v>
      </c>
      <c r="B314" s="304" t="str">
        <f t="shared" ca="1" si="38"/>
        <v/>
      </c>
      <c r="C314" s="304">
        <f t="shared" ca="1" si="39"/>
        <v>0</v>
      </c>
      <c r="D314" s="304">
        <f t="shared" ca="1" si="43"/>
        <v>0</v>
      </c>
      <c r="E314" s="304" t="str">
        <f t="shared" ca="1" si="44"/>
        <v/>
      </c>
      <c r="F314">
        <v>308</v>
      </c>
      <c r="G314" s="304">
        <f t="shared" ca="1" si="45"/>
        <v>0</v>
      </c>
      <c r="H314" s="304" t="str">
        <f t="shared" ca="1" si="42"/>
        <v/>
      </c>
      <c r="I314" s="311"/>
      <c r="J314" s="311"/>
      <c r="K314" s="311"/>
      <c r="P314" s="344" t="str">
        <f>IF(ODU!$A314="","",IF(COUNTIF(ODU!$A$4:$A$504,"="&amp;ODU!$A314)&gt;1,"ODU_Duplicate",""))</f>
        <v/>
      </c>
      <c r="Q314" s="344" t="str">
        <f>IF(IDU!$A315="","",IF(COUNTIF(IDU!$A$4:$A$354,"="&amp;IDU!$A315)&gt;1,"IDU_Duplicate",""))</f>
        <v/>
      </c>
      <c r="R314" s="351" t="str">
        <f>IF(ODU!$A314="","",9 + FIND("1",IF(ODU!$J314&gt;0,"1","0") &amp; IF(ODU!$K314&gt;0,"1","0") &amp; IF(ODU!$L314&gt;0,"1","0") &amp; IF(ODU!$M314&gt;0,"1","0")&amp; IF(ODU!$N314&gt;0,"1","0")&amp; IF(ODU!$O314&gt;0,"1","0")&amp; IF(ODU!$P314&gt;0,"1","0")&amp; IF(ODU!$Q314&gt;0,"1","0")&amp; IF(ODU!$R314&gt;0,"1","0")&amp; IF(ODU!$S314&gt;0,"1","0")&amp; IF(ODU!$T314&gt;0,"1","0")&amp; IF(ODU!$U314&gt;0,"1","0")&amp; IF(ODU!$V314&gt;0,"1","0")&amp; IF(ODU!$W314&gt;0,"1","0")&amp; IF(ODU!$X314&gt;0,"1","0")&amp; IF(ODU!$Y314&gt;0,"1","0")))</f>
        <v/>
      </c>
      <c r="S314" s="351" t="str">
        <f>IF(ODU!$A314="","",26 - FIND("1",IF(ODU!$Y314&gt;0,"1","0") &amp; IF(ODU!$X314&gt;0,"1","0") &amp; IF(ODU!$W314&gt;0,"1","0") &amp; IF(ODU!$V314&gt;0,"1","0")&amp; IF(ODU!$U314&gt;0,"1","0")&amp; IF(ODU!$T314&gt;0,"1","0")&amp; IF(ODU!$S314&gt;0,"1","0")&amp; IF(ODU!$R314&gt;0,"1","0")&amp; IF(ODU!$Q314&gt;0,"1","0")&amp; IF(ODU!$P314&gt;0,"1","0")&amp; IF(ODU!$O314&gt;0,"1","0")&amp; IF(ODU!$N314&gt;0,"1","0")&amp; IF(ODU!$M314&gt;0,"1","0")&amp; IF(ODU!$L314&gt;0,"1","0")&amp; IF(ODU!$K314&gt;0,"1","0")&amp; IF(ODU!$J314&gt;0,"1","0")))</f>
        <v/>
      </c>
      <c r="T314" s="351" t="str">
        <f>IF(ODU!$A314="","",26 + FIND("1",IF(ODU!$AA314&gt;0,"1","0") &amp; IF(ODU!$AB314&gt;0,"1","0") &amp; IF(ODU!$AC314&gt;0,"1","0") &amp; IF(ODU!$AD314&gt;0,"1","0")&amp; IF(ODU!$AE314&gt;0,"1","0")&amp; IF(ODU!$AF314&gt;0,"1","0")&amp; IF(ODU!$AG314&gt;0,"1","0")&amp; IF(ODU!$AH314&gt;0,"1","0")&amp; IF(ODU!$AI314&gt;0,"1","0")&amp; IF(ODU!$AJ314&gt;0,"1","0")&amp; IF(ODU!$AK314&gt;0,"1","0")&amp; IF(ODU!$AL314&gt;0,"1","0")&amp; IF(ODU!$AM314&gt;0,"1","0")&amp; IF(ODU!$AN314&gt;0,"1","0")&amp; IF(ODU!$AO314&gt;0,"1","0")&amp; IF(ODU!$AP314&gt;0,"1","0")))</f>
        <v/>
      </c>
      <c r="U314" s="351" t="str">
        <f>IF(ODU!$A314="","",43 - FIND("1",IF(ODU!$AP314&gt;0,"1","0") &amp; IF(ODU!$AO314&gt;0,"1","0") &amp; IF(ODU!$AN314&gt;0,"1","0") &amp; IF(ODU!$AM314&gt;0,"1","0")&amp; IF(ODU!$AL314&gt;0,"1","0")&amp; IF(ODU!$AK314&gt;0,"1","0")&amp; IF(ODU!$AJ314&gt;0,"1","0")&amp; IF(ODU!$AI314&gt;0,"1","0")&amp; IF(ODU!$AH314&gt;0,"1","0")&amp; IF(ODU!$AG314&gt;0,"1","0")&amp; IF(ODU!$AF314&gt;0,"1","0")&amp; IF(ODU!$AE314&gt;0,"1","0")&amp; IF(ODU!$AD314&gt;0,"1","0")&amp; IF(ODU!$AC314&gt;0,"1","0")&amp; IF(ODU!$AB314&gt;0,"1","0")&amp; IF(ODU!$AA314&gt;0,"1","0")))</f>
        <v/>
      </c>
      <c r="V314" s="351" t="str">
        <f>IF(ODU!$A314="","",IF(OR(T314&lt;&gt;R314+17,U314&lt;&gt;S314+17)," RangeMismatch",""))</f>
        <v/>
      </c>
      <c r="W314" s="344" t="str">
        <f ca="1">IF(ODU!$A314="","",IF(COUNTA(INDIRECT("odu!R"&amp;ROW()&amp;"C"&amp;R314&amp;":R"&amp;ROW()&amp;"C"&amp;S314,"false"))&lt;&gt;1+S314-R314," GapInRangeCooling",""))</f>
        <v/>
      </c>
      <c r="X314" s="344" t="str">
        <f ca="1">IF(ODU!$A314="","",IF(COUNTA(INDIRECT("odu!R"&amp;ROW()&amp;"C"&amp;T314&amp;":R"&amp;ROW()&amp;"C"&amp;U314,"false"))&lt;&gt;1+U314-T314," GapInRangeHeating",""))</f>
        <v/>
      </c>
      <c r="Y314" s="345" t="str">
        <f>IF(ODU!$A314="","",IF(OR(ODU!$F314=0,ODU!$B314=0),0,ODU!$F314/ODU!$B314))</f>
        <v/>
      </c>
      <c r="Z314" s="345" t="str">
        <f>IF(ODU!$A314="","",IF(OR(ODU!$G314=0,ODU!$B314=0),0, ODU!$G314/ODU!$B314))</f>
        <v/>
      </c>
      <c r="AA314" s="303" t="str">
        <f>IF(ODU!$A314="","",IF(Y314=0,0,IF(Y314&gt;=0.8,13,IF(Y314&gt;=0.7,12,IF(Y314&gt;=0.6,11,IF(Y314&gt;=0.5,10,0))))))</f>
        <v/>
      </c>
      <c r="AB314" s="351" t="str">
        <f>IF(ODU!$A314="","",IF(Z314&gt;2, 25,6+INT(10*(Z314-0.0001))))</f>
        <v/>
      </c>
      <c r="AC314" s="304" t="str">
        <f>IF(ODU!$A314="","",IF(AA314&lt;R314," CapacityMin",""))</f>
        <v/>
      </c>
      <c r="AD314" s="304" t="str">
        <f>IF(ODU!$A314="","",IF(AB314&gt;S314," CapacityMax",""))</f>
        <v/>
      </c>
      <c r="AE314" s="344" t="str">
        <f>IF(ODU!$A314="","",IF(ODU!H314&lt;Min_Units," UnitMin",""))</f>
        <v/>
      </c>
      <c r="AF314" s="344" t="str">
        <f>IF(ODU!$A314="","",IF(ODU!I314&lt;=ODU!H314," UnitMax",""))</f>
        <v/>
      </c>
      <c r="AG314" s="344" t="str">
        <f>IF(ODU!$A314="","",IF(COUNTIF(IDU!$E$3:$N$3,"="&amp;UPPER(ODU!BL314))=1,""," Invalid_IDU_List"))</f>
        <v/>
      </c>
      <c r="AH314" s="344" t="str">
        <f t="shared" ca="1" si="40"/>
        <v/>
      </c>
      <c r="AI314" s="344" t="str">
        <f t="shared" si="41"/>
        <v/>
      </c>
    </row>
    <row r="315" spans="1:35" x14ac:dyDescent="0.2">
      <c r="A315">
        <v>315</v>
      </c>
      <c r="B315" s="304" t="str">
        <f t="shared" ca="1" si="38"/>
        <v/>
      </c>
      <c r="C315" s="304">
        <f t="shared" ca="1" si="39"/>
        <v>0</v>
      </c>
      <c r="D315" s="304">
        <f t="shared" ca="1" si="43"/>
        <v>0</v>
      </c>
      <c r="E315" s="304" t="str">
        <f t="shared" ca="1" si="44"/>
        <v/>
      </c>
      <c r="F315">
        <v>309</v>
      </c>
      <c r="G315" s="304">
        <f t="shared" ca="1" si="45"/>
        <v>0</v>
      </c>
      <c r="H315" s="304" t="str">
        <f t="shared" ca="1" si="42"/>
        <v/>
      </c>
      <c r="I315" s="311"/>
      <c r="J315" s="311"/>
      <c r="K315" s="311"/>
      <c r="P315" s="344" t="str">
        <f>IF(ODU!$A315="","",IF(COUNTIF(ODU!$A$4:$A$504,"="&amp;ODU!$A315)&gt;1,"ODU_Duplicate",""))</f>
        <v/>
      </c>
      <c r="Q315" s="344" t="str">
        <f>IF(IDU!$A316="","",IF(COUNTIF(IDU!$A$4:$A$354,"="&amp;IDU!$A316)&gt;1,"IDU_Duplicate",""))</f>
        <v/>
      </c>
      <c r="R315" s="351" t="str">
        <f>IF(ODU!$A315="","",9 + FIND("1",IF(ODU!$J315&gt;0,"1","0") &amp; IF(ODU!$K315&gt;0,"1","0") &amp; IF(ODU!$L315&gt;0,"1","0") &amp; IF(ODU!$M315&gt;0,"1","0")&amp; IF(ODU!$N315&gt;0,"1","0")&amp; IF(ODU!$O315&gt;0,"1","0")&amp; IF(ODU!$P315&gt;0,"1","0")&amp; IF(ODU!$Q315&gt;0,"1","0")&amp; IF(ODU!$R315&gt;0,"1","0")&amp; IF(ODU!$S315&gt;0,"1","0")&amp; IF(ODU!$T315&gt;0,"1","0")&amp; IF(ODU!$U315&gt;0,"1","0")&amp; IF(ODU!$V315&gt;0,"1","0")&amp; IF(ODU!$W315&gt;0,"1","0")&amp; IF(ODU!$X315&gt;0,"1","0")&amp; IF(ODU!$Y315&gt;0,"1","0")))</f>
        <v/>
      </c>
      <c r="S315" s="351" t="str">
        <f>IF(ODU!$A315="","",26 - FIND("1",IF(ODU!$Y315&gt;0,"1","0") &amp; IF(ODU!$X315&gt;0,"1","0") &amp; IF(ODU!$W315&gt;0,"1","0") &amp; IF(ODU!$V315&gt;0,"1","0")&amp; IF(ODU!$U315&gt;0,"1","0")&amp; IF(ODU!$T315&gt;0,"1","0")&amp; IF(ODU!$S315&gt;0,"1","0")&amp; IF(ODU!$R315&gt;0,"1","0")&amp; IF(ODU!$Q315&gt;0,"1","0")&amp; IF(ODU!$P315&gt;0,"1","0")&amp; IF(ODU!$O315&gt;0,"1","0")&amp; IF(ODU!$N315&gt;0,"1","0")&amp; IF(ODU!$M315&gt;0,"1","0")&amp; IF(ODU!$L315&gt;0,"1","0")&amp; IF(ODU!$K315&gt;0,"1","0")&amp; IF(ODU!$J315&gt;0,"1","0")))</f>
        <v/>
      </c>
      <c r="T315" s="351" t="str">
        <f>IF(ODU!$A315="","",26 + FIND("1",IF(ODU!$AA315&gt;0,"1","0") &amp; IF(ODU!$AB315&gt;0,"1","0") &amp; IF(ODU!$AC315&gt;0,"1","0") &amp; IF(ODU!$AD315&gt;0,"1","0")&amp; IF(ODU!$AE315&gt;0,"1","0")&amp; IF(ODU!$AF315&gt;0,"1","0")&amp; IF(ODU!$AG315&gt;0,"1","0")&amp; IF(ODU!$AH315&gt;0,"1","0")&amp; IF(ODU!$AI315&gt;0,"1","0")&amp; IF(ODU!$AJ315&gt;0,"1","0")&amp; IF(ODU!$AK315&gt;0,"1","0")&amp; IF(ODU!$AL315&gt;0,"1","0")&amp; IF(ODU!$AM315&gt;0,"1","0")&amp; IF(ODU!$AN315&gt;0,"1","0")&amp; IF(ODU!$AO315&gt;0,"1","0")&amp; IF(ODU!$AP315&gt;0,"1","0")))</f>
        <v/>
      </c>
      <c r="U315" s="351" t="str">
        <f>IF(ODU!$A315="","",43 - FIND("1",IF(ODU!$AP315&gt;0,"1","0") &amp; IF(ODU!$AO315&gt;0,"1","0") &amp; IF(ODU!$AN315&gt;0,"1","0") &amp; IF(ODU!$AM315&gt;0,"1","0")&amp; IF(ODU!$AL315&gt;0,"1","0")&amp; IF(ODU!$AK315&gt;0,"1","0")&amp; IF(ODU!$AJ315&gt;0,"1","0")&amp; IF(ODU!$AI315&gt;0,"1","0")&amp; IF(ODU!$AH315&gt;0,"1","0")&amp; IF(ODU!$AG315&gt;0,"1","0")&amp; IF(ODU!$AF315&gt;0,"1","0")&amp; IF(ODU!$AE315&gt;0,"1","0")&amp; IF(ODU!$AD315&gt;0,"1","0")&amp; IF(ODU!$AC315&gt;0,"1","0")&amp; IF(ODU!$AB315&gt;0,"1","0")&amp; IF(ODU!$AA315&gt;0,"1","0")))</f>
        <v/>
      </c>
      <c r="V315" s="351" t="str">
        <f>IF(ODU!$A315="","",IF(OR(T315&lt;&gt;R315+17,U315&lt;&gt;S315+17)," RangeMismatch",""))</f>
        <v/>
      </c>
      <c r="W315" s="344" t="str">
        <f ca="1">IF(ODU!$A315="","",IF(COUNTA(INDIRECT("odu!R"&amp;ROW()&amp;"C"&amp;R315&amp;":R"&amp;ROW()&amp;"C"&amp;S315,"false"))&lt;&gt;1+S315-R315," GapInRangeCooling",""))</f>
        <v/>
      </c>
      <c r="X315" s="344" t="str">
        <f ca="1">IF(ODU!$A315="","",IF(COUNTA(INDIRECT("odu!R"&amp;ROW()&amp;"C"&amp;T315&amp;":R"&amp;ROW()&amp;"C"&amp;U315,"false"))&lt;&gt;1+U315-T315," GapInRangeHeating",""))</f>
        <v/>
      </c>
      <c r="Y315" s="345" t="str">
        <f>IF(ODU!$A315="","",IF(OR(ODU!$F315=0,ODU!$B315=0),0,ODU!$F315/ODU!$B315))</f>
        <v/>
      </c>
      <c r="Z315" s="345" t="str">
        <f>IF(ODU!$A315="","",IF(OR(ODU!$G315=0,ODU!$B315=0),0, ODU!$G315/ODU!$B315))</f>
        <v/>
      </c>
      <c r="AA315" s="303" t="str">
        <f>IF(ODU!$A315="","",IF(Y315=0,0,IF(Y315&gt;=0.8,13,IF(Y315&gt;=0.7,12,IF(Y315&gt;=0.6,11,IF(Y315&gt;=0.5,10,0))))))</f>
        <v/>
      </c>
      <c r="AB315" s="351" t="str">
        <f>IF(ODU!$A315="","",IF(Z315&gt;2, 25,6+INT(10*(Z315-0.0001))))</f>
        <v/>
      </c>
      <c r="AC315" s="304" t="str">
        <f>IF(ODU!$A315="","",IF(AA315&lt;R315," CapacityMin",""))</f>
        <v/>
      </c>
      <c r="AD315" s="304" t="str">
        <f>IF(ODU!$A315="","",IF(AB315&gt;S315," CapacityMax",""))</f>
        <v/>
      </c>
      <c r="AE315" s="344" t="str">
        <f>IF(ODU!$A315="","",IF(ODU!H315&lt;Min_Units," UnitMin",""))</f>
        <v/>
      </c>
      <c r="AF315" s="344" t="str">
        <f>IF(ODU!$A315="","",IF(ODU!I315&lt;=ODU!H315," UnitMax",""))</f>
        <v/>
      </c>
      <c r="AG315" s="344" t="str">
        <f>IF(ODU!$A315="","",IF(COUNTIF(IDU!$E$3:$N$3,"="&amp;UPPER(ODU!BL315))=1,""," Invalid_IDU_List"))</f>
        <v/>
      </c>
      <c r="AH315" s="344" t="str">
        <f t="shared" ca="1" si="40"/>
        <v/>
      </c>
      <c r="AI315" s="344" t="str">
        <f t="shared" si="41"/>
        <v/>
      </c>
    </row>
    <row r="316" spans="1:35" x14ac:dyDescent="0.2">
      <c r="A316">
        <v>316</v>
      </c>
      <c r="B316" s="304" t="str">
        <f t="shared" ca="1" si="38"/>
        <v/>
      </c>
      <c r="C316" s="304">
        <f t="shared" ca="1" si="39"/>
        <v>0</v>
      </c>
      <c r="D316" s="304">
        <f t="shared" ca="1" si="43"/>
        <v>0</v>
      </c>
      <c r="E316" s="304" t="str">
        <f t="shared" ca="1" si="44"/>
        <v/>
      </c>
      <c r="F316">
        <v>310</v>
      </c>
      <c r="G316" s="304">
        <f t="shared" ca="1" si="45"/>
        <v>0</v>
      </c>
      <c r="H316" s="304" t="str">
        <f t="shared" ca="1" si="42"/>
        <v/>
      </c>
      <c r="I316" s="311"/>
      <c r="J316" s="311"/>
      <c r="K316" s="311"/>
      <c r="P316" s="344" t="str">
        <f>IF(ODU!$A316="","",IF(COUNTIF(ODU!$A$4:$A$504,"="&amp;ODU!$A316)&gt;1,"ODU_Duplicate",""))</f>
        <v/>
      </c>
      <c r="Q316" s="344" t="str">
        <f>IF(IDU!$A317="","",IF(COUNTIF(IDU!$A$4:$A$354,"="&amp;IDU!$A317)&gt;1,"IDU_Duplicate",""))</f>
        <v/>
      </c>
      <c r="R316" s="351" t="str">
        <f>IF(ODU!$A316="","",9 + FIND("1",IF(ODU!$J316&gt;0,"1","0") &amp; IF(ODU!$K316&gt;0,"1","0") &amp; IF(ODU!$L316&gt;0,"1","0") &amp; IF(ODU!$M316&gt;0,"1","0")&amp; IF(ODU!$N316&gt;0,"1","0")&amp; IF(ODU!$O316&gt;0,"1","0")&amp; IF(ODU!$P316&gt;0,"1","0")&amp; IF(ODU!$Q316&gt;0,"1","0")&amp; IF(ODU!$R316&gt;0,"1","0")&amp; IF(ODU!$S316&gt;0,"1","0")&amp; IF(ODU!$T316&gt;0,"1","0")&amp; IF(ODU!$U316&gt;0,"1","0")&amp; IF(ODU!$V316&gt;0,"1","0")&amp; IF(ODU!$W316&gt;0,"1","0")&amp; IF(ODU!$X316&gt;0,"1","0")&amp; IF(ODU!$Y316&gt;0,"1","0")))</f>
        <v/>
      </c>
      <c r="S316" s="351" t="str">
        <f>IF(ODU!$A316="","",26 - FIND("1",IF(ODU!$Y316&gt;0,"1","0") &amp; IF(ODU!$X316&gt;0,"1","0") &amp; IF(ODU!$W316&gt;0,"1","0") &amp; IF(ODU!$V316&gt;0,"1","0")&amp; IF(ODU!$U316&gt;0,"1","0")&amp; IF(ODU!$T316&gt;0,"1","0")&amp; IF(ODU!$S316&gt;0,"1","0")&amp; IF(ODU!$R316&gt;0,"1","0")&amp; IF(ODU!$Q316&gt;0,"1","0")&amp; IF(ODU!$P316&gt;0,"1","0")&amp; IF(ODU!$O316&gt;0,"1","0")&amp; IF(ODU!$N316&gt;0,"1","0")&amp; IF(ODU!$M316&gt;0,"1","0")&amp; IF(ODU!$L316&gt;0,"1","0")&amp; IF(ODU!$K316&gt;0,"1","0")&amp; IF(ODU!$J316&gt;0,"1","0")))</f>
        <v/>
      </c>
      <c r="T316" s="351" t="str">
        <f>IF(ODU!$A316="","",26 + FIND("1",IF(ODU!$AA316&gt;0,"1","0") &amp; IF(ODU!$AB316&gt;0,"1","0") &amp; IF(ODU!$AC316&gt;0,"1","0") &amp; IF(ODU!$AD316&gt;0,"1","0")&amp; IF(ODU!$AE316&gt;0,"1","0")&amp; IF(ODU!$AF316&gt;0,"1","0")&amp; IF(ODU!$AG316&gt;0,"1","0")&amp; IF(ODU!$AH316&gt;0,"1","0")&amp; IF(ODU!$AI316&gt;0,"1","0")&amp; IF(ODU!$AJ316&gt;0,"1","0")&amp; IF(ODU!$AK316&gt;0,"1","0")&amp; IF(ODU!$AL316&gt;0,"1","0")&amp; IF(ODU!$AM316&gt;0,"1","0")&amp; IF(ODU!$AN316&gt;0,"1","0")&amp; IF(ODU!$AO316&gt;0,"1","0")&amp; IF(ODU!$AP316&gt;0,"1","0")))</f>
        <v/>
      </c>
      <c r="U316" s="351" t="str">
        <f>IF(ODU!$A316="","",43 - FIND("1",IF(ODU!$AP316&gt;0,"1","0") &amp; IF(ODU!$AO316&gt;0,"1","0") &amp; IF(ODU!$AN316&gt;0,"1","0") &amp; IF(ODU!$AM316&gt;0,"1","0")&amp; IF(ODU!$AL316&gt;0,"1","0")&amp; IF(ODU!$AK316&gt;0,"1","0")&amp; IF(ODU!$AJ316&gt;0,"1","0")&amp; IF(ODU!$AI316&gt;0,"1","0")&amp; IF(ODU!$AH316&gt;0,"1","0")&amp; IF(ODU!$AG316&gt;0,"1","0")&amp; IF(ODU!$AF316&gt;0,"1","0")&amp; IF(ODU!$AE316&gt;0,"1","0")&amp; IF(ODU!$AD316&gt;0,"1","0")&amp; IF(ODU!$AC316&gt;0,"1","0")&amp; IF(ODU!$AB316&gt;0,"1","0")&amp; IF(ODU!$AA316&gt;0,"1","0")))</f>
        <v/>
      </c>
      <c r="V316" s="351" t="str">
        <f>IF(ODU!$A316="","",IF(OR(T316&lt;&gt;R316+17,U316&lt;&gt;S316+17)," RangeMismatch",""))</f>
        <v/>
      </c>
      <c r="W316" s="344" t="str">
        <f ca="1">IF(ODU!$A316="","",IF(COUNTA(INDIRECT("odu!R"&amp;ROW()&amp;"C"&amp;R316&amp;":R"&amp;ROW()&amp;"C"&amp;S316,"false"))&lt;&gt;1+S316-R316," GapInRangeCooling",""))</f>
        <v/>
      </c>
      <c r="X316" s="344" t="str">
        <f ca="1">IF(ODU!$A316="","",IF(COUNTA(INDIRECT("odu!R"&amp;ROW()&amp;"C"&amp;T316&amp;":R"&amp;ROW()&amp;"C"&amp;U316,"false"))&lt;&gt;1+U316-T316," GapInRangeHeating",""))</f>
        <v/>
      </c>
      <c r="Y316" s="345" t="str">
        <f>IF(ODU!$A316="","",IF(OR(ODU!$F316=0,ODU!$B316=0),0,ODU!$F316/ODU!$B316))</f>
        <v/>
      </c>
      <c r="Z316" s="345" t="str">
        <f>IF(ODU!$A316="","",IF(OR(ODU!$G316=0,ODU!$B316=0),0, ODU!$G316/ODU!$B316))</f>
        <v/>
      </c>
      <c r="AA316" s="303" t="str">
        <f>IF(ODU!$A316="","",IF(Y316=0,0,IF(Y316&gt;=0.8,13,IF(Y316&gt;=0.7,12,IF(Y316&gt;=0.6,11,IF(Y316&gt;=0.5,10,0))))))</f>
        <v/>
      </c>
      <c r="AB316" s="351" t="str">
        <f>IF(ODU!$A316="","",IF(Z316&gt;2, 25,6+INT(10*(Z316-0.0001))))</f>
        <v/>
      </c>
      <c r="AC316" s="304" t="str">
        <f>IF(ODU!$A316="","",IF(AA316&lt;R316," CapacityMin",""))</f>
        <v/>
      </c>
      <c r="AD316" s="304" t="str">
        <f>IF(ODU!$A316="","",IF(AB316&gt;S316," CapacityMax",""))</f>
        <v/>
      </c>
      <c r="AE316" s="344" t="str">
        <f>IF(ODU!$A316="","",IF(ODU!H316&lt;Min_Units," UnitMin",""))</f>
        <v/>
      </c>
      <c r="AF316" s="344" t="str">
        <f>IF(ODU!$A316="","",IF(ODU!I316&lt;=ODU!H316," UnitMax",""))</f>
        <v/>
      </c>
      <c r="AG316" s="344" t="str">
        <f>IF(ODU!$A316="","",IF(COUNTIF(IDU!$E$3:$N$3,"="&amp;UPPER(ODU!BL316))=1,""," Invalid_IDU_List"))</f>
        <v/>
      </c>
      <c r="AH316" s="344" t="str">
        <f t="shared" ca="1" si="40"/>
        <v/>
      </c>
      <c r="AI316" s="344" t="str">
        <f t="shared" si="41"/>
        <v/>
      </c>
    </row>
    <row r="317" spans="1:35" x14ac:dyDescent="0.2">
      <c r="A317">
        <v>317</v>
      </c>
      <c r="B317" s="304" t="str">
        <f t="shared" ca="1" si="38"/>
        <v/>
      </c>
      <c r="C317" s="304">
        <f t="shared" ca="1" si="39"/>
        <v>0</v>
      </c>
      <c r="D317" s="304">
        <f t="shared" ca="1" si="43"/>
        <v>0</v>
      </c>
      <c r="E317" s="304" t="str">
        <f t="shared" ca="1" si="44"/>
        <v/>
      </c>
      <c r="F317">
        <v>311</v>
      </c>
      <c r="G317" s="304">
        <f t="shared" ca="1" si="45"/>
        <v>0</v>
      </c>
      <c r="H317" s="304" t="str">
        <f t="shared" ca="1" si="42"/>
        <v/>
      </c>
      <c r="I317" s="311"/>
      <c r="J317" s="311"/>
      <c r="K317" s="311"/>
      <c r="P317" s="344" t="str">
        <f>IF(ODU!$A317="","",IF(COUNTIF(ODU!$A$4:$A$504,"="&amp;ODU!$A317)&gt;1,"ODU_Duplicate",""))</f>
        <v/>
      </c>
      <c r="Q317" s="344" t="str">
        <f>IF(IDU!$A318="","",IF(COUNTIF(IDU!$A$4:$A$354,"="&amp;IDU!$A318)&gt;1,"IDU_Duplicate",""))</f>
        <v/>
      </c>
      <c r="R317" s="351" t="str">
        <f>IF(ODU!$A317="","",9 + FIND("1",IF(ODU!$J317&gt;0,"1","0") &amp; IF(ODU!$K317&gt;0,"1","0") &amp; IF(ODU!$L317&gt;0,"1","0") &amp; IF(ODU!$M317&gt;0,"1","0")&amp; IF(ODU!$N317&gt;0,"1","0")&amp; IF(ODU!$O317&gt;0,"1","0")&amp; IF(ODU!$P317&gt;0,"1","0")&amp; IF(ODU!$Q317&gt;0,"1","0")&amp; IF(ODU!$R317&gt;0,"1","0")&amp; IF(ODU!$S317&gt;0,"1","0")&amp; IF(ODU!$T317&gt;0,"1","0")&amp; IF(ODU!$U317&gt;0,"1","0")&amp; IF(ODU!$V317&gt;0,"1","0")&amp; IF(ODU!$W317&gt;0,"1","0")&amp; IF(ODU!$X317&gt;0,"1","0")&amp; IF(ODU!$Y317&gt;0,"1","0")))</f>
        <v/>
      </c>
      <c r="S317" s="351" t="str">
        <f>IF(ODU!$A317="","",26 - FIND("1",IF(ODU!$Y317&gt;0,"1","0") &amp; IF(ODU!$X317&gt;0,"1","0") &amp; IF(ODU!$W317&gt;0,"1","0") &amp; IF(ODU!$V317&gt;0,"1","0")&amp; IF(ODU!$U317&gt;0,"1","0")&amp; IF(ODU!$T317&gt;0,"1","0")&amp; IF(ODU!$S317&gt;0,"1","0")&amp; IF(ODU!$R317&gt;0,"1","0")&amp; IF(ODU!$Q317&gt;0,"1","0")&amp; IF(ODU!$P317&gt;0,"1","0")&amp; IF(ODU!$O317&gt;0,"1","0")&amp; IF(ODU!$N317&gt;0,"1","0")&amp; IF(ODU!$M317&gt;0,"1","0")&amp; IF(ODU!$L317&gt;0,"1","0")&amp; IF(ODU!$K317&gt;0,"1","0")&amp; IF(ODU!$J317&gt;0,"1","0")))</f>
        <v/>
      </c>
      <c r="T317" s="351" t="str">
        <f>IF(ODU!$A317="","",26 + FIND("1",IF(ODU!$AA317&gt;0,"1","0") &amp; IF(ODU!$AB317&gt;0,"1","0") &amp; IF(ODU!$AC317&gt;0,"1","0") &amp; IF(ODU!$AD317&gt;0,"1","0")&amp; IF(ODU!$AE317&gt;0,"1","0")&amp; IF(ODU!$AF317&gt;0,"1","0")&amp; IF(ODU!$AG317&gt;0,"1","0")&amp; IF(ODU!$AH317&gt;0,"1","0")&amp; IF(ODU!$AI317&gt;0,"1","0")&amp; IF(ODU!$AJ317&gt;0,"1","0")&amp; IF(ODU!$AK317&gt;0,"1","0")&amp; IF(ODU!$AL317&gt;0,"1","0")&amp; IF(ODU!$AM317&gt;0,"1","0")&amp; IF(ODU!$AN317&gt;0,"1","0")&amp; IF(ODU!$AO317&gt;0,"1","0")&amp; IF(ODU!$AP317&gt;0,"1","0")))</f>
        <v/>
      </c>
      <c r="U317" s="351" t="str">
        <f>IF(ODU!$A317="","",43 - FIND("1",IF(ODU!$AP317&gt;0,"1","0") &amp; IF(ODU!$AO317&gt;0,"1","0") &amp; IF(ODU!$AN317&gt;0,"1","0") &amp; IF(ODU!$AM317&gt;0,"1","0")&amp; IF(ODU!$AL317&gt;0,"1","0")&amp; IF(ODU!$AK317&gt;0,"1","0")&amp; IF(ODU!$AJ317&gt;0,"1","0")&amp; IF(ODU!$AI317&gt;0,"1","0")&amp; IF(ODU!$AH317&gt;0,"1","0")&amp; IF(ODU!$AG317&gt;0,"1","0")&amp; IF(ODU!$AF317&gt;0,"1","0")&amp; IF(ODU!$AE317&gt;0,"1","0")&amp; IF(ODU!$AD317&gt;0,"1","0")&amp; IF(ODU!$AC317&gt;0,"1","0")&amp; IF(ODU!$AB317&gt;0,"1","0")&amp; IF(ODU!$AA317&gt;0,"1","0")))</f>
        <v/>
      </c>
      <c r="V317" s="351" t="str">
        <f>IF(ODU!$A317="","",IF(OR(T317&lt;&gt;R317+17,U317&lt;&gt;S317+17)," RangeMismatch",""))</f>
        <v/>
      </c>
      <c r="W317" s="344" t="str">
        <f ca="1">IF(ODU!$A317="","",IF(COUNTA(INDIRECT("odu!R"&amp;ROW()&amp;"C"&amp;R317&amp;":R"&amp;ROW()&amp;"C"&amp;S317,"false"))&lt;&gt;1+S317-R317," GapInRangeCooling",""))</f>
        <v/>
      </c>
      <c r="X317" s="344" t="str">
        <f ca="1">IF(ODU!$A317="","",IF(COUNTA(INDIRECT("odu!R"&amp;ROW()&amp;"C"&amp;T317&amp;":R"&amp;ROW()&amp;"C"&amp;U317,"false"))&lt;&gt;1+U317-T317," GapInRangeHeating",""))</f>
        <v/>
      </c>
      <c r="Y317" s="345" t="str">
        <f>IF(ODU!$A317="","",IF(OR(ODU!$F317=0,ODU!$B317=0),0,ODU!$F317/ODU!$B317))</f>
        <v/>
      </c>
      <c r="Z317" s="345" t="str">
        <f>IF(ODU!$A317="","",IF(OR(ODU!$G317=0,ODU!$B317=0),0, ODU!$G317/ODU!$B317))</f>
        <v/>
      </c>
      <c r="AA317" s="303" t="str">
        <f>IF(ODU!$A317="","",IF(Y317=0,0,IF(Y317&gt;=0.8,13,IF(Y317&gt;=0.7,12,IF(Y317&gt;=0.6,11,IF(Y317&gt;=0.5,10,0))))))</f>
        <v/>
      </c>
      <c r="AB317" s="351" t="str">
        <f>IF(ODU!$A317="","",IF(Z317&gt;2, 25,6+INT(10*(Z317-0.0001))))</f>
        <v/>
      </c>
      <c r="AC317" s="304" t="str">
        <f>IF(ODU!$A317="","",IF(AA317&lt;R317," CapacityMin",""))</f>
        <v/>
      </c>
      <c r="AD317" s="304" t="str">
        <f>IF(ODU!$A317="","",IF(AB317&gt;S317," CapacityMax",""))</f>
        <v/>
      </c>
      <c r="AE317" s="344" t="str">
        <f>IF(ODU!$A317="","",IF(ODU!H317&lt;Min_Units," UnitMin",""))</f>
        <v/>
      </c>
      <c r="AF317" s="344" t="str">
        <f>IF(ODU!$A317="","",IF(ODU!I317&lt;=ODU!H317," UnitMax",""))</f>
        <v/>
      </c>
      <c r="AG317" s="344" t="str">
        <f>IF(ODU!$A317="","",IF(COUNTIF(IDU!$E$3:$N$3,"="&amp;UPPER(ODU!BL317))=1,""," Invalid_IDU_List"))</f>
        <v/>
      </c>
      <c r="AH317" s="344" t="str">
        <f t="shared" ca="1" si="40"/>
        <v/>
      </c>
      <c r="AI317" s="344" t="str">
        <f t="shared" si="41"/>
        <v/>
      </c>
    </row>
    <row r="318" spans="1:35" x14ac:dyDescent="0.2">
      <c r="A318">
        <v>318</v>
      </c>
      <c r="B318" s="304" t="str">
        <f t="shared" ca="1" si="38"/>
        <v/>
      </c>
      <c r="C318" s="304">
        <f t="shared" ca="1" si="39"/>
        <v>0</v>
      </c>
      <c r="D318" s="304">
        <f t="shared" ca="1" si="43"/>
        <v>0</v>
      </c>
      <c r="E318" s="304" t="str">
        <f t="shared" ca="1" si="44"/>
        <v/>
      </c>
      <c r="F318">
        <v>312</v>
      </c>
      <c r="G318" s="304">
        <f t="shared" ca="1" si="45"/>
        <v>0</v>
      </c>
      <c r="H318" s="304" t="str">
        <f t="shared" ca="1" si="42"/>
        <v/>
      </c>
      <c r="I318" s="311"/>
      <c r="J318" s="311"/>
      <c r="K318" s="311"/>
      <c r="P318" s="344" t="str">
        <f>IF(ODU!$A318="","",IF(COUNTIF(ODU!$A$4:$A$504,"="&amp;ODU!$A318)&gt;1,"ODU_Duplicate",""))</f>
        <v/>
      </c>
      <c r="Q318" s="344" t="str">
        <f>IF(IDU!$A319="","",IF(COUNTIF(IDU!$A$4:$A$354,"="&amp;IDU!$A319)&gt;1,"IDU_Duplicate",""))</f>
        <v/>
      </c>
      <c r="R318" s="351" t="str">
        <f>IF(ODU!$A318="","",9 + FIND("1",IF(ODU!$J318&gt;0,"1","0") &amp; IF(ODU!$K318&gt;0,"1","0") &amp; IF(ODU!$L318&gt;0,"1","0") &amp; IF(ODU!$M318&gt;0,"1","0")&amp; IF(ODU!$N318&gt;0,"1","0")&amp; IF(ODU!$O318&gt;0,"1","0")&amp; IF(ODU!$P318&gt;0,"1","0")&amp; IF(ODU!$Q318&gt;0,"1","0")&amp; IF(ODU!$R318&gt;0,"1","0")&amp; IF(ODU!$S318&gt;0,"1","0")&amp; IF(ODU!$T318&gt;0,"1","0")&amp; IF(ODU!$U318&gt;0,"1","0")&amp; IF(ODU!$V318&gt;0,"1","0")&amp; IF(ODU!$W318&gt;0,"1","0")&amp; IF(ODU!$X318&gt;0,"1","0")&amp; IF(ODU!$Y318&gt;0,"1","0")))</f>
        <v/>
      </c>
      <c r="S318" s="351" t="str">
        <f>IF(ODU!$A318="","",26 - FIND("1",IF(ODU!$Y318&gt;0,"1","0") &amp; IF(ODU!$X318&gt;0,"1","0") &amp; IF(ODU!$W318&gt;0,"1","0") &amp; IF(ODU!$V318&gt;0,"1","0")&amp; IF(ODU!$U318&gt;0,"1","0")&amp; IF(ODU!$T318&gt;0,"1","0")&amp; IF(ODU!$S318&gt;0,"1","0")&amp; IF(ODU!$R318&gt;0,"1","0")&amp; IF(ODU!$Q318&gt;0,"1","0")&amp; IF(ODU!$P318&gt;0,"1","0")&amp; IF(ODU!$O318&gt;0,"1","0")&amp; IF(ODU!$N318&gt;0,"1","0")&amp; IF(ODU!$M318&gt;0,"1","0")&amp; IF(ODU!$L318&gt;0,"1","0")&amp; IF(ODU!$K318&gt;0,"1","0")&amp; IF(ODU!$J318&gt;0,"1","0")))</f>
        <v/>
      </c>
      <c r="T318" s="351" t="str">
        <f>IF(ODU!$A318="","",26 + FIND("1",IF(ODU!$AA318&gt;0,"1","0") &amp; IF(ODU!$AB318&gt;0,"1","0") &amp; IF(ODU!$AC318&gt;0,"1","0") &amp; IF(ODU!$AD318&gt;0,"1","0")&amp; IF(ODU!$AE318&gt;0,"1","0")&amp; IF(ODU!$AF318&gt;0,"1","0")&amp; IF(ODU!$AG318&gt;0,"1","0")&amp; IF(ODU!$AH318&gt;0,"1","0")&amp; IF(ODU!$AI318&gt;0,"1","0")&amp; IF(ODU!$AJ318&gt;0,"1","0")&amp; IF(ODU!$AK318&gt;0,"1","0")&amp; IF(ODU!$AL318&gt;0,"1","0")&amp; IF(ODU!$AM318&gt;0,"1","0")&amp; IF(ODU!$AN318&gt;0,"1","0")&amp; IF(ODU!$AO318&gt;0,"1","0")&amp; IF(ODU!$AP318&gt;0,"1","0")))</f>
        <v/>
      </c>
      <c r="U318" s="351" t="str">
        <f>IF(ODU!$A318="","",43 - FIND("1",IF(ODU!$AP318&gt;0,"1","0") &amp; IF(ODU!$AO318&gt;0,"1","0") &amp; IF(ODU!$AN318&gt;0,"1","0") &amp; IF(ODU!$AM318&gt;0,"1","0")&amp; IF(ODU!$AL318&gt;0,"1","0")&amp; IF(ODU!$AK318&gt;0,"1","0")&amp; IF(ODU!$AJ318&gt;0,"1","0")&amp; IF(ODU!$AI318&gt;0,"1","0")&amp; IF(ODU!$AH318&gt;0,"1","0")&amp; IF(ODU!$AG318&gt;0,"1","0")&amp; IF(ODU!$AF318&gt;0,"1","0")&amp; IF(ODU!$AE318&gt;0,"1","0")&amp; IF(ODU!$AD318&gt;0,"1","0")&amp; IF(ODU!$AC318&gt;0,"1","0")&amp; IF(ODU!$AB318&gt;0,"1","0")&amp; IF(ODU!$AA318&gt;0,"1","0")))</f>
        <v/>
      </c>
      <c r="V318" s="351" t="str">
        <f>IF(ODU!$A318="","",IF(OR(T318&lt;&gt;R318+17,U318&lt;&gt;S318+17)," RangeMismatch",""))</f>
        <v/>
      </c>
      <c r="W318" s="344" t="str">
        <f ca="1">IF(ODU!$A318="","",IF(COUNTA(INDIRECT("odu!R"&amp;ROW()&amp;"C"&amp;R318&amp;":R"&amp;ROW()&amp;"C"&amp;S318,"false"))&lt;&gt;1+S318-R318," GapInRangeCooling",""))</f>
        <v/>
      </c>
      <c r="X318" s="344" t="str">
        <f ca="1">IF(ODU!$A318="","",IF(COUNTA(INDIRECT("odu!R"&amp;ROW()&amp;"C"&amp;T318&amp;":R"&amp;ROW()&amp;"C"&amp;U318,"false"))&lt;&gt;1+U318-T318," GapInRangeHeating",""))</f>
        <v/>
      </c>
      <c r="Y318" s="345" t="str">
        <f>IF(ODU!$A318="","",IF(OR(ODU!$F318=0,ODU!$B318=0),0,ODU!$F318/ODU!$B318))</f>
        <v/>
      </c>
      <c r="Z318" s="345" t="str">
        <f>IF(ODU!$A318="","",IF(OR(ODU!$G318=0,ODU!$B318=0),0, ODU!$G318/ODU!$B318))</f>
        <v/>
      </c>
      <c r="AA318" s="303" t="str">
        <f>IF(ODU!$A318="","",IF(Y318=0,0,IF(Y318&gt;=0.8,13,IF(Y318&gt;=0.7,12,IF(Y318&gt;=0.6,11,IF(Y318&gt;=0.5,10,0))))))</f>
        <v/>
      </c>
      <c r="AB318" s="351" t="str">
        <f>IF(ODU!$A318="","",IF(Z318&gt;2, 25,6+INT(10*(Z318-0.0001))))</f>
        <v/>
      </c>
      <c r="AC318" s="304" t="str">
        <f>IF(ODU!$A318="","",IF(AA318&lt;R318," CapacityMin",""))</f>
        <v/>
      </c>
      <c r="AD318" s="304" t="str">
        <f>IF(ODU!$A318="","",IF(AB318&gt;S318," CapacityMax",""))</f>
        <v/>
      </c>
      <c r="AE318" s="344" t="str">
        <f>IF(ODU!$A318="","",IF(ODU!H318&lt;Min_Units," UnitMin",""))</f>
        <v/>
      </c>
      <c r="AF318" s="344" t="str">
        <f>IF(ODU!$A318="","",IF(ODU!I318&lt;=ODU!H318," UnitMax",""))</f>
        <v/>
      </c>
      <c r="AG318" s="344" t="str">
        <f>IF(ODU!$A318="","",IF(COUNTIF(IDU!$E$3:$N$3,"="&amp;UPPER(ODU!BL318))=1,""," Invalid_IDU_List"))</f>
        <v/>
      </c>
      <c r="AH318" s="344" t="str">
        <f t="shared" ca="1" si="40"/>
        <v/>
      </c>
      <c r="AI318" s="344" t="str">
        <f t="shared" si="41"/>
        <v/>
      </c>
    </row>
    <row r="319" spans="1:35" x14ac:dyDescent="0.2">
      <c r="A319">
        <v>319</v>
      </c>
      <c r="B319" s="304" t="str">
        <f t="shared" ca="1" si="38"/>
        <v/>
      </c>
      <c r="C319" s="304">
        <f t="shared" ca="1" si="39"/>
        <v>0</v>
      </c>
      <c r="D319" s="304">
        <f t="shared" ca="1" si="43"/>
        <v>0</v>
      </c>
      <c r="E319" s="304" t="str">
        <f t="shared" ca="1" si="44"/>
        <v/>
      </c>
      <c r="F319">
        <v>313</v>
      </c>
      <c r="G319" s="304">
        <f t="shared" ca="1" si="45"/>
        <v>0</v>
      </c>
      <c r="H319" s="304" t="str">
        <f t="shared" ca="1" si="42"/>
        <v/>
      </c>
      <c r="I319" s="311"/>
      <c r="J319" s="311"/>
      <c r="K319" s="311"/>
      <c r="P319" s="344" t="str">
        <f>IF(ODU!$A319="","",IF(COUNTIF(ODU!$A$4:$A$504,"="&amp;ODU!$A319)&gt;1,"ODU_Duplicate",""))</f>
        <v/>
      </c>
      <c r="Q319" s="344" t="str">
        <f>IF(IDU!$A320="","",IF(COUNTIF(IDU!$A$4:$A$354,"="&amp;IDU!$A320)&gt;1,"IDU_Duplicate",""))</f>
        <v/>
      </c>
      <c r="R319" s="351" t="str">
        <f>IF(ODU!$A319="","",9 + FIND("1",IF(ODU!$J319&gt;0,"1","0") &amp; IF(ODU!$K319&gt;0,"1","0") &amp; IF(ODU!$L319&gt;0,"1","0") &amp; IF(ODU!$M319&gt;0,"1","0")&amp; IF(ODU!$N319&gt;0,"1","0")&amp; IF(ODU!$O319&gt;0,"1","0")&amp; IF(ODU!$P319&gt;0,"1","0")&amp; IF(ODU!$Q319&gt;0,"1","0")&amp; IF(ODU!$R319&gt;0,"1","0")&amp; IF(ODU!$S319&gt;0,"1","0")&amp; IF(ODU!$T319&gt;0,"1","0")&amp; IF(ODU!$U319&gt;0,"1","0")&amp; IF(ODU!$V319&gt;0,"1","0")&amp; IF(ODU!$W319&gt;0,"1","0")&amp; IF(ODU!$X319&gt;0,"1","0")&amp; IF(ODU!$Y319&gt;0,"1","0")))</f>
        <v/>
      </c>
      <c r="S319" s="351" t="str">
        <f>IF(ODU!$A319="","",26 - FIND("1",IF(ODU!$Y319&gt;0,"1","0") &amp; IF(ODU!$X319&gt;0,"1","0") &amp; IF(ODU!$W319&gt;0,"1","0") &amp; IF(ODU!$V319&gt;0,"1","0")&amp; IF(ODU!$U319&gt;0,"1","0")&amp; IF(ODU!$T319&gt;0,"1","0")&amp; IF(ODU!$S319&gt;0,"1","0")&amp; IF(ODU!$R319&gt;0,"1","0")&amp; IF(ODU!$Q319&gt;0,"1","0")&amp; IF(ODU!$P319&gt;0,"1","0")&amp; IF(ODU!$O319&gt;0,"1","0")&amp; IF(ODU!$N319&gt;0,"1","0")&amp; IF(ODU!$M319&gt;0,"1","0")&amp; IF(ODU!$L319&gt;0,"1","0")&amp; IF(ODU!$K319&gt;0,"1","0")&amp; IF(ODU!$J319&gt;0,"1","0")))</f>
        <v/>
      </c>
      <c r="T319" s="351" t="str">
        <f>IF(ODU!$A319="","",26 + FIND("1",IF(ODU!$AA319&gt;0,"1","0") &amp; IF(ODU!$AB319&gt;0,"1","0") &amp; IF(ODU!$AC319&gt;0,"1","0") &amp; IF(ODU!$AD319&gt;0,"1","0")&amp; IF(ODU!$AE319&gt;0,"1","0")&amp; IF(ODU!$AF319&gt;0,"1","0")&amp; IF(ODU!$AG319&gt;0,"1","0")&amp; IF(ODU!$AH319&gt;0,"1","0")&amp; IF(ODU!$AI319&gt;0,"1","0")&amp; IF(ODU!$AJ319&gt;0,"1","0")&amp; IF(ODU!$AK319&gt;0,"1","0")&amp; IF(ODU!$AL319&gt;0,"1","0")&amp; IF(ODU!$AM319&gt;0,"1","0")&amp; IF(ODU!$AN319&gt;0,"1","0")&amp; IF(ODU!$AO319&gt;0,"1","0")&amp; IF(ODU!$AP319&gt;0,"1","0")))</f>
        <v/>
      </c>
      <c r="U319" s="351" t="str">
        <f>IF(ODU!$A319="","",43 - FIND("1",IF(ODU!$AP319&gt;0,"1","0") &amp; IF(ODU!$AO319&gt;0,"1","0") &amp; IF(ODU!$AN319&gt;0,"1","0") &amp; IF(ODU!$AM319&gt;0,"1","0")&amp; IF(ODU!$AL319&gt;0,"1","0")&amp; IF(ODU!$AK319&gt;0,"1","0")&amp; IF(ODU!$AJ319&gt;0,"1","0")&amp; IF(ODU!$AI319&gt;0,"1","0")&amp; IF(ODU!$AH319&gt;0,"1","0")&amp; IF(ODU!$AG319&gt;0,"1","0")&amp; IF(ODU!$AF319&gt;0,"1","0")&amp; IF(ODU!$AE319&gt;0,"1","0")&amp; IF(ODU!$AD319&gt;0,"1","0")&amp; IF(ODU!$AC319&gt;0,"1","0")&amp; IF(ODU!$AB319&gt;0,"1","0")&amp; IF(ODU!$AA319&gt;0,"1","0")))</f>
        <v/>
      </c>
      <c r="V319" s="351" t="str">
        <f>IF(ODU!$A319="","",IF(OR(T319&lt;&gt;R319+17,U319&lt;&gt;S319+17)," RangeMismatch",""))</f>
        <v/>
      </c>
      <c r="W319" s="344" t="str">
        <f ca="1">IF(ODU!$A319="","",IF(COUNTA(INDIRECT("odu!R"&amp;ROW()&amp;"C"&amp;R319&amp;":R"&amp;ROW()&amp;"C"&amp;S319,"false"))&lt;&gt;1+S319-R319," GapInRangeCooling",""))</f>
        <v/>
      </c>
      <c r="X319" s="344" t="str">
        <f ca="1">IF(ODU!$A319="","",IF(COUNTA(INDIRECT("odu!R"&amp;ROW()&amp;"C"&amp;T319&amp;":R"&amp;ROW()&amp;"C"&amp;U319,"false"))&lt;&gt;1+U319-T319," GapInRangeHeating",""))</f>
        <v/>
      </c>
      <c r="Y319" s="345" t="str">
        <f>IF(ODU!$A319="","",IF(OR(ODU!$F319=0,ODU!$B319=0),0,ODU!$F319/ODU!$B319))</f>
        <v/>
      </c>
      <c r="Z319" s="345" t="str">
        <f>IF(ODU!$A319="","",IF(OR(ODU!$G319=0,ODU!$B319=0),0, ODU!$G319/ODU!$B319))</f>
        <v/>
      </c>
      <c r="AA319" s="303" t="str">
        <f>IF(ODU!$A319="","",IF(Y319=0,0,IF(Y319&gt;=0.8,13,IF(Y319&gt;=0.7,12,IF(Y319&gt;=0.6,11,IF(Y319&gt;=0.5,10,0))))))</f>
        <v/>
      </c>
      <c r="AB319" s="351" t="str">
        <f>IF(ODU!$A319="","",IF(Z319&gt;2, 25,6+INT(10*(Z319-0.0001))))</f>
        <v/>
      </c>
      <c r="AC319" s="304" t="str">
        <f>IF(ODU!$A319="","",IF(AA319&lt;R319," CapacityMin",""))</f>
        <v/>
      </c>
      <c r="AD319" s="304" t="str">
        <f>IF(ODU!$A319="","",IF(AB319&gt;S319," CapacityMax",""))</f>
        <v/>
      </c>
      <c r="AE319" s="344" t="str">
        <f>IF(ODU!$A319="","",IF(ODU!H319&lt;Min_Units," UnitMin",""))</f>
        <v/>
      </c>
      <c r="AF319" s="344" t="str">
        <f>IF(ODU!$A319="","",IF(ODU!I319&lt;=ODU!H319," UnitMax",""))</f>
        <v/>
      </c>
      <c r="AG319" s="344" t="str">
        <f>IF(ODU!$A319="","",IF(COUNTIF(IDU!$E$3:$N$3,"="&amp;UPPER(ODU!BL319))=1,""," Invalid_IDU_List"))</f>
        <v/>
      </c>
      <c r="AH319" s="344" t="str">
        <f t="shared" ca="1" si="40"/>
        <v/>
      </c>
      <c r="AI319" s="344" t="str">
        <f t="shared" si="41"/>
        <v/>
      </c>
    </row>
    <row r="320" spans="1:35" x14ac:dyDescent="0.2">
      <c r="A320">
        <v>320</v>
      </c>
      <c r="B320" s="304" t="str">
        <f t="shared" ca="1" si="38"/>
        <v/>
      </c>
      <c r="C320" s="304">
        <f t="shared" ca="1" si="39"/>
        <v>0</v>
      </c>
      <c r="D320" s="304">
        <f t="shared" ca="1" si="43"/>
        <v>0</v>
      </c>
      <c r="E320" s="304" t="str">
        <f t="shared" ca="1" si="44"/>
        <v/>
      </c>
      <c r="F320">
        <v>314</v>
      </c>
      <c r="G320" s="304">
        <f t="shared" ca="1" si="45"/>
        <v>0</v>
      </c>
      <c r="H320" s="304" t="str">
        <f t="shared" ca="1" si="42"/>
        <v/>
      </c>
      <c r="I320" s="311"/>
      <c r="J320" s="311"/>
      <c r="K320" s="311"/>
      <c r="P320" s="344" t="str">
        <f>IF(ODU!$A320="","",IF(COUNTIF(ODU!$A$4:$A$504,"="&amp;ODU!$A320)&gt;1,"ODU_Duplicate",""))</f>
        <v/>
      </c>
      <c r="Q320" s="344" t="str">
        <f>IF(IDU!$A321="","",IF(COUNTIF(IDU!$A$4:$A$354,"="&amp;IDU!$A321)&gt;1,"IDU_Duplicate",""))</f>
        <v/>
      </c>
      <c r="R320" s="351" t="str">
        <f>IF(ODU!$A320="","",9 + FIND("1",IF(ODU!$J320&gt;0,"1","0") &amp; IF(ODU!$K320&gt;0,"1","0") &amp; IF(ODU!$L320&gt;0,"1","0") &amp; IF(ODU!$M320&gt;0,"1","0")&amp; IF(ODU!$N320&gt;0,"1","0")&amp; IF(ODU!$O320&gt;0,"1","0")&amp; IF(ODU!$P320&gt;0,"1","0")&amp; IF(ODU!$Q320&gt;0,"1","0")&amp; IF(ODU!$R320&gt;0,"1","0")&amp; IF(ODU!$S320&gt;0,"1","0")&amp; IF(ODU!$T320&gt;0,"1","0")&amp; IF(ODU!$U320&gt;0,"1","0")&amp; IF(ODU!$V320&gt;0,"1","0")&amp; IF(ODU!$W320&gt;0,"1","0")&amp; IF(ODU!$X320&gt;0,"1","0")&amp; IF(ODU!$Y320&gt;0,"1","0")))</f>
        <v/>
      </c>
      <c r="S320" s="351" t="str">
        <f>IF(ODU!$A320="","",26 - FIND("1",IF(ODU!$Y320&gt;0,"1","0") &amp; IF(ODU!$X320&gt;0,"1","0") &amp; IF(ODU!$W320&gt;0,"1","0") &amp; IF(ODU!$V320&gt;0,"1","0")&amp; IF(ODU!$U320&gt;0,"1","0")&amp; IF(ODU!$T320&gt;0,"1","0")&amp; IF(ODU!$S320&gt;0,"1","0")&amp; IF(ODU!$R320&gt;0,"1","0")&amp; IF(ODU!$Q320&gt;0,"1","0")&amp; IF(ODU!$P320&gt;0,"1","0")&amp; IF(ODU!$O320&gt;0,"1","0")&amp; IF(ODU!$N320&gt;0,"1","0")&amp; IF(ODU!$M320&gt;0,"1","0")&amp; IF(ODU!$L320&gt;0,"1","0")&amp; IF(ODU!$K320&gt;0,"1","0")&amp; IF(ODU!$J320&gt;0,"1","0")))</f>
        <v/>
      </c>
      <c r="T320" s="351" t="str">
        <f>IF(ODU!$A320="","",26 + FIND("1",IF(ODU!$AA320&gt;0,"1","0") &amp; IF(ODU!$AB320&gt;0,"1","0") &amp; IF(ODU!$AC320&gt;0,"1","0") &amp; IF(ODU!$AD320&gt;0,"1","0")&amp; IF(ODU!$AE320&gt;0,"1","0")&amp; IF(ODU!$AF320&gt;0,"1","0")&amp; IF(ODU!$AG320&gt;0,"1","0")&amp; IF(ODU!$AH320&gt;0,"1","0")&amp; IF(ODU!$AI320&gt;0,"1","0")&amp; IF(ODU!$AJ320&gt;0,"1","0")&amp; IF(ODU!$AK320&gt;0,"1","0")&amp; IF(ODU!$AL320&gt;0,"1","0")&amp; IF(ODU!$AM320&gt;0,"1","0")&amp; IF(ODU!$AN320&gt;0,"1","0")&amp; IF(ODU!$AO320&gt;0,"1","0")&amp; IF(ODU!$AP320&gt;0,"1","0")))</f>
        <v/>
      </c>
      <c r="U320" s="351" t="str">
        <f>IF(ODU!$A320="","",43 - FIND("1",IF(ODU!$AP320&gt;0,"1","0") &amp; IF(ODU!$AO320&gt;0,"1","0") &amp; IF(ODU!$AN320&gt;0,"1","0") &amp; IF(ODU!$AM320&gt;0,"1","0")&amp; IF(ODU!$AL320&gt;0,"1","0")&amp; IF(ODU!$AK320&gt;0,"1","0")&amp; IF(ODU!$AJ320&gt;0,"1","0")&amp; IF(ODU!$AI320&gt;0,"1","0")&amp; IF(ODU!$AH320&gt;0,"1","0")&amp; IF(ODU!$AG320&gt;0,"1","0")&amp; IF(ODU!$AF320&gt;0,"1","0")&amp; IF(ODU!$AE320&gt;0,"1","0")&amp; IF(ODU!$AD320&gt;0,"1","0")&amp; IF(ODU!$AC320&gt;0,"1","0")&amp; IF(ODU!$AB320&gt;0,"1","0")&amp; IF(ODU!$AA320&gt;0,"1","0")))</f>
        <v/>
      </c>
      <c r="V320" s="351" t="str">
        <f>IF(ODU!$A320="","",IF(OR(T320&lt;&gt;R320+17,U320&lt;&gt;S320+17)," RangeMismatch",""))</f>
        <v/>
      </c>
      <c r="W320" s="344" t="str">
        <f ca="1">IF(ODU!$A320="","",IF(COUNTA(INDIRECT("odu!R"&amp;ROW()&amp;"C"&amp;R320&amp;":R"&amp;ROW()&amp;"C"&amp;S320,"false"))&lt;&gt;1+S320-R320," GapInRangeCooling",""))</f>
        <v/>
      </c>
      <c r="X320" s="344" t="str">
        <f ca="1">IF(ODU!$A320="","",IF(COUNTA(INDIRECT("odu!R"&amp;ROW()&amp;"C"&amp;T320&amp;":R"&amp;ROW()&amp;"C"&amp;U320,"false"))&lt;&gt;1+U320-T320," GapInRangeHeating",""))</f>
        <v/>
      </c>
      <c r="Y320" s="345" t="str">
        <f>IF(ODU!$A320="","",IF(OR(ODU!$F320=0,ODU!$B320=0),0,ODU!$F320/ODU!$B320))</f>
        <v/>
      </c>
      <c r="Z320" s="345" t="str">
        <f>IF(ODU!$A320="","",IF(OR(ODU!$G320=0,ODU!$B320=0),0, ODU!$G320/ODU!$B320))</f>
        <v/>
      </c>
      <c r="AA320" s="303" t="str">
        <f>IF(ODU!$A320="","",IF(Y320=0,0,IF(Y320&gt;=0.8,13,IF(Y320&gt;=0.7,12,IF(Y320&gt;=0.6,11,IF(Y320&gt;=0.5,10,0))))))</f>
        <v/>
      </c>
      <c r="AB320" s="351" t="str">
        <f>IF(ODU!$A320="","",IF(Z320&gt;2, 25,6+INT(10*(Z320-0.0001))))</f>
        <v/>
      </c>
      <c r="AC320" s="304" t="str">
        <f>IF(ODU!$A320="","",IF(AA320&lt;R320," CapacityMin",""))</f>
        <v/>
      </c>
      <c r="AD320" s="304" t="str">
        <f>IF(ODU!$A320="","",IF(AB320&gt;S320," CapacityMax",""))</f>
        <v/>
      </c>
      <c r="AE320" s="344" t="str">
        <f>IF(ODU!$A320="","",IF(ODU!H320&lt;Min_Units," UnitMin",""))</f>
        <v/>
      </c>
      <c r="AF320" s="344" t="str">
        <f>IF(ODU!$A320="","",IF(ODU!I320&lt;=ODU!H320," UnitMax",""))</f>
        <v/>
      </c>
      <c r="AG320" s="344" t="str">
        <f>IF(ODU!$A320="","",IF(COUNTIF(IDU!$E$3:$N$3,"="&amp;UPPER(ODU!BL320))=1,""," Invalid_IDU_List"))</f>
        <v/>
      </c>
      <c r="AH320" s="344" t="str">
        <f t="shared" ca="1" si="40"/>
        <v/>
      </c>
      <c r="AI320" s="344" t="str">
        <f t="shared" si="41"/>
        <v/>
      </c>
    </row>
    <row r="321" spans="1:35" x14ac:dyDescent="0.2">
      <c r="A321">
        <v>321</v>
      </c>
      <c r="B321" s="304" t="str">
        <f t="shared" ca="1" si="38"/>
        <v/>
      </c>
      <c r="C321" s="304">
        <f t="shared" ca="1" si="39"/>
        <v>0</v>
      </c>
      <c r="D321" s="304">
        <f t="shared" ca="1" si="43"/>
        <v>0</v>
      </c>
      <c r="E321" s="304" t="str">
        <f t="shared" ca="1" si="44"/>
        <v/>
      </c>
      <c r="F321">
        <v>315</v>
      </c>
      <c r="G321" s="304">
        <f t="shared" ca="1" si="45"/>
        <v>0</v>
      </c>
      <c r="H321" s="304" t="str">
        <f t="shared" ca="1" si="42"/>
        <v/>
      </c>
      <c r="I321" s="311"/>
      <c r="J321" s="311"/>
      <c r="K321" s="311"/>
      <c r="P321" s="344" t="str">
        <f>IF(ODU!$A321="","",IF(COUNTIF(ODU!$A$4:$A$504,"="&amp;ODU!$A321)&gt;1,"ODU_Duplicate",""))</f>
        <v/>
      </c>
      <c r="Q321" s="344" t="str">
        <f>IF(IDU!$A322="","",IF(COUNTIF(IDU!$A$4:$A$354,"="&amp;IDU!$A322)&gt;1,"IDU_Duplicate",""))</f>
        <v/>
      </c>
      <c r="R321" s="351" t="str">
        <f>IF(ODU!$A321="","",9 + FIND("1",IF(ODU!$J321&gt;0,"1","0") &amp; IF(ODU!$K321&gt;0,"1","0") &amp; IF(ODU!$L321&gt;0,"1","0") &amp; IF(ODU!$M321&gt;0,"1","0")&amp; IF(ODU!$N321&gt;0,"1","0")&amp; IF(ODU!$O321&gt;0,"1","0")&amp; IF(ODU!$P321&gt;0,"1","0")&amp; IF(ODU!$Q321&gt;0,"1","0")&amp; IF(ODU!$R321&gt;0,"1","0")&amp; IF(ODU!$S321&gt;0,"1","0")&amp; IF(ODU!$T321&gt;0,"1","0")&amp; IF(ODU!$U321&gt;0,"1","0")&amp; IF(ODU!$V321&gt;0,"1","0")&amp; IF(ODU!$W321&gt;0,"1","0")&amp; IF(ODU!$X321&gt;0,"1","0")&amp; IF(ODU!$Y321&gt;0,"1","0")))</f>
        <v/>
      </c>
      <c r="S321" s="351" t="str">
        <f>IF(ODU!$A321="","",26 - FIND("1",IF(ODU!$Y321&gt;0,"1","0") &amp; IF(ODU!$X321&gt;0,"1","0") &amp; IF(ODU!$W321&gt;0,"1","0") &amp; IF(ODU!$V321&gt;0,"1","0")&amp; IF(ODU!$U321&gt;0,"1","0")&amp; IF(ODU!$T321&gt;0,"1","0")&amp; IF(ODU!$S321&gt;0,"1","0")&amp; IF(ODU!$R321&gt;0,"1","0")&amp; IF(ODU!$Q321&gt;0,"1","0")&amp; IF(ODU!$P321&gt;0,"1","0")&amp; IF(ODU!$O321&gt;0,"1","0")&amp; IF(ODU!$N321&gt;0,"1","0")&amp; IF(ODU!$M321&gt;0,"1","0")&amp; IF(ODU!$L321&gt;0,"1","0")&amp; IF(ODU!$K321&gt;0,"1","0")&amp; IF(ODU!$J321&gt;0,"1","0")))</f>
        <v/>
      </c>
      <c r="T321" s="351" t="str">
        <f>IF(ODU!$A321="","",26 + FIND("1",IF(ODU!$AA321&gt;0,"1","0") &amp; IF(ODU!$AB321&gt;0,"1","0") &amp; IF(ODU!$AC321&gt;0,"1","0") &amp; IF(ODU!$AD321&gt;0,"1","0")&amp; IF(ODU!$AE321&gt;0,"1","0")&amp; IF(ODU!$AF321&gt;0,"1","0")&amp; IF(ODU!$AG321&gt;0,"1","0")&amp; IF(ODU!$AH321&gt;0,"1","0")&amp; IF(ODU!$AI321&gt;0,"1","0")&amp; IF(ODU!$AJ321&gt;0,"1","0")&amp; IF(ODU!$AK321&gt;0,"1","0")&amp; IF(ODU!$AL321&gt;0,"1","0")&amp; IF(ODU!$AM321&gt;0,"1","0")&amp; IF(ODU!$AN321&gt;0,"1","0")&amp; IF(ODU!$AO321&gt;0,"1","0")&amp; IF(ODU!$AP321&gt;0,"1","0")))</f>
        <v/>
      </c>
      <c r="U321" s="351" t="str">
        <f>IF(ODU!$A321="","",43 - FIND("1",IF(ODU!$AP321&gt;0,"1","0") &amp; IF(ODU!$AO321&gt;0,"1","0") &amp; IF(ODU!$AN321&gt;0,"1","0") &amp; IF(ODU!$AM321&gt;0,"1","0")&amp; IF(ODU!$AL321&gt;0,"1","0")&amp; IF(ODU!$AK321&gt;0,"1","0")&amp; IF(ODU!$AJ321&gt;0,"1","0")&amp; IF(ODU!$AI321&gt;0,"1","0")&amp; IF(ODU!$AH321&gt;0,"1","0")&amp; IF(ODU!$AG321&gt;0,"1","0")&amp; IF(ODU!$AF321&gt;0,"1","0")&amp; IF(ODU!$AE321&gt;0,"1","0")&amp; IF(ODU!$AD321&gt;0,"1","0")&amp; IF(ODU!$AC321&gt;0,"1","0")&amp; IF(ODU!$AB321&gt;0,"1","0")&amp; IF(ODU!$AA321&gt;0,"1","0")))</f>
        <v/>
      </c>
      <c r="V321" s="351" t="str">
        <f>IF(ODU!$A321="","",IF(OR(T321&lt;&gt;R321+17,U321&lt;&gt;S321+17)," RangeMismatch",""))</f>
        <v/>
      </c>
      <c r="W321" s="344" t="str">
        <f ca="1">IF(ODU!$A321="","",IF(COUNTA(INDIRECT("odu!R"&amp;ROW()&amp;"C"&amp;R321&amp;":R"&amp;ROW()&amp;"C"&amp;S321,"false"))&lt;&gt;1+S321-R321," GapInRangeCooling",""))</f>
        <v/>
      </c>
      <c r="X321" s="344" t="str">
        <f ca="1">IF(ODU!$A321="","",IF(COUNTA(INDIRECT("odu!R"&amp;ROW()&amp;"C"&amp;T321&amp;":R"&amp;ROW()&amp;"C"&amp;U321,"false"))&lt;&gt;1+U321-T321," GapInRangeHeating",""))</f>
        <v/>
      </c>
      <c r="Y321" s="345" t="str">
        <f>IF(ODU!$A321="","",IF(OR(ODU!$F321=0,ODU!$B321=0),0,ODU!$F321/ODU!$B321))</f>
        <v/>
      </c>
      <c r="Z321" s="345" t="str">
        <f>IF(ODU!$A321="","",IF(OR(ODU!$G321=0,ODU!$B321=0),0, ODU!$G321/ODU!$B321))</f>
        <v/>
      </c>
      <c r="AA321" s="303" t="str">
        <f>IF(ODU!$A321="","",IF(Y321=0,0,IF(Y321&gt;=0.8,13,IF(Y321&gt;=0.7,12,IF(Y321&gt;=0.6,11,IF(Y321&gt;=0.5,10,0))))))</f>
        <v/>
      </c>
      <c r="AB321" s="351" t="str">
        <f>IF(ODU!$A321="","",IF(Z321&gt;2, 25,6+INT(10*(Z321-0.0001))))</f>
        <v/>
      </c>
      <c r="AC321" s="304" t="str">
        <f>IF(ODU!$A321="","",IF(AA321&lt;R321," CapacityMin",""))</f>
        <v/>
      </c>
      <c r="AD321" s="304" t="str">
        <f>IF(ODU!$A321="","",IF(AB321&gt;S321," CapacityMax",""))</f>
        <v/>
      </c>
      <c r="AE321" s="344" t="str">
        <f>IF(ODU!$A321="","",IF(ODU!H321&lt;Min_Units," UnitMin",""))</f>
        <v/>
      </c>
      <c r="AF321" s="344" t="str">
        <f>IF(ODU!$A321="","",IF(ODU!I321&lt;=ODU!H321," UnitMax",""))</f>
        <v/>
      </c>
      <c r="AG321" s="344" t="str">
        <f>IF(ODU!$A321="","",IF(COUNTIF(IDU!$E$3:$N$3,"="&amp;UPPER(ODU!BL321))=1,""," Invalid_IDU_List"))</f>
        <v/>
      </c>
      <c r="AH321" s="344" t="str">
        <f t="shared" ca="1" si="40"/>
        <v/>
      </c>
      <c r="AI321" s="344" t="str">
        <f t="shared" si="41"/>
        <v/>
      </c>
    </row>
    <row r="322" spans="1:35" x14ac:dyDescent="0.2">
      <c r="A322">
        <v>322</v>
      </c>
      <c r="B322" s="304" t="str">
        <f t="shared" ca="1" si="38"/>
        <v/>
      </c>
      <c r="C322" s="304">
        <f t="shared" ca="1" si="39"/>
        <v>0</v>
      </c>
      <c r="D322" s="304">
        <f t="shared" ca="1" si="43"/>
        <v>0</v>
      </c>
      <c r="E322" s="304" t="str">
        <f t="shared" ca="1" si="44"/>
        <v/>
      </c>
      <c r="F322">
        <v>316</v>
      </c>
      <c r="G322" s="304">
        <f t="shared" ca="1" si="45"/>
        <v>0</v>
      </c>
      <c r="H322" s="304" t="str">
        <f t="shared" ca="1" si="42"/>
        <v/>
      </c>
      <c r="I322" s="311"/>
      <c r="J322" s="311"/>
      <c r="K322" s="311"/>
      <c r="P322" s="344" t="str">
        <f>IF(ODU!$A322="","",IF(COUNTIF(ODU!$A$4:$A$504,"="&amp;ODU!$A322)&gt;1,"ODU_Duplicate",""))</f>
        <v/>
      </c>
      <c r="Q322" s="344" t="str">
        <f>IF(IDU!$A323="","",IF(COUNTIF(IDU!$A$4:$A$354,"="&amp;IDU!$A323)&gt;1,"IDU_Duplicate",""))</f>
        <v/>
      </c>
      <c r="R322" s="351" t="str">
        <f>IF(ODU!$A322="","",9 + FIND("1",IF(ODU!$J322&gt;0,"1","0") &amp; IF(ODU!$K322&gt;0,"1","0") &amp; IF(ODU!$L322&gt;0,"1","0") &amp; IF(ODU!$M322&gt;0,"1","0")&amp; IF(ODU!$N322&gt;0,"1","0")&amp; IF(ODU!$O322&gt;0,"1","0")&amp; IF(ODU!$P322&gt;0,"1","0")&amp; IF(ODU!$Q322&gt;0,"1","0")&amp; IF(ODU!$R322&gt;0,"1","0")&amp; IF(ODU!$S322&gt;0,"1","0")&amp; IF(ODU!$T322&gt;0,"1","0")&amp; IF(ODU!$U322&gt;0,"1","0")&amp; IF(ODU!$V322&gt;0,"1","0")&amp; IF(ODU!$W322&gt;0,"1","0")&amp; IF(ODU!$X322&gt;0,"1","0")&amp; IF(ODU!$Y322&gt;0,"1","0")))</f>
        <v/>
      </c>
      <c r="S322" s="351" t="str">
        <f>IF(ODU!$A322="","",26 - FIND("1",IF(ODU!$Y322&gt;0,"1","0") &amp; IF(ODU!$X322&gt;0,"1","0") &amp; IF(ODU!$W322&gt;0,"1","0") &amp; IF(ODU!$V322&gt;0,"1","0")&amp; IF(ODU!$U322&gt;0,"1","0")&amp; IF(ODU!$T322&gt;0,"1","0")&amp; IF(ODU!$S322&gt;0,"1","0")&amp; IF(ODU!$R322&gt;0,"1","0")&amp; IF(ODU!$Q322&gt;0,"1","0")&amp; IF(ODU!$P322&gt;0,"1","0")&amp; IF(ODU!$O322&gt;0,"1","0")&amp; IF(ODU!$N322&gt;0,"1","0")&amp; IF(ODU!$M322&gt;0,"1","0")&amp; IF(ODU!$L322&gt;0,"1","0")&amp; IF(ODU!$K322&gt;0,"1","0")&amp; IF(ODU!$J322&gt;0,"1","0")))</f>
        <v/>
      </c>
      <c r="T322" s="351" t="str">
        <f>IF(ODU!$A322="","",26 + FIND("1",IF(ODU!$AA322&gt;0,"1","0") &amp; IF(ODU!$AB322&gt;0,"1","0") &amp; IF(ODU!$AC322&gt;0,"1","0") &amp; IF(ODU!$AD322&gt;0,"1","0")&amp; IF(ODU!$AE322&gt;0,"1","0")&amp; IF(ODU!$AF322&gt;0,"1","0")&amp; IF(ODU!$AG322&gt;0,"1","0")&amp; IF(ODU!$AH322&gt;0,"1","0")&amp; IF(ODU!$AI322&gt;0,"1","0")&amp; IF(ODU!$AJ322&gt;0,"1","0")&amp; IF(ODU!$AK322&gt;0,"1","0")&amp; IF(ODU!$AL322&gt;0,"1","0")&amp; IF(ODU!$AM322&gt;0,"1","0")&amp; IF(ODU!$AN322&gt;0,"1","0")&amp; IF(ODU!$AO322&gt;0,"1","0")&amp; IF(ODU!$AP322&gt;0,"1","0")))</f>
        <v/>
      </c>
      <c r="U322" s="351" t="str">
        <f>IF(ODU!$A322="","",43 - FIND("1",IF(ODU!$AP322&gt;0,"1","0") &amp; IF(ODU!$AO322&gt;0,"1","0") &amp; IF(ODU!$AN322&gt;0,"1","0") &amp; IF(ODU!$AM322&gt;0,"1","0")&amp; IF(ODU!$AL322&gt;0,"1","0")&amp; IF(ODU!$AK322&gt;0,"1","0")&amp; IF(ODU!$AJ322&gt;0,"1","0")&amp; IF(ODU!$AI322&gt;0,"1","0")&amp; IF(ODU!$AH322&gt;0,"1","0")&amp; IF(ODU!$AG322&gt;0,"1","0")&amp; IF(ODU!$AF322&gt;0,"1","0")&amp; IF(ODU!$AE322&gt;0,"1","0")&amp; IF(ODU!$AD322&gt;0,"1","0")&amp; IF(ODU!$AC322&gt;0,"1","0")&amp; IF(ODU!$AB322&gt;0,"1","0")&amp; IF(ODU!$AA322&gt;0,"1","0")))</f>
        <v/>
      </c>
      <c r="V322" s="351" t="str">
        <f>IF(ODU!$A322="","",IF(OR(T322&lt;&gt;R322+17,U322&lt;&gt;S322+17)," RangeMismatch",""))</f>
        <v/>
      </c>
      <c r="W322" s="344" t="str">
        <f ca="1">IF(ODU!$A322="","",IF(COUNTA(INDIRECT("odu!R"&amp;ROW()&amp;"C"&amp;R322&amp;":R"&amp;ROW()&amp;"C"&amp;S322,"false"))&lt;&gt;1+S322-R322," GapInRangeCooling",""))</f>
        <v/>
      </c>
      <c r="X322" s="344" t="str">
        <f ca="1">IF(ODU!$A322="","",IF(COUNTA(INDIRECT("odu!R"&amp;ROW()&amp;"C"&amp;T322&amp;":R"&amp;ROW()&amp;"C"&amp;U322,"false"))&lt;&gt;1+U322-T322," GapInRangeHeating",""))</f>
        <v/>
      </c>
      <c r="Y322" s="345" t="str">
        <f>IF(ODU!$A322="","",IF(OR(ODU!$F322=0,ODU!$B322=0),0,ODU!$F322/ODU!$B322))</f>
        <v/>
      </c>
      <c r="Z322" s="345" t="str">
        <f>IF(ODU!$A322="","",IF(OR(ODU!$G322=0,ODU!$B322=0),0, ODU!$G322/ODU!$B322))</f>
        <v/>
      </c>
      <c r="AA322" s="303" t="str">
        <f>IF(ODU!$A322="","",IF(Y322=0,0,IF(Y322&gt;=0.8,13,IF(Y322&gt;=0.7,12,IF(Y322&gt;=0.6,11,IF(Y322&gt;=0.5,10,0))))))</f>
        <v/>
      </c>
      <c r="AB322" s="351" t="str">
        <f>IF(ODU!$A322="","",IF(Z322&gt;2, 25,6+INT(10*(Z322-0.0001))))</f>
        <v/>
      </c>
      <c r="AC322" s="304" t="str">
        <f>IF(ODU!$A322="","",IF(AA322&lt;R322," CapacityMin",""))</f>
        <v/>
      </c>
      <c r="AD322" s="304" t="str">
        <f>IF(ODU!$A322="","",IF(AB322&gt;S322," CapacityMax",""))</f>
        <v/>
      </c>
      <c r="AE322" s="344" t="str">
        <f>IF(ODU!$A322="","",IF(ODU!H322&lt;Min_Units," UnitMin",""))</f>
        <v/>
      </c>
      <c r="AF322" s="344" t="str">
        <f>IF(ODU!$A322="","",IF(ODU!I322&lt;=ODU!H322," UnitMax",""))</f>
        <v/>
      </c>
      <c r="AG322" s="344" t="str">
        <f>IF(ODU!$A322="","",IF(COUNTIF(IDU!$E$3:$N$3,"="&amp;UPPER(ODU!BL322))=1,""," Invalid_IDU_List"))</f>
        <v/>
      </c>
      <c r="AH322" s="344" t="str">
        <f t="shared" ca="1" si="40"/>
        <v/>
      </c>
      <c r="AI322" s="344" t="str">
        <f t="shared" si="41"/>
        <v/>
      </c>
    </row>
    <row r="323" spans="1:35" x14ac:dyDescent="0.2">
      <c r="A323">
        <v>323</v>
      </c>
      <c r="B323" s="304" t="str">
        <f t="shared" ca="1" si="38"/>
        <v/>
      </c>
      <c r="C323" s="304">
        <f t="shared" ca="1" si="39"/>
        <v>0</v>
      </c>
      <c r="D323" s="304">
        <f t="shared" ca="1" si="43"/>
        <v>0</v>
      </c>
      <c r="E323" s="304" t="str">
        <f t="shared" ca="1" si="44"/>
        <v/>
      </c>
      <c r="F323">
        <v>317</v>
      </c>
      <c r="G323" s="304">
        <f t="shared" ca="1" si="45"/>
        <v>0</v>
      </c>
      <c r="H323" s="304" t="str">
        <f t="shared" ca="1" si="42"/>
        <v/>
      </c>
      <c r="I323" s="311"/>
      <c r="J323" s="311"/>
      <c r="K323" s="311"/>
      <c r="P323" s="344" t="str">
        <f>IF(ODU!$A323="","",IF(COUNTIF(ODU!$A$4:$A$504,"="&amp;ODU!$A323)&gt;1,"ODU_Duplicate",""))</f>
        <v/>
      </c>
      <c r="Q323" s="344" t="str">
        <f>IF(IDU!$A324="","",IF(COUNTIF(IDU!$A$4:$A$354,"="&amp;IDU!$A324)&gt;1,"IDU_Duplicate",""))</f>
        <v/>
      </c>
      <c r="R323" s="351" t="str">
        <f>IF(ODU!$A323="","",9 + FIND("1",IF(ODU!$J323&gt;0,"1","0") &amp; IF(ODU!$K323&gt;0,"1","0") &amp; IF(ODU!$L323&gt;0,"1","0") &amp; IF(ODU!$M323&gt;0,"1","0")&amp; IF(ODU!$N323&gt;0,"1","0")&amp; IF(ODU!$O323&gt;0,"1","0")&amp; IF(ODU!$P323&gt;0,"1","0")&amp; IF(ODU!$Q323&gt;0,"1","0")&amp; IF(ODU!$R323&gt;0,"1","0")&amp; IF(ODU!$S323&gt;0,"1","0")&amp; IF(ODU!$T323&gt;0,"1","0")&amp; IF(ODU!$U323&gt;0,"1","0")&amp; IF(ODU!$V323&gt;0,"1","0")&amp; IF(ODU!$W323&gt;0,"1","0")&amp; IF(ODU!$X323&gt;0,"1","0")&amp; IF(ODU!$Y323&gt;0,"1","0")))</f>
        <v/>
      </c>
      <c r="S323" s="351" t="str">
        <f>IF(ODU!$A323="","",26 - FIND("1",IF(ODU!$Y323&gt;0,"1","0") &amp; IF(ODU!$X323&gt;0,"1","0") &amp; IF(ODU!$W323&gt;0,"1","0") &amp; IF(ODU!$V323&gt;0,"1","0")&amp; IF(ODU!$U323&gt;0,"1","0")&amp; IF(ODU!$T323&gt;0,"1","0")&amp; IF(ODU!$S323&gt;0,"1","0")&amp; IF(ODU!$R323&gt;0,"1","0")&amp; IF(ODU!$Q323&gt;0,"1","0")&amp; IF(ODU!$P323&gt;0,"1","0")&amp; IF(ODU!$O323&gt;0,"1","0")&amp; IF(ODU!$N323&gt;0,"1","0")&amp; IF(ODU!$M323&gt;0,"1","0")&amp; IF(ODU!$L323&gt;0,"1","0")&amp; IF(ODU!$K323&gt;0,"1","0")&amp; IF(ODU!$J323&gt;0,"1","0")))</f>
        <v/>
      </c>
      <c r="T323" s="351" t="str">
        <f>IF(ODU!$A323="","",26 + FIND("1",IF(ODU!$AA323&gt;0,"1","0") &amp; IF(ODU!$AB323&gt;0,"1","0") &amp; IF(ODU!$AC323&gt;0,"1","0") &amp; IF(ODU!$AD323&gt;0,"1","0")&amp; IF(ODU!$AE323&gt;0,"1","0")&amp; IF(ODU!$AF323&gt;0,"1","0")&amp; IF(ODU!$AG323&gt;0,"1","0")&amp; IF(ODU!$AH323&gt;0,"1","0")&amp; IF(ODU!$AI323&gt;0,"1","0")&amp; IF(ODU!$AJ323&gt;0,"1","0")&amp; IF(ODU!$AK323&gt;0,"1","0")&amp; IF(ODU!$AL323&gt;0,"1","0")&amp; IF(ODU!$AM323&gt;0,"1","0")&amp; IF(ODU!$AN323&gt;0,"1","0")&amp; IF(ODU!$AO323&gt;0,"1","0")&amp; IF(ODU!$AP323&gt;0,"1","0")))</f>
        <v/>
      </c>
      <c r="U323" s="351" t="str">
        <f>IF(ODU!$A323="","",43 - FIND("1",IF(ODU!$AP323&gt;0,"1","0") &amp; IF(ODU!$AO323&gt;0,"1","0") &amp; IF(ODU!$AN323&gt;0,"1","0") &amp; IF(ODU!$AM323&gt;0,"1","0")&amp; IF(ODU!$AL323&gt;0,"1","0")&amp; IF(ODU!$AK323&gt;0,"1","0")&amp; IF(ODU!$AJ323&gt;0,"1","0")&amp; IF(ODU!$AI323&gt;0,"1","0")&amp; IF(ODU!$AH323&gt;0,"1","0")&amp; IF(ODU!$AG323&gt;0,"1","0")&amp; IF(ODU!$AF323&gt;0,"1","0")&amp; IF(ODU!$AE323&gt;0,"1","0")&amp; IF(ODU!$AD323&gt;0,"1","0")&amp; IF(ODU!$AC323&gt;0,"1","0")&amp; IF(ODU!$AB323&gt;0,"1","0")&amp; IF(ODU!$AA323&gt;0,"1","0")))</f>
        <v/>
      </c>
      <c r="V323" s="351" t="str">
        <f>IF(ODU!$A323="","",IF(OR(T323&lt;&gt;R323+17,U323&lt;&gt;S323+17)," RangeMismatch",""))</f>
        <v/>
      </c>
      <c r="W323" s="344" t="str">
        <f ca="1">IF(ODU!$A323="","",IF(COUNTA(INDIRECT("odu!R"&amp;ROW()&amp;"C"&amp;R323&amp;":R"&amp;ROW()&amp;"C"&amp;S323,"false"))&lt;&gt;1+S323-R323," GapInRangeCooling",""))</f>
        <v/>
      </c>
      <c r="X323" s="344" t="str">
        <f ca="1">IF(ODU!$A323="","",IF(COUNTA(INDIRECT("odu!R"&amp;ROW()&amp;"C"&amp;T323&amp;":R"&amp;ROW()&amp;"C"&amp;U323,"false"))&lt;&gt;1+U323-T323," GapInRangeHeating",""))</f>
        <v/>
      </c>
      <c r="Y323" s="345" t="str">
        <f>IF(ODU!$A323="","",IF(OR(ODU!$F323=0,ODU!$B323=0),0,ODU!$F323/ODU!$B323))</f>
        <v/>
      </c>
      <c r="Z323" s="345" t="str">
        <f>IF(ODU!$A323="","",IF(OR(ODU!$G323=0,ODU!$B323=0),0, ODU!$G323/ODU!$B323))</f>
        <v/>
      </c>
      <c r="AA323" s="303" t="str">
        <f>IF(ODU!$A323="","",IF(Y323=0,0,IF(Y323&gt;=0.8,13,IF(Y323&gt;=0.7,12,IF(Y323&gt;=0.6,11,IF(Y323&gt;=0.5,10,0))))))</f>
        <v/>
      </c>
      <c r="AB323" s="351" t="str">
        <f>IF(ODU!$A323="","",IF(Z323&gt;2, 25,6+INT(10*(Z323-0.0001))))</f>
        <v/>
      </c>
      <c r="AC323" s="304" t="str">
        <f>IF(ODU!$A323="","",IF(AA323&lt;R323," CapacityMin",""))</f>
        <v/>
      </c>
      <c r="AD323" s="304" t="str">
        <f>IF(ODU!$A323="","",IF(AB323&gt;S323," CapacityMax",""))</f>
        <v/>
      </c>
      <c r="AE323" s="344" t="str">
        <f>IF(ODU!$A323="","",IF(ODU!H323&lt;Min_Units," UnitMin",""))</f>
        <v/>
      </c>
      <c r="AF323" s="344" t="str">
        <f>IF(ODU!$A323="","",IF(ODU!I323&lt;=ODU!H323," UnitMax",""))</f>
        <v/>
      </c>
      <c r="AG323" s="344" t="str">
        <f>IF(ODU!$A323="","",IF(COUNTIF(IDU!$E$3:$N$3,"="&amp;UPPER(ODU!BL323))=1,""," Invalid_IDU_List"))</f>
        <v/>
      </c>
      <c r="AH323" s="344" t="str">
        <f t="shared" ca="1" si="40"/>
        <v/>
      </c>
      <c r="AI323" s="344" t="str">
        <f t="shared" si="41"/>
        <v/>
      </c>
    </row>
    <row r="324" spans="1:35" x14ac:dyDescent="0.2">
      <c r="A324">
        <v>324</v>
      </c>
      <c r="B324" s="304" t="str">
        <f t="shared" ca="1" si="38"/>
        <v/>
      </c>
      <c r="C324" s="304">
        <f t="shared" ca="1" si="39"/>
        <v>0</v>
      </c>
      <c r="D324" s="304">
        <f t="shared" ca="1" si="43"/>
        <v>0</v>
      </c>
      <c r="E324" s="304" t="str">
        <f t="shared" ca="1" si="44"/>
        <v/>
      </c>
      <c r="F324">
        <v>318</v>
      </c>
      <c r="G324" s="304">
        <f t="shared" ca="1" si="45"/>
        <v>0</v>
      </c>
      <c r="H324" s="304" t="str">
        <f t="shared" ca="1" si="42"/>
        <v/>
      </c>
      <c r="I324" s="311"/>
      <c r="J324" s="311"/>
      <c r="K324" s="311"/>
      <c r="P324" s="344" t="str">
        <f>IF(ODU!$A324="","",IF(COUNTIF(ODU!$A$4:$A$504,"="&amp;ODU!$A324)&gt;1,"ODU_Duplicate",""))</f>
        <v/>
      </c>
      <c r="Q324" s="344" t="str">
        <f>IF(IDU!$A325="","",IF(COUNTIF(IDU!$A$4:$A$354,"="&amp;IDU!$A325)&gt;1,"IDU_Duplicate",""))</f>
        <v/>
      </c>
      <c r="R324" s="351" t="str">
        <f>IF(ODU!$A324="","",9 + FIND("1",IF(ODU!$J324&gt;0,"1","0") &amp; IF(ODU!$K324&gt;0,"1","0") &amp; IF(ODU!$L324&gt;0,"1","0") &amp; IF(ODU!$M324&gt;0,"1","0")&amp; IF(ODU!$N324&gt;0,"1","0")&amp; IF(ODU!$O324&gt;0,"1","0")&amp; IF(ODU!$P324&gt;0,"1","0")&amp; IF(ODU!$Q324&gt;0,"1","0")&amp; IF(ODU!$R324&gt;0,"1","0")&amp; IF(ODU!$S324&gt;0,"1","0")&amp; IF(ODU!$T324&gt;0,"1","0")&amp; IF(ODU!$U324&gt;0,"1","0")&amp; IF(ODU!$V324&gt;0,"1","0")&amp; IF(ODU!$W324&gt;0,"1","0")&amp; IF(ODU!$X324&gt;0,"1","0")&amp; IF(ODU!$Y324&gt;0,"1","0")))</f>
        <v/>
      </c>
      <c r="S324" s="351" t="str">
        <f>IF(ODU!$A324="","",26 - FIND("1",IF(ODU!$Y324&gt;0,"1","0") &amp; IF(ODU!$X324&gt;0,"1","0") &amp; IF(ODU!$W324&gt;0,"1","0") &amp; IF(ODU!$V324&gt;0,"1","0")&amp; IF(ODU!$U324&gt;0,"1","0")&amp; IF(ODU!$T324&gt;0,"1","0")&amp; IF(ODU!$S324&gt;0,"1","0")&amp; IF(ODU!$R324&gt;0,"1","0")&amp; IF(ODU!$Q324&gt;0,"1","0")&amp; IF(ODU!$P324&gt;0,"1","0")&amp; IF(ODU!$O324&gt;0,"1","0")&amp; IF(ODU!$N324&gt;0,"1","0")&amp; IF(ODU!$M324&gt;0,"1","0")&amp; IF(ODU!$L324&gt;0,"1","0")&amp; IF(ODU!$K324&gt;0,"1","0")&amp; IF(ODU!$J324&gt;0,"1","0")))</f>
        <v/>
      </c>
      <c r="T324" s="351" t="str">
        <f>IF(ODU!$A324="","",26 + FIND("1",IF(ODU!$AA324&gt;0,"1","0") &amp; IF(ODU!$AB324&gt;0,"1","0") &amp; IF(ODU!$AC324&gt;0,"1","0") &amp; IF(ODU!$AD324&gt;0,"1","0")&amp; IF(ODU!$AE324&gt;0,"1","0")&amp; IF(ODU!$AF324&gt;0,"1","0")&amp; IF(ODU!$AG324&gt;0,"1","0")&amp; IF(ODU!$AH324&gt;0,"1","0")&amp; IF(ODU!$AI324&gt;0,"1","0")&amp; IF(ODU!$AJ324&gt;0,"1","0")&amp; IF(ODU!$AK324&gt;0,"1","0")&amp; IF(ODU!$AL324&gt;0,"1","0")&amp; IF(ODU!$AM324&gt;0,"1","0")&amp; IF(ODU!$AN324&gt;0,"1","0")&amp; IF(ODU!$AO324&gt;0,"1","0")&amp; IF(ODU!$AP324&gt;0,"1","0")))</f>
        <v/>
      </c>
      <c r="U324" s="351" t="str">
        <f>IF(ODU!$A324="","",43 - FIND("1",IF(ODU!$AP324&gt;0,"1","0") &amp; IF(ODU!$AO324&gt;0,"1","0") &amp; IF(ODU!$AN324&gt;0,"1","0") &amp; IF(ODU!$AM324&gt;0,"1","0")&amp; IF(ODU!$AL324&gt;0,"1","0")&amp; IF(ODU!$AK324&gt;0,"1","0")&amp; IF(ODU!$AJ324&gt;0,"1","0")&amp; IF(ODU!$AI324&gt;0,"1","0")&amp; IF(ODU!$AH324&gt;0,"1","0")&amp; IF(ODU!$AG324&gt;0,"1","0")&amp; IF(ODU!$AF324&gt;0,"1","0")&amp; IF(ODU!$AE324&gt;0,"1","0")&amp; IF(ODU!$AD324&gt;0,"1","0")&amp; IF(ODU!$AC324&gt;0,"1","0")&amp; IF(ODU!$AB324&gt;0,"1","0")&amp; IF(ODU!$AA324&gt;0,"1","0")))</f>
        <v/>
      </c>
      <c r="V324" s="351" t="str">
        <f>IF(ODU!$A324="","",IF(OR(T324&lt;&gt;R324+17,U324&lt;&gt;S324+17)," RangeMismatch",""))</f>
        <v/>
      </c>
      <c r="W324" s="344" t="str">
        <f ca="1">IF(ODU!$A324="","",IF(COUNTA(INDIRECT("odu!R"&amp;ROW()&amp;"C"&amp;R324&amp;":R"&amp;ROW()&amp;"C"&amp;S324,"false"))&lt;&gt;1+S324-R324," GapInRangeCooling",""))</f>
        <v/>
      </c>
      <c r="X324" s="344" t="str">
        <f ca="1">IF(ODU!$A324="","",IF(COUNTA(INDIRECT("odu!R"&amp;ROW()&amp;"C"&amp;T324&amp;":R"&amp;ROW()&amp;"C"&amp;U324,"false"))&lt;&gt;1+U324-T324," GapInRangeHeating",""))</f>
        <v/>
      </c>
      <c r="Y324" s="345" t="str">
        <f>IF(ODU!$A324="","",IF(OR(ODU!$F324=0,ODU!$B324=0),0,ODU!$F324/ODU!$B324))</f>
        <v/>
      </c>
      <c r="Z324" s="345" t="str">
        <f>IF(ODU!$A324="","",IF(OR(ODU!$G324=0,ODU!$B324=0),0, ODU!$G324/ODU!$B324))</f>
        <v/>
      </c>
      <c r="AA324" s="303" t="str">
        <f>IF(ODU!$A324="","",IF(Y324=0,0,IF(Y324&gt;=0.8,13,IF(Y324&gt;=0.7,12,IF(Y324&gt;=0.6,11,IF(Y324&gt;=0.5,10,0))))))</f>
        <v/>
      </c>
      <c r="AB324" s="351" t="str">
        <f>IF(ODU!$A324="","",IF(Z324&gt;2, 25,6+INT(10*(Z324-0.0001))))</f>
        <v/>
      </c>
      <c r="AC324" s="304" t="str">
        <f>IF(ODU!$A324="","",IF(AA324&lt;R324," CapacityMin",""))</f>
        <v/>
      </c>
      <c r="AD324" s="304" t="str">
        <f>IF(ODU!$A324="","",IF(AB324&gt;S324," CapacityMax",""))</f>
        <v/>
      </c>
      <c r="AE324" s="344" t="str">
        <f>IF(ODU!$A324="","",IF(ODU!H324&lt;Min_Units," UnitMin",""))</f>
        <v/>
      </c>
      <c r="AF324" s="344" t="str">
        <f>IF(ODU!$A324="","",IF(ODU!I324&lt;=ODU!H324," UnitMax",""))</f>
        <v/>
      </c>
      <c r="AG324" s="344" t="str">
        <f>IF(ODU!$A324="","",IF(COUNTIF(IDU!$E$3:$N$3,"="&amp;UPPER(ODU!BL324))=1,""," Invalid_IDU_List"))</f>
        <v/>
      </c>
      <c r="AH324" s="344" t="str">
        <f t="shared" ca="1" si="40"/>
        <v/>
      </c>
      <c r="AI324" s="344" t="str">
        <f t="shared" si="41"/>
        <v/>
      </c>
    </row>
    <row r="325" spans="1:35" x14ac:dyDescent="0.2">
      <c r="A325">
        <v>325</v>
      </c>
      <c r="B325" s="304" t="str">
        <f t="shared" ref="B325:B353" ca="1" si="46">IF(IU_List_Column &gt;0, INDIRECT("'IDU'!R" &amp; $A325 &amp; "c" &amp; IU_List_Column, "FALSE"),"")</f>
        <v/>
      </c>
      <c r="C325" s="304">
        <f t="shared" ref="C325:C353" ca="1" si="47">IF(OR($B325="x",$B325="X"),1,0)</f>
        <v>0</v>
      </c>
      <c r="D325" s="304">
        <f t="shared" ca="1" si="43"/>
        <v>0</v>
      </c>
      <c r="E325" s="304" t="str">
        <f t="shared" ca="1" si="44"/>
        <v/>
      </c>
      <c r="F325">
        <v>319</v>
      </c>
      <c r="G325" s="304">
        <f t="shared" ca="1" si="45"/>
        <v>0</v>
      </c>
      <c r="H325" s="304" t="str">
        <f t="shared" ca="1" si="42"/>
        <v/>
      </c>
      <c r="I325" s="311"/>
      <c r="J325" s="311"/>
      <c r="K325" s="311"/>
      <c r="P325" s="344" t="str">
        <f>IF(ODU!$A325="","",IF(COUNTIF(ODU!$A$4:$A$504,"="&amp;ODU!$A325)&gt;1,"ODU_Duplicate",""))</f>
        <v/>
      </c>
      <c r="Q325" s="344" t="str">
        <f>IF(IDU!$A326="","",IF(COUNTIF(IDU!$A$4:$A$354,"="&amp;IDU!$A326)&gt;1,"IDU_Duplicate",""))</f>
        <v/>
      </c>
      <c r="R325" s="351" t="str">
        <f>IF(ODU!$A325="","",9 + FIND("1",IF(ODU!$J325&gt;0,"1","0") &amp; IF(ODU!$K325&gt;0,"1","0") &amp; IF(ODU!$L325&gt;0,"1","0") &amp; IF(ODU!$M325&gt;0,"1","0")&amp; IF(ODU!$N325&gt;0,"1","0")&amp; IF(ODU!$O325&gt;0,"1","0")&amp; IF(ODU!$P325&gt;0,"1","0")&amp; IF(ODU!$Q325&gt;0,"1","0")&amp; IF(ODU!$R325&gt;0,"1","0")&amp; IF(ODU!$S325&gt;0,"1","0")&amp; IF(ODU!$T325&gt;0,"1","0")&amp; IF(ODU!$U325&gt;0,"1","0")&amp; IF(ODU!$V325&gt;0,"1","0")&amp; IF(ODU!$W325&gt;0,"1","0")&amp; IF(ODU!$X325&gt;0,"1","0")&amp; IF(ODU!$Y325&gt;0,"1","0")))</f>
        <v/>
      </c>
      <c r="S325" s="351" t="str">
        <f>IF(ODU!$A325="","",26 - FIND("1",IF(ODU!$Y325&gt;0,"1","0") &amp; IF(ODU!$X325&gt;0,"1","0") &amp; IF(ODU!$W325&gt;0,"1","0") &amp; IF(ODU!$V325&gt;0,"1","0")&amp; IF(ODU!$U325&gt;0,"1","0")&amp; IF(ODU!$T325&gt;0,"1","0")&amp; IF(ODU!$S325&gt;0,"1","0")&amp; IF(ODU!$R325&gt;0,"1","0")&amp; IF(ODU!$Q325&gt;0,"1","0")&amp; IF(ODU!$P325&gt;0,"1","0")&amp; IF(ODU!$O325&gt;0,"1","0")&amp; IF(ODU!$N325&gt;0,"1","0")&amp; IF(ODU!$M325&gt;0,"1","0")&amp; IF(ODU!$L325&gt;0,"1","0")&amp; IF(ODU!$K325&gt;0,"1","0")&amp; IF(ODU!$J325&gt;0,"1","0")))</f>
        <v/>
      </c>
      <c r="T325" s="351" t="str">
        <f>IF(ODU!$A325="","",26 + FIND("1",IF(ODU!$AA325&gt;0,"1","0") &amp; IF(ODU!$AB325&gt;0,"1","0") &amp; IF(ODU!$AC325&gt;0,"1","0") &amp; IF(ODU!$AD325&gt;0,"1","0")&amp; IF(ODU!$AE325&gt;0,"1","0")&amp; IF(ODU!$AF325&gt;0,"1","0")&amp; IF(ODU!$AG325&gt;0,"1","0")&amp; IF(ODU!$AH325&gt;0,"1","0")&amp; IF(ODU!$AI325&gt;0,"1","0")&amp; IF(ODU!$AJ325&gt;0,"1","0")&amp; IF(ODU!$AK325&gt;0,"1","0")&amp; IF(ODU!$AL325&gt;0,"1","0")&amp; IF(ODU!$AM325&gt;0,"1","0")&amp; IF(ODU!$AN325&gt;0,"1","0")&amp; IF(ODU!$AO325&gt;0,"1","0")&amp; IF(ODU!$AP325&gt;0,"1","0")))</f>
        <v/>
      </c>
      <c r="U325" s="351" t="str">
        <f>IF(ODU!$A325="","",43 - FIND("1",IF(ODU!$AP325&gt;0,"1","0") &amp; IF(ODU!$AO325&gt;0,"1","0") &amp; IF(ODU!$AN325&gt;0,"1","0") &amp; IF(ODU!$AM325&gt;0,"1","0")&amp; IF(ODU!$AL325&gt;0,"1","0")&amp; IF(ODU!$AK325&gt;0,"1","0")&amp; IF(ODU!$AJ325&gt;0,"1","0")&amp; IF(ODU!$AI325&gt;0,"1","0")&amp; IF(ODU!$AH325&gt;0,"1","0")&amp; IF(ODU!$AG325&gt;0,"1","0")&amp; IF(ODU!$AF325&gt;0,"1","0")&amp; IF(ODU!$AE325&gt;0,"1","0")&amp; IF(ODU!$AD325&gt;0,"1","0")&amp; IF(ODU!$AC325&gt;0,"1","0")&amp; IF(ODU!$AB325&gt;0,"1","0")&amp; IF(ODU!$AA325&gt;0,"1","0")))</f>
        <v/>
      </c>
      <c r="V325" s="351" t="str">
        <f>IF(ODU!$A325="","",IF(OR(T325&lt;&gt;R325+17,U325&lt;&gt;S325+17)," RangeMismatch",""))</f>
        <v/>
      </c>
      <c r="W325" s="344" t="str">
        <f ca="1">IF(ODU!$A325="","",IF(COUNTA(INDIRECT("odu!R"&amp;ROW()&amp;"C"&amp;R325&amp;":R"&amp;ROW()&amp;"C"&amp;S325,"false"))&lt;&gt;1+S325-R325," GapInRangeCooling",""))</f>
        <v/>
      </c>
      <c r="X325" s="344" t="str">
        <f ca="1">IF(ODU!$A325="","",IF(COUNTA(INDIRECT("odu!R"&amp;ROW()&amp;"C"&amp;T325&amp;":R"&amp;ROW()&amp;"C"&amp;U325,"false"))&lt;&gt;1+U325-T325," GapInRangeHeating",""))</f>
        <v/>
      </c>
      <c r="Y325" s="345" t="str">
        <f>IF(ODU!$A325="","",IF(OR(ODU!$F325=0,ODU!$B325=0),0,ODU!$F325/ODU!$B325))</f>
        <v/>
      </c>
      <c r="Z325" s="345" t="str">
        <f>IF(ODU!$A325="","",IF(OR(ODU!$G325=0,ODU!$B325=0),0, ODU!$G325/ODU!$B325))</f>
        <v/>
      </c>
      <c r="AA325" s="303" t="str">
        <f>IF(ODU!$A325="","",IF(Y325=0,0,IF(Y325&gt;=0.8,13,IF(Y325&gt;=0.7,12,IF(Y325&gt;=0.6,11,IF(Y325&gt;=0.5,10,0))))))</f>
        <v/>
      </c>
      <c r="AB325" s="351" t="str">
        <f>IF(ODU!$A325="","",IF(Z325&gt;2, 25,6+INT(10*(Z325-0.0001))))</f>
        <v/>
      </c>
      <c r="AC325" s="304" t="str">
        <f>IF(ODU!$A325="","",IF(AA325&lt;R325," CapacityMin",""))</f>
        <v/>
      </c>
      <c r="AD325" s="304" t="str">
        <f>IF(ODU!$A325="","",IF(AB325&gt;S325," CapacityMax",""))</f>
        <v/>
      </c>
      <c r="AE325" s="344" t="str">
        <f>IF(ODU!$A325="","",IF(ODU!H325&lt;Min_Units," UnitMin",""))</f>
        <v/>
      </c>
      <c r="AF325" s="344" t="str">
        <f>IF(ODU!$A325="","",IF(ODU!I325&lt;=ODU!H325," UnitMax",""))</f>
        <v/>
      </c>
      <c r="AG325" s="344" t="str">
        <f>IF(ODU!$A325="","",IF(COUNTIF(IDU!$E$3:$N$3,"="&amp;UPPER(ODU!BL325))=1,""," Invalid_IDU_List"))</f>
        <v/>
      </c>
      <c r="AH325" s="344" t="str">
        <f t="shared" ref="AH325:AH388" ca="1" si="48">CONCATENATE(P325,V325,W325,X325,AC325,AD325,AE325,AF325,AG325)</f>
        <v/>
      </c>
      <c r="AI325" s="344" t="str">
        <f t="shared" ref="AI325:AI388" si="49">CONCATENATE(Q325)</f>
        <v/>
      </c>
    </row>
    <row r="326" spans="1:35" x14ac:dyDescent="0.2">
      <c r="A326">
        <v>326</v>
      </c>
      <c r="B326" s="304" t="str">
        <f t="shared" ca="1" si="46"/>
        <v/>
      </c>
      <c r="C326" s="304">
        <f t="shared" ca="1" si="47"/>
        <v>0</v>
      </c>
      <c r="D326" s="304">
        <f t="shared" ca="1" si="43"/>
        <v>0</v>
      </c>
      <c r="E326" s="304" t="str">
        <f t="shared" ca="1" si="44"/>
        <v/>
      </c>
      <c r="F326">
        <v>320</v>
      </c>
      <c r="G326" s="304">
        <f t="shared" ca="1" si="45"/>
        <v>0</v>
      </c>
      <c r="H326" s="304" t="str">
        <f t="shared" ca="1" si="42"/>
        <v/>
      </c>
      <c r="I326" s="311"/>
      <c r="J326" s="311"/>
      <c r="K326" s="311"/>
      <c r="P326" s="344" t="str">
        <f>IF(ODU!$A326="","",IF(COUNTIF(ODU!$A$4:$A$504,"="&amp;ODU!$A326)&gt;1,"ODU_Duplicate",""))</f>
        <v/>
      </c>
      <c r="Q326" s="344" t="str">
        <f>IF(IDU!$A327="","",IF(COUNTIF(IDU!$A$4:$A$354,"="&amp;IDU!$A327)&gt;1,"IDU_Duplicate",""))</f>
        <v/>
      </c>
      <c r="R326" s="351" t="str">
        <f>IF(ODU!$A326="","",9 + FIND("1",IF(ODU!$J326&gt;0,"1","0") &amp; IF(ODU!$K326&gt;0,"1","0") &amp; IF(ODU!$L326&gt;0,"1","0") &amp; IF(ODU!$M326&gt;0,"1","0")&amp; IF(ODU!$N326&gt;0,"1","0")&amp; IF(ODU!$O326&gt;0,"1","0")&amp; IF(ODU!$P326&gt;0,"1","0")&amp; IF(ODU!$Q326&gt;0,"1","0")&amp; IF(ODU!$R326&gt;0,"1","0")&amp; IF(ODU!$S326&gt;0,"1","0")&amp; IF(ODU!$T326&gt;0,"1","0")&amp; IF(ODU!$U326&gt;0,"1","0")&amp; IF(ODU!$V326&gt;0,"1","0")&amp; IF(ODU!$W326&gt;0,"1","0")&amp; IF(ODU!$X326&gt;0,"1","0")&amp; IF(ODU!$Y326&gt;0,"1","0")))</f>
        <v/>
      </c>
      <c r="S326" s="351" t="str">
        <f>IF(ODU!$A326="","",26 - FIND("1",IF(ODU!$Y326&gt;0,"1","0") &amp; IF(ODU!$X326&gt;0,"1","0") &amp; IF(ODU!$W326&gt;0,"1","0") &amp; IF(ODU!$V326&gt;0,"1","0")&amp; IF(ODU!$U326&gt;0,"1","0")&amp; IF(ODU!$T326&gt;0,"1","0")&amp; IF(ODU!$S326&gt;0,"1","0")&amp; IF(ODU!$R326&gt;0,"1","0")&amp; IF(ODU!$Q326&gt;0,"1","0")&amp; IF(ODU!$P326&gt;0,"1","0")&amp; IF(ODU!$O326&gt;0,"1","0")&amp; IF(ODU!$N326&gt;0,"1","0")&amp; IF(ODU!$M326&gt;0,"1","0")&amp; IF(ODU!$L326&gt;0,"1","0")&amp; IF(ODU!$K326&gt;0,"1","0")&amp; IF(ODU!$J326&gt;0,"1","0")))</f>
        <v/>
      </c>
      <c r="T326" s="351" t="str">
        <f>IF(ODU!$A326="","",26 + FIND("1",IF(ODU!$AA326&gt;0,"1","0") &amp; IF(ODU!$AB326&gt;0,"1","0") &amp; IF(ODU!$AC326&gt;0,"1","0") &amp; IF(ODU!$AD326&gt;0,"1","0")&amp; IF(ODU!$AE326&gt;0,"1","0")&amp; IF(ODU!$AF326&gt;0,"1","0")&amp; IF(ODU!$AG326&gt;0,"1","0")&amp; IF(ODU!$AH326&gt;0,"1","0")&amp; IF(ODU!$AI326&gt;0,"1","0")&amp; IF(ODU!$AJ326&gt;0,"1","0")&amp; IF(ODU!$AK326&gt;0,"1","0")&amp; IF(ODU!$AL326&gt;0,"1","0")&amp; IF(ODU!$AM326&gt;0,"1","0")&amp; IF(ODU!$AN326&gt;0,"1","0")&amp; IF(ODU!$AO326&gt;0,"1","0")&amp; IF(ODU!$AP326&gt;0,"1","0")))</f>
        <v/>
      </c>
      <c r="U326" s="351" t="str">
        <f>IF(ODU!$A326="","",43 - FIND("1",IF(ODU!$AP326&gt;0,"1","0") &amp; IF(ODU!$AO326&gt;0,"1","0") &amp; IF(ODU!$AN326&gt;0,"1","0") &amp; IF(ODU!$AM326&gt;0,"1","0")&amp; IF(ODU!$AL326&gt;0,"1","0")&amp; IF(ODU!$AK326&gt;0,"1","0")&amp; IF(ODU!$AJ326&gt;0,"1","0")&amp; IF(ODU!$AI326&gt;0,"1","0")&amp; IF(ODU!$AH326&gt;0,"1","0")&amp; IF(ODU!$AG326&gt;0,"1","0")&amp; IF(ODU!$AF326&gt;0,"1","0")&amp; IF(ODU!$AE326&gt;0,"1","0")&amp; IF(ODU!$AD326&gt;0,"1","0")&amp; IF(ODU!$AC326&gt;0,"1","0")&amp; IF(ODU!$AB326&gt;0,"1","0")&amp; IF(ODU!$AA326&gt;0,"1","0")))</f>
        <v/>
      </c>
      <c r="V326" s="351" t="str">
        <f>IF(ODU!$A326="","",IF(OR(T326&lt;&gt;R326+17,U326&lt;&gt;S326+17)," RangeMismatch",""))</f>
        <v/>
      </c>
      <c r="W326" s="344" t="str">
        <f ca="1">IF(ODU!$A326="","",IF(COUNTA(INDIRECT("odu!R"&amp;ROW()&amp;"C"&amp;R326&amp;":R"&amp;ROW()&amp;"C"&amp;S326,"false"))&lt;&gt;1+S326-R326," GapInRangeCooling",""))</f>
        <v/>
      </c>
      <c r="X326" s="344" t="str">
        <f ca="1">IF(ODU!$A326="","",IF(COUNTA(INDIRECT("odu!R"&amp;ROW()&amp;"C"&amp;T326&amp;":R"&amp;ROW()&amp;"C"&amp;U326,"false"))&lt;&gt;1+U326-T326," GapInRangeHeating",""))</f>
        <v/>
      </c>
      <c r="Y326" s="345" t="str">
        <f>IF(ODU!$A326="","",IF(OR(ODU!$F326=0,ODU!$B326=0),0,ODU!$F326/ODU!$B326))</f>
        <v/>
      </c>
      <c r="Z326" s="345" t="str">
        <f>IF(ODU!$A326="","",IF(OR(ODU!$G326=0,ODU!$B326=0),0, ODU!$G326/ODU!$B326))</f>
        <v/>
      </c>
      <c r="AA326" s="303" t="str">
        <f>IF(ODU!$A326="","",IF(Y326=0,0,IF(Y326&gt;=0.8,13,IF(Y326&gt;=0.7,12,IF(Y326&gt;=0.6,11,IF(Y326&gt;=0.5,10,0))))))</f>
        <v/>
      </c>
      <c r="AB326" s="351" t="str">
        <f>IF(ODU!$A326="","",IF(Z326&gt;2, 25,6+INT(10*(Z326-0.0001))))</f>
        <v/>
      </c>
      <c r="AC326" s="304" t="str">
        <f>IF(ODU!$A326="","",IF(AA326&lt;R326," CapacityMin",""))</f>
        <v/>
      </c>
      <c r="AD326" s="304" t="str">
        <f>IF(ODU!$A326="","",IF(AB326&gt;S326," CapacityMax",""))</f>
        <v/>
      </c>
      <c r="AE326" s="344" t="str">
        <f>IF(ODU!$A326="","",IF(ODU!H326&lt;Min_Units," UnitMin",""))</f>
        <v/>
      </c>
      <c r="AF326" s="344" t="str">
        <f>IF(ODU!$A326="","",IF(ODU!I326&lt;=ODU!H326," UnitMax",""))</f>
        <v/>
      </c>
      <c r="AG326" s="344" t="str">
        <f>IF(ODU!$A326="","",IF(COUNTIF(IDU!$E$3:$N$3,"="&amp;UPPER(ODU!BL326))=1,""," Invalid_IDU_List"))</f>
        <v/>
      </c>
      <c r="AH326" s="344" t="str">
        <f t="shared" ca="1" si="48"/>
        <v/>
      </c>
      <c r="AI326" s="344" t="str">
        <f t="shared" si="49"/>
        <v/>
      </c>
    </row>
    <row r="327" spans="1:35" x14ac:dyDescent="0.2">
      <c r="A327">
        <v>327</v>
      </c>
      <c r="B327" s="304" t="str">
        <f t="shared" ca="1" si="46"/>
        <v/>
      </c>
      <c r="C327" s="304">
        <f t="shared" ca="1" si="47"/>
        <v>0</v>
      </c>
      <c r="D327" s="304">
        <f t="shared" ca="1" si="43"/>
        <v>0</v>
      </c>
      <c r="E327" s="304" t="str">
        <f t="shared" ca="1" si="44"/>
        <v/>
      </c>
      <c r="F327">
        <v>321</v>
      </c>
      <c r="G327" s="304">
        <f t="shared" ca="1" si="45"/>
        <v>0</v>
      </c>
      <c r="H327" s="304" t="str">
        <f t="shared" ca="1" si="42"/>
        <v/>
      </c>
      <c r="I327" s="311"/>
      <c r="J327" s="311"/>
      <c r="K327" s="311"/>
      <c r="P327" s="344" t="str">
        <f>IF(ODU!$A327="","",IF(COUNTIF(ODU!$A$4:$A$504,"="&amp;ODU!$A327)&gt;1,"ODU_Duplicate",""))</f>
        <v/>
      </c>
      <c r="Q327" s="344" t="str">
        <f>IF(IDU!$A328="","",IF(COUNTIF(IDU!$A$4:$A$354,"="&amp;IDU!$A328)&gt;1,"IDU_Duplicate",""))</f>
        <v/>
      </c>
      <c r="R327" s="351" t="str">
        <f>IF(ODU!$A327="","",9 + FIND("1",IF(ODU!$J327&gt;0,"1","0") &amp; IF(ODU!$K327&gt;0,"1","0") &amp; IF(ODU!$L327&gt;0,"1","0") &amp; IF(ODU!$M327&gt;0,"1","0")&amp; IF(ODU!$N327&gt;0,"1","0")&amp; IF(ODU!$O327&gt;0,"1","0")&amp; IF(ODU!$P327&gt;0,"1","0")&amp; IF(ODU!$Q327&gt;0,"1","0")&amp; IF(ODU!$R327&gt;0,"1","0")&amp; IF(ODU!$S327&gt;0,"1","0")&amp; IF(ODU!$T327&gt;0,"1","0")&amp; IF(ODU!$U327&gt;0,"1","0")&amp; IF(ODU!$V327&gt;0,"1","0")&amp; IF(ODU!$W327&gt;0,"1","0")&amp; IF(ODU!$X327&gt;0,"1","0")&amp; IF(ODU!$Y327&gt;0,"1","0")))</f>
        <v/>
      </c>
      <c r="S327" s="351" t="str">
        <f>IF(ODU!$A327="","",26 - FIND("1",IF(ODU!$Y327&gt;0,"1","0") &amp; IF(ODU!$X327&gt;0,"1","0") &amp; IF(ODU!$W327&gt;0,"1","0") &amp; IF(ODU!$V327&gt;0,"1","0")&amp; IF(ODU!$U327&gt;0,"1","0")&amp; IF(ODU!$T327&gt;0,"1","0")&amp; IF(ODU!$S327&gt;0,"1","0")&amp; IF(ODU!$R327&gt;0,"1","0")&amp; IF(ODU!$Q327&gt;0,"1","0")&amp; IF(ODU!$P327&gt;0,"1","0")&amp; IF(ODU!$O327&gt;0,"1","0")&amp; IF(ODU!$N327&gt;0,"1","0")&amp; IF(ODU!$M327&gt;0,"1","0")&amp; IF(ODU!$L327&gt;0,"1","0")&amp; IF(ODU!$K327&gt;0,"1","0")&amp; IF(ODU!$J327&gt;0,"1","0")))</f>
        <v/>
      </c>
      <c r="T327" s="351" t="str">
        <f>IF(ODU!$A327="","",26 + FIND("1",IF(ODU!$AA327&gt;0,"1","0") &amp; IF(ODU!$AB327&gt;0,"1","0") &amp; IF(ODU!$AC327&gt;0,"1","0") &amp; IF(ODU!$AD327&gt;0,"1","0")&amp; IF(ODU!$AE327&gt;0,"1","0")&amp; IF(ODU!$AF327&gt;0,"1","0")&amp; IF(ODU!$AG327&gt;0,"1","0")&amp; IF(ODU!$AH327&gt;0,"1","0")&amp; IF(ODU!$AI327&gt;0,"1","0")&amp; IF(ODU!$AJ327&gt;0,"1","0")&amp; IF(ODU!$AK327&gt;0,"1","0")&amp; IF(ODU!$AL327&gt;0,"1","0")&amp; IF(ODU!$AM327&gt;0,"1","0")&amp; IF(ODU!$AN327&gt;0,"1","0")&amp; IF(ODU!$AO327&gt;0,"1","0")&amp; IF(ODU!$AP327&gt;0,"1","0")))</f>
        <v/>
      </c>
      <c r="U327" s="351" t="str">
        <f>IF(ODU!$A327="","",43 - FIND("1",IF(ODU!$AP327&gt;0,"1","0") &amp; IF(ODU!$AO327&gt;0,"1","0") &amp; IF(ODU!$AN327&gt;0,"1","0") &amp; IF(ODU!$AM327&gt;0,"1","0")&amp; IF(ODU!$AL327&gt;0,"1","0")&amp; IF(ODU!$AK327&gt;0,"1","0")&amp; IF(ODU!$AJ327&gt;0,"1","0")&amp; IF(ODU!$AI327&gt;0,"1","0")&amp; IF(ODU!$AH327&gt;0,"1","0")&amp; IF(ODU!$AG327&gt;0,"1","0")&amp; IF(ODU!$AF327&gt;0,"1","0")&amp; IF(ODU!$AE327&gt;0,"1","0")&amp; IF(ODU!$AD327&gt;0,"1","0")&amp; IF(ODU!$AC327&gt;0,"1","0")&amp; IF(ODU!$AB327&gt;0,"1","0")&amp; IF(ODU!$AA327&gt;0,"1","0")))</f>
        <v/>
      </c>
      <c r="V327" s="351" t="str">
        <f>IF(ODU!$A327="","",IF(OR(T327&lt;&gt;R327+17,U327&lt;&gt;S327+17)," RangeMismatch",""))</f>
        <v/>
      </c>
      <c r="W327" s="344" t="str">
        <f ca="1">IF(ODU!$A327="","",IF(COUNTA(INDIRECT("odu!R"&amp;ROW()&amp;"C"&amp;R327&amp;":R"&amp;ROW()&amp;"C"&amp;S327,"false"))&lt;&gt;1+S327-R327," GapInRangeCooling",""))</f>
        <v/>
      </c>
      <c r="X327" s="344" t="str">
        <f ca="1">IF(ODU!$A327="","",IF(COUNTA(INDIRECT("odu!R"&amp;ROW()&amp;"C"&amp;T327&amp;":R"&amp;ROW()&amp;"C"&amp;U327,"false"))&lt;&gt;1+U327-T327," GapInRangeHeating",""))</f>
        <v/>
      </c>
      <c r="Y327" s="345" t="str">
        <f>IF(ODU!$A327="","",IF(OR(ODU!$F327=0,ODU!$B327=0),0,ODU!$F327/ODU!$B327))</f>
        <v/>
      </c>
      <c r="Z327" s="345" t="str">
        <f>IF(ODU!$A327="","",IF(OR(ODU!$G327=0,ODU!$B327=0),0, ODU!$G327/ODU!$B327))</f>
        <v/>
      </c>
      <c r="AA327" s="303" t="str">
        <f>IF(ODU!$A327="","",IF(Y327=0,0,IF(Y327&gt;=0.8,13,IF(Y327&gt;=0.7,12,IF(Y327&gt;=0.6,11,IF(Y327&gt;=0.5,10,0))))))</f>
        <v/>
      </c>
      <c r="AB327" s="351" t="str">
        <f>IF(ODU!$A327="","",IF(Z327&gt;2, 25,6+INT(10*(Z327-0.0001))))</f>
        <v/>
      </c>
      <c r="AC327" s="304" t="str">
        <f>IF(ODU!$A327="","",IF(AA327&lt;R327," CapacityMin",""))</f>
        <v/>
      </c>
      <c r="AD327" s="304" t="str">
        <f>IF(ODU!$A327="","",IF(AB327&gt;S327," CapacityMax",""))</f>
        <v/>
      </c>
      <c r="AE327" s="344" t="str">
        <f>IF(ODU!$A327="","",IF(ODU!H327&lt;Min_Units," UnitMin",""))</f>
        <v/>
      </c>
      <c r="AF327" s="344" t="str">
        <f>IF(ODU!$A327="","",IF(ODU!I327&lt;=ODU!H327," UnitMax",""))</f>
        <v/>
      </c>
      <c r="AG327" s="344" t="str">
        <f>IF(ODU!$A327="","",IF(COUNTIF(IDU!$E$3:$N$3,"="&amp;UPPER(ODU!BL327))=1,""," Invalid_IDU_List"))</f>
        <v/>
      </c>
      <c r="AH327" s="344" t="str">
        <f t="shared" ca="1" si="48"/>
        <v/>
      </c>
      <c r="AI327" s="344" t="str">
        <f t="shared" si="49"/>
        <v/>
      </c>
    </row>
    <row r="328" spans="1:35" x14ac:dyDescent="0.2">
      <c r="A328">
        <v>328</v>
      </c>
      <c r="B328" s="304" t="str">
        <f t="shared" ca="1" si="46"/>
        <v/>
      </c>
      <c r="C328" s="304">
        <f t="shared" ca="1" si="47"/>
        <v>0</v>
      </c>
      <c r="D328" s="304">
        <f t="shared" ca="1" si="43"/>
        <v>0</v>
      </c>
      <c r="E328" s="304" t="str">
        <f t="shared" ca="1" si="44"/>
        <v/>
      </c>
      <c r="F328">
        <v>322</v>
      </c>
      <c r="G328" s="304">
        <f t="shared" ca="1" si="45"/>
        <v>0</v>
      </c>
      <c r="H328" s="304" t="str">
        <f t="shared" ref="H328:H353" ca="1" si="50">IF($G328=0,"",INDIRECT("'IDU'!R"&amp;$G328&amp;"c1","false"))</f>
        <v/>
      </c>
      <c r="I328" s="311"/>
      <c r="J328" s="311"/>
      <c r="K328" s="311"/>
      <c r="P328" s="344" t="str">
        <f>IF(ODU!$A328="","",IF(COUNTIF(ODU!$A$4:$A$504,"="&amp;ODU!$A328)&gt;1,"ODU_Duplicate",""))</f>
        <v/>
      </c>
      <c r="Q328" s="344" t="str">
        <f>IF(IDU!$A329="","",IF(COUNTIF(IDU!$A$4:$A$354,"="&amp;IDU!$A329)&gt;1,"IDU_Duplicate",""))</f>
        <v/>
      </c>
      <c r="R328" s="351" t="str">
        <f>IF(ODU!$A328="","",9 + FIND("1",IF(ODU!$J328&gt;0,"1","0") &amp; IF(ODU!$K328&gt;0,"1","0") &amp; IF(ODU!$L328&gt;0,"1","0") &amp; IF(ODU!$M328&gt;0,"1","0")&amp; IF(ODU!$N328&gt;0,"1","0")&amp; IF(ODU!$O328&gt;0,"1","0")&amp; IF(ODU!$P328&gt;0,"1","0")&amp; IF(ODU!$Q328&gt;0,"1","0")&amp; IF(ODU!$R328&gt;0,"1","0")&amp; IF(ODU!$S328&gt;0,"1","0")&amp; IF(ODU!$T328&gt;0,"1","0")&amp; IF(ODU!$U328&gt;0,"1","0")&amp; IF(ODU!$V328&gt;0,"1","0")&amp; IF(ODU!$W328&gt;0,"1","0")&amp; IF(ODU!$X328&gt;0,"1","0")&amp; IF(ODU!$Y328&gt;0,"1","0")))</f>
        <v/>
      </c>
      <c r="S328" s="351" t="str">
        <f>IF(ODU!$A328="","",26 - FIND("1",IF(ODU!$Y328&gt;0,"1","0") &amp; IF(ODU!$X328&gt;0,"1","0") &amp; IF(ODU!$W328&gt;0,"1","0") &amp; IF(ODU!$V328&gt;0,"1","0")&amp; IF(ODU!$U328&gt;0,"1","0")&amp; IF(ODU!$T328&gt;0,"1","0")&amp; IF(ODU!$S328&gt;0,"1","0")&amp; IF(ODU!$R328&gt;0,"1","0")&amp; IF(ODU!$Q328&gt;0,"1","0")&amp; IF(ODU!$P328&gt;0,"1","0")&amp; IF(ODU!$O328&gt;0,"1","0")&amp; IF(ODU!$N328&gt;0,"1","0")&amp; IF(ODU!$M328&gt;0,"1","0")&amp; IF(ODU!$L328&gt;0,"1","0")&amp; IF(ODU!$K328&gt;0,"1","0")&amp; IF(ODU!$J328&gt;0,"1","0")))</f>
        <v/>
      </c>
      <c r="T328" s="351" t="str">
        <f>IF(ODU!$A328="","",26 + FIND("1",IF(ODU!$AA328&gt;0,"1","0") &amp; IF(ODU!$AB328&gt;0,"1","0") &amp; IF(ODU!$AC328&gt;0,"1","0") &amp; IF(ODU!$AD328&gt;0,"1","0")&amp; IF(ODU!$AE328&gt;0,"1","0")&amp; IF(ODU!$AF328&gt;0,"1","0")&amp; IF(ODU!$AG328&gt;0,"1","0")&amp; IF(ODU!$AH328&gt;0,"1","0")&amp; IF(ODU!$AI328&gt;0,"1","0")&amp; IF(ODU!$AJ328&gt;0,"1","0")&amp; IF(ODU!$AK328&gt;0,"1","0")&amp; IF(ODU!$AL328&gt;0,"1","0")&amp; IF(ODU!$AM328&gt;0,"1","0")&amp; IF(ODU!$AN328&gt;0,"1","0")&amp; IF(ODU!$AO328&gt;0,"1","0")&amp; IF(ODU!$AP328&gt;0,"1","0")))</f>
        <v/>
      </c>
      <c r="U328" s="351" t="str">
        <f>IF(ODU!$A328="","",43 - FIND("1",IF(ODU!$AP328&gt;0,"1","0") &amp; IF(ODU!$AO328&gt;0,"1","0") &amp; IF(ODU!$AN328&gt;0,"1","0") &amp; IF(ODU!$AM328&gt;0,"1","0")&amp; IF(ODU!$AL328&gt;0,"1","0")&amp; IF(ODU!$AK328&gt;0,"1","0")&amp; IF(ODU!$AJ328&gt;0,"1","0")&amp; IF(ODU!$AI328&gt;0,"1","0")&amp; IF(ODU!$AH328&gt;0,"1","0")&amp; IF(ODU!$AG328&gt;0,"1","0")&amp; IF(ODU!$AF328&gt;0,"1","0")&amp; IF(ODU!$AE328&gt;0,"1","0")&amp; IF(ODU!$AD328&gt;0,"1","0")&amp; IF(ODU!$AC328&gt;0,"1","0")&amp; IF(ODU!$AB328&gt;0,"1","0")&amp; IF(ODU!$AA328&gt;0,"1","0")))</f>
        <v/>
      </c>
      <c r="V328" s="351" t="str">
        <f>IF(ODU!$A328="","",IF(OR(T328&lt;&gt;R328+17,U328&lt;&gt;S328+17)," RangeMismatch",""))</f>
        <v/>
      </c>
      <c r="W328" s="344" t="str">
        <f ca="1">IF(ODU!$A328="","",IF(COUNTA(INDIRECT("odu!R"&amp;ROW()&amp;"C"&amp;R328&amp;":R"&amp;ROW()&amp;"C"&amp;S328,"false"))&lt;&gt;1+S328-R328," GapInRangeCooling",""))</f>
        <v/>
      </c>
      <c r="X328" s="344" t="str">
        <f ca="1">IF(ODU!$A328="","",IF(COUNTA(INDIRECT("odu!R"&amp;ROW()&amp;"C"&amp;T328&amp;":R"&amp;ROW()&amp;"C"&amp;U328,"false"))&lt;&gt;1+U328-T328," GapInRangeHeating",""))</f>
        <v/>
      </c>
      <c r="Y328" s="345" t="str">
        <f>IF(ODU!$A328="","",IF(OR(ODU!$F328=0,ODU!$B328=0),0,ODU!$F328/ODU!$B328))</f>
        <v/>
      </c>
      <c r="Z328" s="345" t="str">
        <f>IF(ODU!$A328="","",IF(OR(ODU!$G328=0,ODU!$B328=0),0, ODU!$G328/ODU!$B328))</f>
        <v/>
      </c>
      <c r="AA328" s="303" t="str">
        <f>IF(ODU!$A328="","",IF(Y328=0,0,IF(Y328&gt;=0.8,13,IF(Y328&gt;=0.7,12,IF(Y328&gt;=0.6,11,IF(Y328&gt;=0.5,10,0))))))</f>
        <v/>
      </c>
      <c r="AB328" s="351" t="str">
        <f>IF(ODU!$A328="","",IF(Z328&gt;2, 25,6+INT(10*(Z328-0.0001))))</f>
        <v/>
      </c>
      <c r="AC328" s="304" t="str">
        <f>IF(ODU!$A328="","",IF(AA328&lt;R328," CapacityMin",""))</f>
        <v/>
      </c>
      <c r="AD328" s="304" t="str">
        <f>IF(ODU!$A328="","",IF(AB328&gt;S328," CapacityMax",""))</f>
        <v/>
      </c>
      <c r="AE328" s="344" t="str">
        <f>IF(ODU!$A328="","",IF(ODU!H328&lt;Min_Units," UnitMin",""))</f>
        <v/>
      </c>
      <c r="AF328" s="344" t="str">
        <f>IF(ODU!$A328="","",IF(ODU!I328&lt;=ODU!H328," UnitMax",""))</f>
        <v/>
      </c>
      <c r="AG328" s="344" t="str">
        <f>IF(ODU!$A328="","",IF(COUNTIF(IDU!$E$3:$N$3,"="&amp;UPPER(ODU!BL328))=1,""," Invalid_IDU_List"))</f>
        <v/>
      </c>
      <c r="AH328" s="344" t="str">
        <f t="shared" ca="1" si="48"/>
        <v/>
      </c>
      <c r="AI328" s="344" t="str">
        <f t="shared" si="49"/>
        <v/>
      </c>
    </row>
    <row r="329" spans="1:35" x14ac:dyDescent="0.2">
      <c r="A329">
        <v>329</v>
      </c>
      <c r="B329" s="304" t="str">
        <f t="shared" ca="1" si="46"/>
        <v/>
      </c>
      <c r="C329" s="304">
        <f t="shared" ca="1" si="47"/>
        <v>0</v>
      </c>
      <c r="D329" s="304">
        <f t="shared" ca="1" si="43"/>
        <v>0</v>
      </c>
      <c r="E329" s="304" t="str">
        <f t="shared" ca="1" si="44"/>
        <v/>
      </c>
      <c r="F329">
        <v>323</v>
      </c>
      <c r="G329" s="304">
        <f t="shared" ca="1" si="45"/>
        <v>0</v>
      </c>
      <c r="H329" s="304" t="str">
        <f t="shared" ca="1" si="50"/>
        <v/>
      </c>
      <c r="I329" s="311"/>
      <c r="J329" s="311"/>
      <c r="K329" s="311"/>
      <c r="P329" s="344" t="str">
        <f>IF(ODU!$A329="","",IF(COUNTIF(ODU!$A$4:$A$504,"="&amp;ODU!$A329)&gt;1,"ODU_Duplicate",""))</f>
        <v/>
      </c>
      <c r="Q329" s="344" t="str">
        <f>IF(IDU!$A330="","",IF(COUNTIF(IDU!$A$4:$A$354,"="&amp;IDU!$A330)&gt;1,"IDU_Duplicate",""))</f>
        <v/>
      </c>
      <c r="R329" s="351" t="str">
        <f>IF(ODU!$A329="","",9 + FIND("1",IF(ODU!$J329&gt;0,"1","0") &amp; IF(ODU!$K329&gt;0,"1","0") &amp; IF(ODU!$L329&gt;0,"1","0") &amp; IF(ODU!$M329&gt;0,"1","0")&amp; IF(ODU!$N329&gt;0,"1","0")&amp; IF(ODU!$O329&gt;0,"1","0")&amp; IF(ODU!$P329&gt;0,"1","0")&amp; IF(ODU!$Q329&gt;0,"1","0")&amp; IF(ODU!$R329&gt;0,"1","0")&amp; IF(ODU!$S329&gt;0,"1","0")&amp; IF(ODU!$T329&gt;0,"1","0")&amp; IF(ODU!$U329&gt;0,"1","0")&amp; IF(ODU!$V329&gt;0,"1","0")&amp; IF(ODU!$W329&gt;0,"1","0")&amp; IF(ODU!$X329&gt;0,"1","0")&amp; IF(ODU!$Y329&gt;0,"1","0")))</f>
        <v/>
      </c>
      <c r="S329" s="351" t="str">
        <f>IF(ODU!$A329="","",26 - FIND("1",IF(ODU!$Y329&gt;0,"1","0") &amp; IF(ODU!$X329&gt;0,"1","0") &amp; IF(ODU!$W329&gt;0,"1","0") &amp; IF(ODU!$V329&gt;0,"1","0")&amp; IF(ODU!$U329&gt;0,"1","0")&amp; IF(ODU!$T329&gt;0,"1","0")&amp; IF(ODU!$S329&gt;0,"1","0")&amp; IF(ODU!$R329&gt;0,"1","0")&amp; IF(ODU!$Q329&gt;0,"1","0")&amp; IF(ODU!$P329&gt;0,"1","0")&amp; IF(ODU!$O329&gt;0,"1","0")&amp; IF(ODU!$N329&gt;0,"1","0")&amp; IF(ODU!$M329&gt;0,"1","0")&amp; IF(ODU!$L329&gt;0,"1","0")&amp; IF(ODU!$K329&gt;0,"1","0")&amp; IF(ODU!$J329&gt;0,"1","0")))</f>
        <v/>
      </c>
      <c r="T329" s="351" t="str">
        <f>IF(ODU!$A329="","",26 + FIND("1",IF(ODU!$AA329&gt;0,"1","0") &amp; IF(ODU!$AB329&gt;0,"1","0") &amp; IF(ODU!$AC329&gt;0,"1","0") &amp; IF(ODU!$AD329&gt;0,"1","0")&amp; IF(ODU!$AE329&gt;0,"1","0")&amp; IF(ODU!$AF329&gt;0,"1","0")&amp; IF(ODU!$AG329&gt;0,"1","0")&amp; IF(ODU!$AH329&gt;0,"1","0")&amp; IF(ODU!$AI329&gt;0,"1","0")&amp; IF(ODU!$AJ329&gt;0,"1","0")&amp; IF(ODU!$AK329&gt;0,"1","0")&amp; IF(ODU!$AL329&gt;0,"1","0")&amp; IF(ODU!$AM329&gt;0,"1","0")&amp; IF(ODU!$AN329&gt;0,"1","0")&amp; IF(ODU!$AO329&gt;0,"1","0")&amp; IF(ODU!$AP329&gt;0,"1","0")))</f>
        <v/>
      </c>
      <c r="U329" s="351" t="str">
        <f>IF(ODU!$A329="","",43 - FIND("1",IF(ODU!$AP329&gt;0,"1","0") &amp; IF(ODU!$AO329&gt;0,"1","0") &amp; IF(ODU!$AN329&gt;0,"1","0") &amp; IF(ODU!$AM329&gt;0,"1","0")&amp; IF(ODU!$AL329&gt;0,"1","0")&amp; IF(ODU!$AK329&gt;0,"1","0")&amp; IF(ODU!$AJ329&gt;0,"1","0")&amp; IF(ODU!$AI329&gt;0,"1","0")&amp; IF(ODU!$AH329&gt;0,"1","0")&amp; IF(ODU!$AG329&gt;0,"1","0")&amp; IF(ODU!$AF329&gt;0,"1","0")&amp; IF(ODU!$AE329&gt;0,"1","0")&amp; IF(ODU!$AD329&gt;0,"1","0")&amp; IF(ODU!$AC329&gt;0,"1","0")&amp; IF(ODU!$AB329&gt;0,"1","0")&amp; IF(ODU!$AA329&gt;0,"1","0")))</f>
        <v/>
      </c>
      <c r="V329" s="351" t="str">
        <f>IF(ODU!$A329="","",IF(OR(T329&lt;&gt;R329+17,U329&lt;&gt;S329+17)," RangeMismatch",""))</f>
        <v/>
      </c>
      <c r="W329" s="344" t="str">
        <f ca="1">IF(ODU!$A329="","",IF(COUNTA(INDIRECT("odu!R"&amp;ROW()&amp;"C"&amp;R329&amp;":R"&amp;ROW()&amp;"C"&amp;S329,"false"))&lt;&gt;1+S329-R329," GapInRangeCooling",""))</f>
        <v/>
      </c>
      <c r="X329" s="344" t="str">
        <f ca="1">IF(ODU!$A329="","",IF(COUNTA(INDIRECT("odu!R"&amp;ROW()&amp;"C"&amp;T329&amp;":R"&amp;ROW()&amp;"C"&amp;U329,"false"))&lt;&gt;1+U329-T329," GapInRangeHeating",""))</f>
        <v/>
      </c>
      <c r="Y329" s="345" t="str">
        <f>IF(ODU!$A329="","",IF(OR(ODU!$F329=0,ODU!$B329=0),0,ODU!$F329/ODU!$B329))</f>
        <v/>
      </c>
      <c r="Z329" s="345" t="str">
        <f>IF(ODU!$A329="","",IF(OR(ODU!$G329=0,ODU!$B329=0),0, ODU!$G329/ODU!$B329))</f>
        <v/>
      </c>
      <c r="AA329" s="303" t="str">
        <f>IF(ODU!$A329="","",IF(Y329=0,0,IF(Y329&gt;=0.8,13,IF(Y329&gt;=0.7,12,IF(Y329&gt;=0.6,11,IF(Y329&gt;=0.5,10,0))))))</f>
        <v/>
      </c>
      <c r="AB329" s="351" t="str">
        <f>IF(ODU!$A329="","",IF(Z329&gt;2, 25,6+INT(10*(Z329-0.0001))))</f>
        <v/>
      </c>
      <c r="AC329" s="304" t="str">
        <f>IF(ODU!$A329="","",IF(AA329&lt;R329," CapacityMin",""))</f>
        <v/>
      </c>
      <c r="AD329" s="304" t="str">
        <f>IF(ODU!$A329="","",IF(AB329&gt;S329," CapacityMax",""))</f>
        <v/>
      </c>
      <c r="AE329" s="344" t="str">
        <f>IF(ODU!$A329="","",IF(ODU!H329&lt;Min_Units," UnitMin",""))</f>
        <v/>
      </c>
      <c r="AF329" s="344" t="str">
        <f>IF(ODU!$A329="","",IF(ODU!I329&lt;=ODU!H329," UnitMax",""))</f>
        <v/>
      </c>
      <c r="AG329" s="344" t="str">
        <f>IF(ODU!$A329="","",IF(COUNTIF(IDU!$E$3:$N$3,"="&amp;UPPER(ODU!BL329))=1,""," Invalid_IDU_List"))</f>
        <v/>
      </c>
      <c r="AH329" s="344" t="str">
        <f t="shared" ca="1" si="48"/>
        <v/>
      </c>
      <c r="AI329" s="344" t="str">
        <f t="shared" si="49"/>
        <v/>
      </c>
    </row>
    <row r="330" spans="1:35" x14ac:dyDescent="0.2">
      <c r="A330">
        <v>330</v>
      </c>
      <c r="B330" s="304" t="str">
        <f t="shared" ca="1" si="46"/>
        <v/>
      </c>
      <c r="C330" s="304">
        <f t="shared" ca="1" si="47"/>
        <v>0</v>
      </c>
      <c r="D330" s="304">
        <f t="shared" ca="1" si="43"/>
        <v>0</v>
      </c>
      <c r="E330" s="304" t="str">
        <f t="shared" ca="1" si="44"/>
        <v/>
      </c>
      <c r="F330">
        <v>324</v>
      </c>
      <c r="G330" s="304">
        <f t="shared" ca="1" si="45"/>
        <v>0</v>
      </c>
      <c r="H330" s="304" t="str">
        <f t="shared" ca="1" si="50"/>
        <v/>
      </c>
      <c r="I330" s="311"/>
      <c r="J330" s="311"/>
      <c r="K330" s="311"/>
      <c r="P330" s="344" t="str">
        <f>IF(ODU!$A330="","",IF(COUNTIF(ODU!$A$4:$A$504,"="&amp;ODU!$A330)&gt;1,"ODU_Duplicate",""))</f>
        <v/>
      </c>
      <c r="Q330" s="344" t="str">
        <f>IF(IDU!$A331="","",IF(COUNTIF(IDU!$A$4:$A$354,"="&amp;IDU!$A331)&gt;1,"IDU_Duplicate",""))</f>
        <v/>
      </c>
      <c r="R330" s="351" t="str">
        <f>IF(ODU!$A330="","",9 + FIND("1",IF(ODU!$J330&gt;0,"1","0") &amp; IF(ODU!$K330&gt;0,"1","0") &amp; IF(ODU!$L330&gt;0,"1","0") &amp; IF(ODU!$M330&gt;0,"1","0")&amp; IF(ODU!$N330&gt;0,"1","0")&amp; IF(ODU!$O330&gt;0,"1","0")&amp; IF(ODU!$P330&gt;0,"1","0")&amp; IF(ODU!$Q330&gt;0,"1","0")&amp; IF(ODU!$R330&gt;0,"1","0")&amp; IF(ODU!$S330&gt;0,"1","0")&amp; IF(ODU!$T330&gt;0,"1","0")&amp; IF(ODU!$U330&gt;0,"1","0")&amp; IF(ODU!$V330&gt;0,"1","0")&amp; IF(ODU!$W330&gt;0,"1","0")&amp; IF(ODU!$X330&gt;0,"1","0")&amp; IF(ODU!$Y330&gt;0,"1","0")))</f>
        <v/>
      </c>
      <c r="S330" s="351" t="str">
        <f>IF(ODU!$A330="","",26 - FIND("1",IF(ODU!$Y330&gt;0,"1","0") &amp; IF(ODU!$X330&gt;0,"1","0") &amp; IF(ODU!$W330&gt;0,"1","0") &amp; IF(ODU!$V330&gt;0,"1","0")&amp; IF(ODU!$U330&gt;0,"1","0")&amp; IF(ODU!$T330&gt;0,"1","0")&amp; IF(ODU!$S330&gt;0,"1","0")&amp; IF(ODU!$R330&gt;0,"1","0")&amp; IF(ODU!$Q330&gt;0,"1","0")&amp; IF(ODU!$P330&gt;0,"1","0")&amp; IF(ODU!$O330&gt;0,"1","0")&amp; IF(ODU!$N330&gt;0,"1","0")&amp; IF(ODU!$M330&gt;0,"1","0")&amp; IF(ODU!$L330&gt;0,"1","0")&amp; IF(ODU!$K330&gt;0,"1","0")&amp; IF(ODU!$J330&gt;0,"1","0")))</f>
        <v/>
      </c>
      <c r="T330" s="351" t="str">
        <f>IF(ODU!$A330="","",26 + FIND("1",IF(ODU!$AA330&gt;0,"1","0") &amp; IF(ODU!$AB330&gt;0,"1","0") &amp; IF(ODU!$AC330&gt;0,"1","0") &amp; IF(ODU!$AD330&gt;0,"1","0")&amp; IF(ODU!$AE330&gt;0,"1","0")&amp; IF(ODU!$AF330&gt;0,"1","0")&amp; IF(ODU!$AG330&gt;0,"1","0")&amp; IF(ODU!$AH330&gt;0,"1","0")&amp; IF(ODU!$AI330&gt;0,"1","0")&amp; IF(ODU!$AJ330&gt;0,"1","0")&amp; IF(ODU!$AK330&gt;0,"1","0")&amp; IF(ODU!$AL330&gt;0,"1","0")&amp; IF(ODU!$AM330&gt;0,"1","0")&amp; IF(ODU!$AN330&gt;0,"1","0")&amp; IF(ODU!$AO330&gt;0,"1","0")&amp; IF(ODU!$AP330&gt;0,"1","0")))</f>
        <v/>
      </c>
      <c r="U330" s="351" t="str">
        <f>IF(ODU!$A330="","",43 - FIND("1",IF(ODU!$AP330&gt;0,"1","0") &amp; IF(ODU!$AO330&gt;0,"1","0") &amp; IF(ODU!$AN330&gt;0,"1","0") &amp; IF(ODU!$AM330&gt;0,"1","0")&amp; IF(ODU!$AL330&gt;0,"1","0")&amp; IF(ODU!$AK330&gt;0,"1","0")&amp; IF(ODU!$AJ330&gt;0,"1","0")&amp; IF(ODU!$AI330&gt;0,"1","0")&amp; IF(ODU!$AH330&gt;0,"1","0")&amp; IF(ODU!$AG330&gt;0,"1","0")&amp; IF(ODU!$AF330&gt;0,"1","0")&amp; IF(ODU!$AE330&gt;0,"1","0")&amp; IF(ODU!$AD330&gt;0,"1","0")&amp; IF(ODU!$AC330&gt;0,"1","0")&amp; IF(ODU!$AB330&gt;0,"1","0")&amp; IF(ODU!$AA330&gt;0,"1","0")))</f>
        <v/>
      </c>
      <c r="V330" s="351" t="str">
        <f>IF(ODU!$A330="","",IF(OR(T330&lt;&gt;R330+17,U330&lt;&gt;S330+17)," RangeMismatch",""))</f>
        <v/>
      </c>
      <c r="W330" s="344" t="str">
        <f ca="1">IF(ODU!$A330="","",IF(COUNTA(INDIRECT("odu!R"&amp;ROW()&amp;"C"&amp;R330&amp;":R"&amp;ROW()&amp;"C"&amp;S330,"false"))&lt;&gt;1+S330-R330," GapInRangeCooling",""))</f>
        <v/>
      </c>
      <c r="X330" s="344" t="str">
        <f ca="1">IF(ODU!$A330="","",IF(COUNTA(INDIRECT("odu!R"&amp;ROW()&amp;"C"&amp;T330&amp;":R"&amp;ROW()&amp;"C"&amp;U330,"false"))&lt;&gt;1+U330-T330," GapInRangeHeating",""))</f>
        <v/>
      </c>
      <c r="Y330" s="345" t="str">
        <f>IF(ODU!$A330="","",IF(OR(ODU!$F330=0,ODU!$B330=0),0,ODU!$F330/ODU!$B330))</f>
        <v/>
      </c>
      <c r="Z330" s="345" t="str">
        <f>IF(ODU!$A330="","",IF(OR(ODU!$G330=0,ODU!$B330=0),0, ODU!$G330/ODU!$B330))</f>
        <v/>
      </c>
      <c r="AA330" s="303" t="str">
        <f>IF(ODU!$A330="","",IF(Y330=0,0,IF(Y330&gt;=0.8,13,IF(Y330&gt;=0.7,12,IF(Y330&gt;=0.6,11,IF(Y330&gt;=0.5,10,0))))))</f>
        <v/>
      </c>
      <c r="AB330" s="351" t="str">
        <f>IF(ODU!$A330="","",IF(Z330&gt;2, 25,6+INT(10*(Z330-0.0001))))</f>
        <v/>
      </c>
      <c r="AC330" s="304" t="str">
        <f>IF(ODU!$A330="","",IF(AA330&lt;R330," CapacityMin",""))</f>
        <v/>
      </c>
      <c r="AD330" s="304" t="str">
        <f>IF(ODU!$A330="","",IF(AB330&gt;S330," CapacityMax",""))</f>
        <v/>
      </c>
      <c r="AE330" s="344" t="str">
        <f>IF(ODU!$A330="","",IF(ODU!H330&lt;Min_Units," UnitMin",""))</f>
        <v/>
      </c>
      <c r="AF330" s="344" t="str">
        <f>IF(ODU!$A330="","",IF(ODU!I330&lt;=ODU!H330," UnitMax",""))</f>
        <v/>
      </c>
      <c r="AG330" s="344" t="str">
        <f>IF(ODU!$A330="","",IF(COUNTIF(IDU!$E$3:$N$3,"="&amp;UPPER(ODU!BL330))=1,""," Invalid_IDU_List"))</f>
        <v/>
      </c>
      <c r="AH330" s="344" t="str">
        <f t="shared" ca="1" si="48"/>
        <v/>
      </c>
      <c r="AI330" s="344" t="str">
        <f t="shared" si="49"/>
        <v/>
      </c>
    </row>
    <row r="331" spans="1:35" x14ac:dyDescent="0.2">
      <c r="A331">
        <v>331</v>
      </c>
      <c r="B331" s="304" t="str">
        <f t="shared" ca="1" si="46"/>
        <v/>
      </c>
      <c r="C331" s="304">
        <f t="shared" ca="1" si="47"/>
        <v>0</v>
      </c>
      <c r="D331" s="304">
        <f t="shared" ca="1" si="43"/>
        <v>0</v>
      </c>
      <c r="E331" s="304" t="str">
        <f t="shared" ca="1" si="44"/>
        <v/>
      </c>
      <c r="F331">
        <v>325</v>
      </c>
      <c r="G331" s="304">
        <f t="shared" ca="1" si="45"/>
        <v>0</v>
      </c>
      <c r="H331" s="304" t="str">
        <f t="shared" ca="1" si="50"/>
        <v/>
      </c>
      <c r="I331" s="311"/>
      <c r="J331" s="311"/>
      <c r="K331" s="311"/>
      <c r="P331" s="344" t="str">
        <f>IF(ODU!$A331="","",IF(COUNTIF(ODU!$A$4:$A$504,"="&amp;ODU!$A331)&gt;1,"ODU_Duplicate",""))</f>
        <v/>
      </c>
      <c r="Q331" s="344" t="str">
        <f>IF(IDU!$A332="","",IF(COUNTIF(IDU!$A$4:$A$354,"="&amp;IDU!$A332)&gt;1,"IDU_Duplicate",""))</f>
        <v/>
      </c>
      <c r="R331" s="351" t="str">
        <f>IF(ODU!$A331="","",9 + FIND("1",IF(ODU!$J331&gt;0,"1","0") &amp; IF(ODU!$K331&gt;0,"1","0") &amp; IF(ODU!$L331&gt;0,"1","0") &amp; IF(ODU!$M331&gt;0,"1","0")&amp; IF(ODU!$N331&gt;0,"1","0")&amp; IF(ODU!$O331&gt;0,"1","0")&amp; IF(ODU!$P331&gt;0,"1","0")&amp; IF(ODU!$Q331&gt;0,"1","0")&amp; IF(ODU!$R331&gt;0,"1","0")&amp; IF(ODU!$S331&gt;0,"1","0")&amp; IF(ODU!$T331&gt;0,"1","0")&amp; IF(ODU!$U331&gt;0,"1","0")&amp; IF(ODU!$V331&gt;0,"1","0")&amp; IF(ODU!$W331&gt;0,"1","0")&amp; IF(ODU!$X331&gt;0,"1","0")&amp; IF(ODU!$Y331&gt;0,"1","0")))</f>
        <v/>
      </c>
      <c r="S331" s="351" t="str">
        <f>IF(ODU!$A331="","",26 - FIND("1",IF(ODU!$Y331&gt;0,"1","0") &amp; IF(ODU!$X331&gt;0,"1","0") &amp; IF(ODU!$W331&gt;0,"1","0") &amp; IF(ODU!$V331&gt;0,"1","0")&amp; IF(ODU!$U331&gt;0,"1","0")&amp; IF(ODU!$T331&gt;0,"1","0")&amp; IF(ODU!$S331&gt;0,"1","0")&amp; IF(ODU!$R331&gt;0,"1","0")&amp; IF(ODU!$Q331&gt;0,"1","0")&amp; IF(ODU!$P331&gt;0,"1","0")&amp; IF(ODU!$O331&gt;0,"1","0")&amp; IF(ODU!$N331&gt;0,"1","0")&amp; IF(ODU!$M331&gt;0,"1","0")&amp; IF(ODU!$L331&gt;0,"1","0")&amp; IF(ODU!$K331&gt;0,"1","0")&amp; IF(ODU!$J331&gt;0,"1","0")))</f>
        <v/>
      </c>
      <c r="T331" s="351" t="str">
        <f>IF(ODU!$A331="","",26 + FIND("1",IF(ODU!$AA331&gt;0,"1","0") &amp; IF(ODU!$AB331&gt;0,"1","0") &amp; IF(ODU!$AC331&gt;0,"1","0") &amp; IF(ODU!$AD331&gt;0,"1","0")&amp; IF(ODU!$AE331&gt;0,"1","0")&amp; IF(ODU!$AF331&gt;0,"1","0")&amp; IF(ODU!$AG331&gt;0,"1","0")&amp; IF(ODU!$AH331&gt;0,"1","0")&amp; IF(ODU!$AI331&gt;0,"1","0")&amp; IF(ODU!$AJ331&gt;0,"1","0")&amp; IF(ODU!$AK331&gt;0,"1","0")&amp; IF(ODU!$AL331&gt;0,"1","0")&amp; IF(ODU!$AM331&gt;0,"1","0")&amp; IF(ODU!$AN331&gt;0,"1","0")&amp; IF(ODU!$AO331&gt;0,"1","0")&amp; IF(ODU!$AP331&gt;0,"1","0")))</f>
        <v/>
      </c>
      <c r="U331" s="351" t="str">
        <f>IF(ODU!$A331="","",43 - FIND("1",IF(ODU!$AP331&gt;0,"1","0") &amp; IF(ODU!$AO331&gt;0,"1","0") &amp; IF(ODU!$AN331&gt;0,"1","0") &amp; IF(ODU!$AM331&gt;0,"1","0")&amp; IF(ODU!$AL331&gt;0,"1","0")&amp; IF(ODU!$AK331&gt;0,"1","0")&amp; IF(ODU!$AJ331&gt;0,"1","0")&amp; IF(ODU!$AI331&gt;0,"1","0")&amp; IF(ODU!$AH331&gt;0,"1","0")&amp; IF(ODU!$AG331&gt;0,"1","0")&amp; IF(ODU!$AF331&gt;0,"1","0")&amp; IF(ODU!$AE331&gt;0,"1","0")&amp; IF(ODU!$AD331&gt;0,"1","0")&amp; IF(ODU!$AC331&gt;0,"1","0")&amp; IF(ODU!$AB331&gt;0,"1","0")&amp; IF(ODU!$AA331&gt;0,"1","0")))</f>
        <v/>
      </c>
      <c r="V331" s="351" t="str">
        <f>IF(ODU!$A331="","",IF(OR(T331&lt;&gt;R331+17,U331&lt;&gt;S331+17)," RangeMismatch",""))</f>
        <v/>
      </c>
      <c r="W331" s="344" t="str">
        <f ca="1">IF(ODU!$A331="","",IF(COUNTA(INDIRECT("odu!R"&amp;ROW()&amp;"C"&amp;R331&amp;":R"&amp;ROW()&amp;"C"&amp;S331,"false"))&lt;&gt;1+S331-R331," GapInRangeCooling",""))</f>
        <v/>
      </c>
      <c r="X331" s="344" t="str">
        <f ca="1">IF(ODU!$A331="","",IF(COUNTA(INDIRECT("odu!R"&amp;ROW()&amp;"C"&amp;T331&amp;":R"&amp;ROW()&amp;"C"&amp;U331,"false"))&lt;&gt;1+U331-T331," GapInRangeHeating",""))</f>
        <v/>
      </c>
      <c r="Y331" s="345" t="str">
        <f>IF(ODU!$A331="","",IF(OR(ODU!$F331=0,ODU!$B331=0),0,ODU!$F331/ODU!$B331))</f>
        <v/>
      </c>
      <c r="Z331" s="345" t="str">
        <f>IF(ODU!$A331="","",IF(OR(ODU!$G331=0,ODU!$B331=0),0, ODU!$G331/ODU!$B331))</f>
        <v/>
      </c>
      <c r="AA331" s="303" t="str">
        <f>IF(ODU!$A331="","",IF(Y331=0,0,IF(Y331&gt;=0.8,13,IF(Y331&gt;=0.7,12,IF(Y331&gt;=0.6,11,IF(Y331&gt;=0.5,10,0))))))</f>
        <v/>
      </c>
      <c r="AB331" s="351" t="str">
        <f>IF(ODU!$A331="","",IF(Z331&gt;2, 25,6+INT(10*(Z331-0.0001))))</f>
        <v/>
      </c>
      <c r="AC331" s="304" t="str">
        <f>IF(ODU!$A331="","",IF(AA331&lt;R331," CapacityMin",""))</f>
        <v/>
      </c>
      <c r="AD331" s="304" t="str">
        <f>IF(ODU!$A331="","",IF(AB331&gt;S331," CapacityMax",""))</f>
        <v/>
      </c>
      <c r="AE331" s="344" t="str">
        <f>IF(ODU!$A331="","",IF(ODU!H331&lt;Min_Units," UnitMin",""))</f>
        <v/>
      </c>
      <c r="AF331" s="344" t="str">
        <f>IF(ODU!$A331="","",IF(ODU!I331&lt;=ODU!H331," UnitMax",""))</f>
        <v/>
      </c>
      <c r="AG331" s="344" t="str">
        <f>IF(ODU!$A331="","",IF(COUNTIF(IDU!$E$3:$N$3,"="&amp;UPPER(ODU!BL331))=1,""," Invalid_IDU_List"))</f>
        <v/>
      </c>
      <c r="AH331" s="344" t="str">
        <f t="shared" ca="1" si="48"/>
        <v/>
      </c>
      <c r="AI331" s="344" t="str">
        <f t="shared" si="49"/>
        <v/>
      </c>
    </row>
    <row r="332" spans="1:35" x14ac:dyDescent="0.2">
      <c r="A332">
        <v>332</v>
      </c>
      <c r="B332" s="304" t="str">
        <f t="shared" ca="1" si="46"/>
        <v/>
      </c>
      <c r="C332" s="304">
        <f t="shared" ca="1" si="47"/>
        <v>0</v>
      </c>
      <c r="D332" s="304">
        <f t="shared" ca="1" si="43"/>
        <v>0</v>
      </c>
      <c r="E332" s="304" t="str">
        <f t="shared" ca="1" si="44"/>
        <v/>
      </c>
      <c r="F332">
        <v>326</v>
      </c>
      <c r="G332" s="304">
        <f t="shared" ca="1" si="45"/>
        <v>0</v>
      </c>
      <c r="H332" s="304" t="str">
        <f t="shared" ca="1" si="50"/>
        <v/>
      </c>
      <c r="I332" s="311"/>
      <c r="J332" s="311"/>
      <c r="K332" s="311"/>
      <c r="P332" s="344" t="str">
        <f>IF(ODU!$A332="","",IF(COUNTIF(ODU!$A$4:$A$504,"="&amp;ODU!$A332)&gt;1,"ODU_Duplicate",""))</f>
        <v/>
      </c>
      <c r="Q332" s="344" t="str">
        <f>IF(IDU!$A333="","",IF(COUNTIF(IDU!$A$4:$A$354,"="&amp;IDU!$A333)&gt;1,"IDU_Duplicate",""))</f>
        <v/>
      </c>
      <c r="R332" s="351" t="str">
        <f>IF(ODU!$A332="","",9 + FIND("1",IF(ODU!$J332&gt;0,"1","0") &amp; IF(ODU!$K332&gt;0,"1","0") &amp; IF(ODU!$L332&gt;0,"1","0") &amp; IF(ODU!$M332&gt;0,"1","0")&amp; IF(ODU!$N332&gt;0,"1","0")&amp; IF(ODU!$O332&gt;0,"1","0")&amp; IF(ODU!$P332&gt;0,"1","0")&amp; IF(ODU!$Q332&gt;0,"1","0")&amp; IF(ODU!$R332&gt;0,"1","0")&amp; IF(ODU!$S332&gt;0,"1","0")&amp; IF(ODU!$T332&gt;0,"1","0")&amp; IF(ODU!$U332&gt;0,"1","0")&amp; IF(ODU!$V332&gt;0,"1","0")&amp; IF(ODU!$W332&gt;0,"1","0")&amp; IF(ODU!$X332&gt;0,"1","0")&amp; IF(ODU!$Y332&gt;0,"1","0")))</f>
        <v/>
      </c>
      <c r="S332" s="351" t="str">
        <f>IF(ODU!$A332="","",26 - FIND("1",IF(ODU!$Y332&gt;0,"1","0") &amp; IF(ODU!$X332&gt;0,"1","0") &amp; IF(ODU!$W332&gt;0,"1","0") &amp; IF(ODU!$V332&gt;0,"1","0")&amp; IF(ODU!$U332&gt;0,"1","0")&amp; IF(ODU!$T332&gt;0,"1","0")&amp; IF(ODU!$S332&gt;0,"1","0")&amp; IF(ODU!$R332&gt;0,"1","0")&amp; IF(ODU!$Q332&gt;0,"1","0")&amp; IF(ODU!$P332&gt;0,"1","0")&amp; IF(ODU!$O332&gt;0,"1","0")&amp; IF(ODU!$N332&gt;0,"1","0")&amp; IF(ODU!$M332&gt;0,"1","0")&amp; IF(ODU!$L332&gt;0,"1","0")&amp; IF(ODU!$K332&gt;0,"1","0")&amp; IF(ODU!$J332&gt;0,"1","0")))</f>
        <v/>
      </c>
      <c r="T332" s="351" t="str">
        <f>IF(ODU!$A332="","",26 + FIND("1",IF(ODU!$AA332&gt;0,"1","0") &amp; IF(ODU!$AB332&gt;0,"1","0") &amp; IF(ODU!$AC332&gt;0,"1","0") &amp; IF(ODU!$AD332&gt;0,"1","0")&amp; IF(ODU!$AE332&gt;0,"1","0")&amp; IF(ODU!$AF332&gt;0,"1","0")&amp; IF(ODU!$AG332&gt;0,"1","0")&amp; IF(ODU!$AH332&gt;0,"1","0")&amp; IF(ODU!$AI332&gt;0,"1","0")&amp; IF(ODU!$AJ332&gt;0,"1","0")&amp; IF(ODU!$AK332&gt;0,"1","0")&amp; IF(ODU!$AL332&gt;0,"1","0")&amp; IF(ODU!$AM332&gt;0,"1","0")&amp; IF(ODU!$AN332&gt;0,"1","0")&amp; IF(ODU!$AO332&gt;0,"1","0")&amp; IF(ODU!$AP332&gt;0,"1","0")))</f>
        <v/>
      </c>
      <c r="U332" s="351" t="str">
        <f>IF(ODU!$A332="","",43 - FIND("1",IF(ODU!$AP332&gt;0,"1","0") &amp; IF(ODU!$AO332&gt;0,"1","0") &amp; IF(ODU!$AN332&gt;0,"1","0") &amp; IF(ODU!$AM332&gt;0,"1","0")&amp; IF(ODU!$AL332&gt;0,"1","0")&amp; IF(ODU!$AK332&gt;0,"1","0")&amp; IF(ODU!$AJ332&gt;0,"1","0")&amp; IF(ODU!$AI332&gt;0,"1","0")&amp; IF(ODU!$AH332&gt;0,"1","0")&amp; IF(ODU!$AG332&gt;0,"1","0")&amp; IF(ODU!$AF332&gt;0,"1","0")&amp; IF(ODU!$AE332&gt;0,"1","0")&amp; IF(ODU!$AD332&gt;0,"1","0")&amp; IF(ODU!$AC332&gt;0,"1","0")&amp; IF(ODU!$AB332&gt;0,"1","0")&amp; IF(ODU!$AA332&gt;0,"1","0")))</f>
        <v/>
      </c>
      <c r="V332" s="351" t="str">
        <f>IF(ODU!$A332="","",IF(OR(T332&lt;&gt;R332+17,U332&lt;&gt;S332+17)," RangeMismatch",""))</f>
        <v/>
      </c>
      <c r="W332" s="344" t="str">
        <f ca="1">IF(ODU!$A332="","",IF(COUNTA(INDIRECT("odu!R"&amp;ROW()&amp;"C"&amp;R332&amp;":R"&amp;ROW()&amp;"C"&amp;S332,"false"))&lt;&gt;1+S332-R332," GapInRangeCooling",""))</f>
        <v/>
      </c>
      <c r="X332" s="344" t="str">
        <f ca="1">IF(ODU!$A332="","",IF(COUNTA(INDIRECT("odu!R"&amp;ROW()&amp;"C"&amp;T332&amp;":R"&amp;ROW()&amp;"C"&amp;U332,"false"))&lt;&gt;1+U332-T332," GapInRangeHeating",""))</f>
        <v/>
      </c>
      <c r="Y332" s="345" t="str">
        <f>IF(ODU!$A332="","",IF(OR(ODU!$F332=0,ODU!$B332=0),0,ODU!$F332/ODU!$B332))</f>
        <v/>
      </c>
      <c r="Z332" s="345" t="str">
        <f>IF(ODU!$A332="","",IF(OR(ODU!$G332=0,ODU!$B332=0),0, ODU!$G332/ODU!$B332))</f>
        <v/>
      </c>
      <c r="AA332" s="303" t="str">
        <f>IF(ODU!$A332="","",IF(Y332=0,0,IF(Y332&gt;=0.8,13,IF(Y332&gt;=0.7,12,IF(Y332&gt;=0.6,11,IF(Y332&gt;=0.5,10,0))))))</f>
        <v/>
      </c>
      <c r="AB332" s="351" t="str">
        <f>IF(ODU!$A332="","",IF(Z332&gt;2, 25,6+INT(10*(Z332-0.0001))))</f>
        <v/>
      </c>
      <c r="AC332" s="304" t="str">
        <f>IF(ODU!$A332="","",IF(AA332&lt;R332," CapacityMin",""))</f>
        <v/>
      </c>
      <c r="AD332" s="304" t="str">
        <f>IF(ODU!$A332="","",IF(AB332&gt;S332," CapacityMax",""))</f>
        <v/>
      </c>
      <c r="AE332" s="344" t="str">
        <f>IF(ODU!$A332="","",IF(ODU!H332&lt;Min_Units," UnitMin",""))</f>
        <v/>
      </c>
      <c r="AF332" s="344" t="str">
        <f>IF(ODU!$A332="","",IF(ODU!I332&lt;=ODU!H332," UnitMax",""))</f>
        <v/>
      </c>
      <c r="AG332" s="344" t="str">
        <f>IF(ODU!$A332="","",IF(COUNTIF(IDU!$E$3:$N$3,"="&amp;UPPER(ODU!BL332))=1,""," Invalid_IDU_List"))</f>
        <v/>
      </c>
      <c r="AH332" s="344" t="str">
        <f t="shared" ca="1" si="48"/>
        <v/>
      </c>
      <c r="AI332" s="344" t="str">
        <f t="shared" si="49"/>
        <v/>
      </c>
    </row>
    <row r="333" spans="1:35" x14ac:dyDescent="0.2">
      <c r="A333">
        <v>333</v>
      </c>
      <c r="B333" s="304" t="str">
        <f t="shared" ca="1" si="46"/>
        <v/>
      </c>
      <c r="C333" s="304">
        <f t="shared" ca="1" si="47"/>
        <v>0</v>
      </c>
      <c r="D333" s="304">
        <f t="shared" ca="1" si="43"/>
        <v>0</v>
      </c>
      <c r="E333" s="304" t="str">
        <f t="shared" ca="1" si="44"/>
        <v/>
      </c>
      <c r="F333">
        <v>327</v>
      </c>
      <c r="G333" s="304">
        <f t="shared" ca="1" si="45"/>
        <v>0</v>
      </c>
      <c r="H333" s="304" t="str">
        <f t="shared" ca="1" si="50"/>
        <v/>
      </c>
      <c r="I333" s="311"/>
      <c r="J333" s="311"/>
      <c r="K333" s="311"/>
      <c r="P333" s="344" t="str">
        <f>IF(ODU!$A333="","",IF(COUNTIF(ODU!$A$4:$A$504,"="&amp;ODU!$A333)&gt;1,"ODU_Duplicate",""))</f>
        <v/>
      </c>
      <c r="Q333" s="344" t="str">
        <f>IF(IDU!$A334="","",IF(COUNTIF(IDU!$A$4:$A$354,"="&amp;IDU!$A334)&gt;1,"IDU_Duplicate",""))</f>
        <v/>
      </c>
      <c r="R333" s="351" t="str">
        <f>IF(ODU!$A333="","",9 + FIND("1",IF(ODU!$J333&gt;0,"1","0") &amp; IF(ODU!$K333&gt;0,"1","0") &amp; IF(ODU!$L333&gt;0,"1","0") &amp; IF(ODU!$M333&gt;0,"1","0")&amp; IF(ODU!$N333&gt;0,"1","0")&amp; IF(ODU!$O333&gt;0,"1","0")&amp; IF(ODU!$P333&gt;0,"1","0")&amp; IF(ODU!$Q333&gt;0,"1","0")&amp; IF(ODU!$R333&gt;0,"1","0")&amp; IF(ODU!$S333&gt;0,"1","0")&amp; IF(ODU!$T333&gt;0,"1","0")&amp; IF(ODU!$U333&gt;0,"1","0")&amp; IF(ODU!$V333&gt;0,"1","0")&amp; IF(ODU!$W333&gt;0,"1","0")&amp; IF(ODU!$X333&gt;0,"1","0")&amp; IF(ODU!$Y333&gt;0,"1","0")))</f>
        <v/>
      </c>
      <c r="S333" s="351" t="str">
        <f>IF(ODU!$A333="","",26 - FIND("1",IF(ODU!$Y333&gt;0,"1","0") &amp; IF(ODU!$X333&gt;0,"1","0") &amp; IF(ODU!$W333&gt;0,"1","0") &amp; IF(ODU!$V333&gt;0,"1","0")&amp; IF(ODU!$U333&gt;0,"1","0")&amp; IF(ODU!$T333&gt;0,"1","0")&amp; IF(ODU!$S333&gt;0,"1","0")&amp; IF(ODU!$R333&gt;0,"1","0")&amp; IF(ODU!$Q333&gt;0,"1","0")&amp; IF(ODU!$P333&gt;0,"1","0")&amp; IF(ODU!$O333&gt;0,"1","0")&amp; IF(ODU!$N333&gt;0,"1","0")&amp; IF(ODU!$M333&gt;0,"1","0")&amp; IF(ODU!$L333&gt;0,"1","0")&amp; IF(ODU!$K333&gt;0,"1","0")&amp; IF(ODU!$J333&gt;0,"1","0")))</f>
        <v/>
      </c>
      <c r="T333" s="351" t="str">
        <f>IF(ODU!$A333="","",26 + FIND("1",IF(ODU!$AA333&gt;0,"1","0") &amp; IF(ODU!$AB333&gt;0,"1","0") &amp; IF(ODU!$AC333&gt;0,"1","0") &amp; IF(ODU!$AD333&gt;0,"1","0")&amp; IF(ODU!$AE333&gt;0,"1","0")&amp; IF(ODU!$AF333&gt;0,"1","0")&amp; IF(ODU!$AG333&gt;0,"1","0")&amp; IF(ODU!$AH333&gt;0,"1","0")&amp; IF(ODU!$AI333&gt;0,"1","0")&amp; IF(ODU!$AJ333&gt;0,"1","0")&amp; IF(ODU!$AK333&gt;0,"1","0")&amp; IF(ODU!$AL333&gt;0,"1","0")&amp; IF(ODU!$AM333&gt;0,"1","0")&amp; IF(ODU!$AN333&gt;0,"1","0")&amp; IF(ODU!$AO333&gt;0,"1","0")&amp; IF(ODU!$AP333&gt;0,"1","0")))</f>
        <v/>
      </c>
      <c r="U333" s="351" t="str">
        <f>IF(ODU!$A333="","",43 - FIND("1",IF(ODU!$AP333&gt;0,"1","0") &amp; IF(ODU!$AO333&gt;0,"1","0") &amp; IF(ODU!$AN333&gt;0,"1","0") &amp; IF(ODU!$AM333&gt;0,"1","0")&amp; IF(ODU!$AL333&gt;0,"1","0")&amp; IF(ODU!$AK333&gt;0,"1","0")&amp; IF(ODU!$AJ333&gt;0,"1","0")&amp; IF(ODU!$AI333&gt;0,"1","0")&amp; IF(ODU!$AH333&gt;0,"1","0")&amp; IF(ODU!$AG333&gt;0,"1","0")&amp; IF(ODU!$AF333&gt;0,"1","0")&amp; IF(ODU!$AE333&gt;0,"1","0")&amp; IF(ODU!$AD333&gt;0,"1","0")&amp; IF(ODU!$AC333&gt;0,"1","0")&amp; IF(ODU!$AB333&gt;0,"1","0")&amp; IF(ODU!$AA333&gt;0,"1","0")))</f>
        <v/>
      </c>
      <c r="V333" s="351" t="str">
        <f>IF(ODU!$A333="","",IF(OR(T333&lt;&gt;R333+17,U333&lt;&gt;S333+17)," RangeMismatch",""))</f>
        <v/>
      </c>
      <c r="W333" s="344" t="str">
        <f ca="1">IF(ODU!$A333="","",IF(COUNTA(INDIRECT("odu!R"&amp;ROW()&amp;"C"&amp;R333&amp;":R"&amp;ROW()&amp;"C"&amp;S333,"false"))&lt;&gt;1+S333-R333," GapInRangeCooling",""))</f>
        <v/>
      </c>
      <c r="X333" s="344" t="str">
        <f ca="1">IF(ODU!$A333="","",IF(COUNTA(INDIRECT("odu!R"&amp;ROW()&amp;"C"&amp;T333&amp;":R"&amp;ROW()&amp;"C"&amp;U333,"false"))&lt;&gt;1+U333-T333," GapInRangeHeating",""))</f>
        <v/>
      </c>
      <c r="Y333" s="345" t="str">
        <f>IF(ODU!$A333="","",IF(OR(ODU!$F333=0,ODU!$B333=0),0,ODU!$F333/ODU!$B333))</f>
        <v/>
      </c>
      <c r="Z333" s="345" t="str">
        <f>IF(ODU!$A333="","",IF(OR(ODU!$G333=0,ODU!$B333=0),0, ODU!$G333/ODU!$B333))</f>
        <v/>
      </c>
      <c r="AA333" s="303" t="str">
        <f>IF(ODU!$A333="","",IF(Y333=0,0,IF(Y333&gt;=0.8,13,IF(Y333&gt;=0.7,12,IF(Y333&gt;=0.6,11,IF(Y333&gt;=0.5,10,0))))))</f>
        <v/>
      </c>
      <c r="AB333" s="351" t="str">
        <f>IF(ODU!$A333="","",IF(Z333&gt;2, 25,6+INT(10*(Z333-0.0001))))</f>
        <v/>
      </c>
      <c r="AC333" s="304" t="str">
        <f>IF(ODU!$A333="","",IF(AA333&lt;R333," CapacityMin",""))</f>
        <v/>
      </c>
      <c r="AD333" s="304" t="str">
        <f>IF(ODU!$A333="","",IF(AB333&gt;S333," CapacityMax",""))</f>
        <v/>
      </c>
      <c r="AE333" s="344" t="str">
        <f>IF(ODU!$A333="","",IF(ODU!H333&lt;Min_Units," UnitMin",""))</f>
        <v/>
      </c>
      <c r="AF333" s="344" t="str">
        <f>IF(ODU!$A333="","",IF(ODU!I333&lt;=ODU!H333," UnitMax",""))</f>
        <v/>
      </c>
      <c r="AG333" s="344" t="str">
        <f>IF(ODU!$A333="","",IF(COUNTIF(IDU!$E$3:$N$3,"="&amp;UPPER(ODU!BL333))=1,""," Invalid_IDU_List"))</f>
        <v/>
      </c>
      <c r="AH333" s="344" t="str">
        <f t="shared" ca="1" si="48"/>
        <v/>
      </c>
      <c r="AI333" s="344" t="str">
        <f t="shared" si="49"/>
        <v/>
      </c>
    </row>
    <row r="334" spans="1:35" x14ac:dyDescent="0.2">
      <c r="A334">
        <v>334</v>
      </c>
      <c r="B334" s="304" t="str">
        <f t="shared" ca="1" si="46"/>
        <v/>
      </c>
      <c r="C334" s="304">
        <f t="shared" ca="1" si="47"/>
        <v>0</v>
      </c>
      <c r="D334" s="304">
        <f t="shared" ca="1" si="43"/>
        <v>0</v>
      </c>
      <c r="E334" s="304" t="str">
        <f t="shared" ca="1" si="44"/>
        <v/>
      </c>
      <c r="F334">
        <v>328</v>
      </c>
      <c r="G334" s="304">
        <f t="shared" ca="1" si="45"/>
        <v>0</v>
      </c>
      <c r="H334" s="304" t="str">
        <f t="shared" ca="1" si="50"/>
        <v/>
      </c>
      <c r="I334" s="311"/>
      <c r="J334" s="311"/>
      <c r="K334" s="311"/>
      <c r="P334" s="344" t="str">
        <f>IF(ODU!$A334="","",IF(COUNTIF(ODU!$A$4:$A$504,"="&amp;ODU!$A334)&gt;1,"ODU_Duplicate",""))</f>
        <v/>
      </c>
      <c r="Q334" s="344" t="str">
        <f>IF(IDU!$A335="","",IF(COUNTIF(IDU!$A$4:$A$354,"="&amp;IDU!$A335)&gt;1,"IDU_Duplicate",""))</f>
        <v/>
      </c>
      <c r="R334" s="351" t="str">
        <f>IF(ODU!$A334="","",9 + FIND("1",IF(ODU!$J334&gt;0,"1","0") &amp; IF(ODU!$K334&gt;0,"1","0") &amp; IF(ODU!$L334&gt;0,"1","0") &amp; IF(ODU!$M334&gt;0,"1","0")&amp; IF(ODU!$N334&gt;0,"1","0")&amp; IF(ODU!$O334&gt;0,"1","0")&amp; IF(ODU!$P334&gt;0,"1","0")&amp; IF(ODU!$Q334&gt;0,"1","0")&amp; IF(ODU!$R334&gt;0,"1","0")&amp; IF(ODU!$S334&gt;0,"1","0")&amp; IF(ODU!$T334&gt;0,"1","0")&amp; IF(ODU!$U334&gt;0,"1","0")&amp; IF(ODU!$V334&gt;0,"1","0")&amp; IF(ODU!$W334&gt;0,"1","0")&amp; IF(ODU!$X334&gt;0,"1","0")&amp; IF(ODU!$Y334&gt;0,"1","0")))</f>
        <v/>
      </c>
      <c r="S334" s="351" t="str">
        <f>IF(ODU!$A334="","",26 - FIND("1",IF(ODU!$Y334&gt;0,"1","0") &amp; IF(ODU!$X334&gt;0,"1","0") &amp; IF(ODU!$W334&gt;0,"1","0") &amp; IF(ODU!$V334&gt;0,"1","0")&amp; IF(ODU!$U334&gt;0,"1","0")&amp; IF(ODU!$T334&gt;0,"1","0")&amp; IF(ODU!$S334&gt;0,"1","0")&amp; IF(ODU!$R334&gt;0,"1","0")&amp; IF(ODU!$Q334&gt;0,"1","0")&amp; IF(ODU!$P334&gt;0,"1","0")&amp; IF(ODU!$O334&gt;0,"1","0")&amp; IF(ODU!$N334&gt;0,"1","0")&amp; IF(ODU!$M334&gt;0,"1","0")&amp; IF(ODU!$L334&gt;0,"1","0")&amp; IF(ODU!$K334&gt;0,"1","0")&amp; IF(ODU!$J334&gt;0,"1","0")))</f>
        <v/>
      </c>
      <c r="T334" s="351" t="str">
        <f>IF(ODU!$A334="","",26 + FIND("1",IF(ODU!$AA334&gt;0,"1","0") &amp; IF(ODU!$AB334&gt;0,"1","0") &amp; IF(ODU!$AC334&gt;0,"1","0") &amp; IF(ODU!$AD334&gt;0,"1","0")&amp; IF(ODU!$AE334&gt;0,"1","0")&amp; IF(ODU!$AF334&gt;0,"1","0")&amp; IF(ODU!$AG334&gt;0,"1","0")&amp; IF(ODU!$AH334&gt;0,"1","0")&amp; IF(ODU!$AI334&gt;0,"1","0")&amp; IF(ODU!$AJ334&gt;0,"1","0")&amp; IF(ODU!$AK334&gt;0,"1","0")&amp; IF(ODU!$AL334&gt;0,"1","0")&amp; IF(ODU!$AM334&gt;0,"1","0")&amp; IF(ODU!$AN334&gt;0,"1","0")&amp; IF(ODU!$AO334&gt;0,"1","0")&amp; IF(ODU!$AP334&gt;0,"1","0")))</f>
        <v/>
      </c>
      <c r="U334" s="351" t="str">
        <f>IF(ODU!$A334="","",43 - FIND("1",IF(ODU!$AP334&gt;0,"1","0") &amp; IF(ODU!$AO334&gt;0,"1","0") &amp; IF(ODU!$AN334&gt;0,"1","0") &amp; IF(ODU!$AM334&gt;0,"1","0")&amp; IF(ODU!$AL334&gt;0,"1","0")&amp; IF(ODU!$AK334&gt;0,"1","0")&amp; IF(ODU!$AJ334&gt;0,"1","0")&amp; IF(ODU!$AI334&gt;0,"1","0")&amp; IF(ODU!$AH334&gt;0,"1","0")&amp; IF(ODU!$AG334&gt;0,"1","0")&amp; IF(ODU!$AF334&gt;0,"1","0")&amp; IF(ODU!$AE334&gt;0,"1","0")&amp; IF(ODU!$AD334&gt;0,"1","0")&amp; IF(ODU!$AC334&gt;0,"1","0")&amp; IF(ODU!$AB334&gt;0,"1","0")&amp; IF(ODU!$AA334&gt;0,"1","0")))</f>
        <v/>
      </c>
      <c r="V334" s="351" t="str">
        <f>IF(ODU!$A334="","",IF(OR(T334&lt;&gt;R334+17,U334&lt;&gt;S334+17)," RangeMismatch",""))</f>
        <v/>
      </c>
      <c r="W334" s="344" t="str">
        <f ca="1">IF(ODU!$A334="","",IF(COUNTA(INDIRECT("odu!R"&amp;ROW()&amp;"C"&amp;R334&amp;":R"&amp;ROW()&amp;"C"&amp;S334,"false"))&lt;&gt;1+S334-R334," GapInRangeCooling",""))</f>
        <v/>
      </c>
      <c r="X334" s="344" t="str">
        <f ca="1">IF(ODU!$A334="","",IF(COUNTA(INDIRECT("odu!R"&amp;ROW()&amp;"C"&amp;T334&amp;":R"&amp;ROW()&amp;"C"&amp;U334,"false"))&lt;&gt;1+U334-T334," GapInRangeHeating",""))</f>
        <v/>
      </c>
      <c r="Y334" s="345" t="str">
        <f>IF(ODU!$A334="","",IF(OR(ODU!$F334=0,ODU!$B334=0),0,ODU!$F334/ODU!$B334))</f>
        <v/>
      </c>
      <c r="Z334" s="345" t="str">
        <f>IF(ODU!$A334="","",IF(OR(ODU!$G334=0,ODU!$B334=0),0, ODU!$G334/ODU!$B334))</f>
        <v/>
      </c>
      <c r="AA334" s="303" t="str">
        <f>IF(ODU!$A334="","",IF(Y334=0,0,IF(Y334&gt;=0.8,13,IF(Y334&gt;=0.7,12,IF(Y334&gt;=0.6,11,IF(Y334&gt;=0.5,10,0))))))</f>
        <v/>
      </c>
      <c r="AB334" s="351" t="str">
        <f>IF(ODU!$A334="","",IF(Z334&gt;2, 25,6+INT(10*(Z334-0.0001))))</f>
        <v/>
      </c>
      <c r="AC334" s="304" t="str">
        <f>IF(ODU!$A334="","",IF(AA334&lt;R334," CapacityMin",""))</f>
        <v/>
      </c>
      <c r="AD334" s="304" t="str">
        <f>IF(ODU!$A334="","",IF(AB334&gt;S334," CapacityMax",""))</f>
        <v/>
      </c>
      <c r="AE334" s="344" t="str">
        <f>IF(ODU!$A334="","",IF(ODU!H334&lt;Min_Units," UnitMin",""))</f>
        <v/>
      </c>
      <c r="AF334" s="344" t="str">
        <f>IF(ODU!$A334="","",IF(ODU!I334&lt;=ODU!H334," UnitMax",""))</f>
        <v/>
      </c>
      <c r="AG334" s="344" t="str">
        <f>IF(ODU!$A334="","",IF(COUNTIF(IDU!$E$3:$N$3,"="&amp;UPPER(ODU!BL334))=1,""," Invalid_IDU_List"))</f>
        <v/>
      </c>
      <c r="AH334" s="344" t="str">
        <f t="shared" ca="1" si="48"/>
        <v/>
      </c>
      <c r="AI334" s="344" t="str">
        <f t="shared" si="49"/>
        <v/>
      </c>
    </row>
    <row r="335" spans="1:35" x14ac:dyDescent="0.2">
      <c r="A335">
        <v>335</v>
      </c>
      <c r="B335" s="304" t="str">
        <f t="shared" ca="1" si="46"/>
        <v/>
      </c>
      <c r="C335" s="304">
        <f t="shared" ca="1" si="47"/>
        <v>0</v>
      </c>
      <c r="D335" s="304">
        <f t="shared" ca="1" si="43"/>
        <v>0</v>
      </c>
      <c r="E335" s="304" t="str">
        <f t="shared" ca="1" si="44"/>
        <v/>
      </c>
      <c r="F335">
        <v>329</v>
      </c>
      <c r="G335" s="304">
        <f t="shared" ca="1" si="45"/>
        <v>0</v>
      </c>
      <c r="H335" s="304" t="str">
        <f t="shared" ca="1" si="50"/>
        <v/>
      </c>
      <c r="I335" s="311"/>
      <c r="J335" s="311"/>
      <c r="K335" s="311"/>
      <c r="P335" s="344" t="str">
        <f>IF(ODU!$A335="","",IF(COUNTIF(ODU!$A$4:$A$504,"="&amp;ODU!$A335)&gt;1,"ODU_Duplicate",""))</f>
        <v/>
      </c>
      <c r="Q335" s="344" t="str">
        <f>IF(IDU!$A336="","",IF(COUNTIF(IDU!$A$4:$A$354,"="&amp;IDU!$A336)&gt;1,"IDU_Duplicate",""))</f>
        <v/>
      </c>
      <c r="R335" s="351" t="str">
        <f>IF(ODU!$A335="","",9 + FIND("1",IF(ODU!$J335&gt;0,"1","0") &amp; IF(ODU!$K335&gt;0,"1","0") &amp; IF(ODU!$L335&gt;0,"1","0") &amp; IF(ODU!$M335&gt;0,"1","0")&amp; IF(ODU!$N335&gt;0,"1","0")&amp; IF(ODU!$O335&gt;0,"1","0")&amp; IF(ODU!$P335&gt;0,"1","0")&amp; IF(ODU!$Q335&gt;0,"1","0")&amp; IF(ODU!$R335&gt;0,"1","0")&amp; IF(ODU!$S335&gt;0,"1","0")&amp; IF(ODU!$T335&gt;0,"1","0")&amp; IF(ODU!$U335&gt;0,"1","0")&amp; IF(ODU!$V335&gt;0,"1","0")&amp; IF(ODU!$W335&gt;0,"1","0")&amp; IF(ODU!$X335&gt;0,"1","0")&amp; IF(ODU!$Y335&gt;0,"1","0")))</f>
        <v/>
      </c>
      <c r="S335" s="351" t="str">
        <f>IF(ODU!$A335="","",26 - FIND("1",IF(ODU!$Y335&gt;0,"1","0") &amp; IF(ODU!$X335&gt;0,"1","0") &amp; IF(ODU!$W335&gt;0,"1","0") &amp; IF(ODU!$V335&gt;0,"1","0")&amp; IF(ODU!$U335&gt;0,"1","0")&amp; IF(ODU!$T335&gt;0,"1","0")&amp; IF(ODU!$S335&gt;0,"1","0")&amp; IF(ODU!$R335&gt;0,"1","0")&amp; IF(ODU!$Q335&gt;0,"1","0")&amp; IF(ODU!$P335&gt;0,"1","0")&amp; IF(ODU!$O335&gt;0,"1","0")&amp; IF(ODU!$N335&gt;0,"1","0")&amp; IF(ODU!$M335&gt;0,"1","0")&amp; IF(ODU!$L335&gt;0,"1","0")&amp; IF(ODU!$K335&gt;0,"1","0")&amp; IF(ODU!$J335&gt;0,"1","0")))</f>
        <v/>
      </c>
      <c r="T335" s="351" t="str">
        <f>IF(ODU!$A335="","",26 + FIND("1",IF(ODU!$AA335&gt;0,"1","0") &amp; IF(ODU!$AB335&gt;0,"1","0") &amp; IF(ODU!$AC335&gt;0,"1","0") &amp; IF(ODU!$AD335&gt;0,"1","0")&amp; IF(ODU!$AE335&gt;0,"1","0")&amp; IF(ODU!$AF335&gt;0,"1","0")&amp; IF(ODU!$AG335&gt;0,"1","0")&amp; IF(ODU!$AH335&gt;0,"1","0")&amp; IF(ODU!$AI335&gt;0,"1","0")&amp; IF(ODU!$AJ335&gt;0,"1","0")&amp; IF(ODU!$AK335&gt;0,"1","0")&amp; IF(ODU!$AL335&gt;0,"1","0")&amp; IF(ODU!$AM335&gt;0,"1","0")&amp; IF(ODU!$AN335&gt;0,"1","0")&amp; IF(ODU!$AO335&gt;0,"1","0")&amp; IF(ODU!$AP335&gt;0,"1","0")))</f>
        <v/>
      </c>
      <c r="U335" s="351" t="str">
        <f>IF(ODU!$A335="","",43 - FIND("1",IF(ODU!$AP335&gt;0,"1","0") &amp; IF(ODU!$AO335&gt;0,"1","0") &amp; IF(ODU!$AN335&gt;0,"1","0") &amp; IF(ODU!$AM335&gt;0,"1","0")&amp; IF(ODU!$AL335&gt;0,"1","0")&amp; IF(ODU!$AK335&gt;0,"1","0")&amp; IF(ODU!$AJ335&gt;0,"1","0")&amp; IF(ODU!$AI335&gt;0,"1","0")&amp; IF(ODU!$AH335&gt;0,"1","0")&amp; IF(ODU!$AG335&gt;0,"1","0")&amp; IF(ODU!$AF335&gt;0,"1","0")&amp; IF(ODU!$AE335&gt;0,"1","0")&amp; IF(ODU!$AD335&gt;0,"1","0")&amp; IF(ODU!$AC335&gt;0,"1","0")&amp; IF(ODU!$AB335&gt;0,"1","0")&amp; IF(ODU!$AA335&gt;0,"1","0")))</f>
        <v/>
      </c>
      <c r="V335" s="351" t="str">
        <f>IF(ODU!$A335="","",IF(OR(T335&lt;&gt;R335+17,U335&lt;&gt;S335+17)," RangeMismatch",""))</f>
        <v/>
      </c>
      <c r="W335" s="344" t="str">
        <f ca="1">IF(ODU!$A335="","",IF(COUNTA(INDIRECT("odu!R"&amp;ROW()&amp;"C"&amp;R335&amp;":R"&amp;ROW()&amp;"C"&amp;S335,"false"))&lt;&gt;1+S335-R335," GapInRangeCooling",""))</f>
        <v/>
      </c>
      <c r="X335" s="344" t="str">
        <f ca="1">IF(ODU!$A335="","",IF(COUNTA(INDIRECT("odu!R"&amp;ROW()&amp;"C"&amp;T335&amp;":R"&amp;ROW()&amp;"C"&amp;U335,"false"))&lt;&gt;1+U335-T335," GapInRangeHeating",""))</f>
        <v/>
      </c>
      <c r="Y335" s="345" t="str">
        <f>IF(ODU!$A335="","",IF(OR(ODU!$F335=0,ODU!$B335=0),0,ODU!$F335/ODU!$B335))</f>
        <v/>
      </c>
      <c r="Z335" s="345" t="str">
        <f>IF(ODU!$A335="","",IF(OR(ODU!$G335=0,ODU!$B335=0),0, ODU!$G335/ODU!$B335))</f>
        <v/>
      </c>
      <c r="AA335" s="303" t="str">
        <f>IF(ODU!$A335="","",IF(Y335=0,0,IF(Y335&gt;=0.8,13,IF(Y335&gt;=0.7,12,IF(Y335&gt;=0.6,11,IF(Y335&gt;=0.5,10,0))))))</f>
        <v/>
      </c>
      <c r="AB335" s="351" t="str">
        <f>IF(ODU!$A335="","",IF(Z335&gt;2, 25,6+INT(10*(Z335-0.0001))))</f>
        <v/>
      </c>
      <c r="AC335" s="304" t="str">
        <f>IF(ODU!$A335="","",IF(AA335&lt;R335," CapacityMin",""))</f>
        <v/>
      </c>
      <c r="AD335" s="304" t="str">
        <f>IF(ODU!$A335="","",IF(AB335&gt;S335," CapacityMax",""))</f>
        <v/>
      </c>
      <c r="AE335" s="344" t="str">
        <f>IF(ODU!$A335="","",IF(ODU!H335&lt;Min_Units," UnitMin",""))</f>
        <v/>
      </c>
      <c r="AF335" s="344" t="str">
        <f>IF(ODU!$A335="","",IF(ODU!I335&lt;=ODU!H335," UnitMax",""))</f>
        <v/>
      </c>
      <c r="AG335" s="344" t="str">
        <f>IF(ODU!$A335="","",IF(COUNTIF(IDU!$E$3:$N$3,"="&amp;UPPER(ODU!BL335))=1,""," Invalid_IDU_List"))</f>
        <v/>
      </c>
      <c r="AH335" s="344" t="str">
        <f t="shared" ca="1" si="48"/>
        <v/>
      </c>
      <c r="AI335" s="344" t="str">
        <f t="shared" si="49"/>
        <v/>
      </c>
    </row>
    <row r="336" spans="1:35" x14ac:dyDescent="0.2">
      <c r="A336">
        <v>336</v>
      </c>
      <c r="B336" s="304" t="str">
        <f t="shared" ca="1" si="46"/>
        <v/>
      </c>
      <c r="C336" s="304">
        <f t="shared" ca="1" si="47"/>
        <v>0</v>
      </c>
      <c r="D336" s="304">
        <f t="shared" ca="1" si="43"/>
        <v>0</v>
      </c>
      <c r="E336" s="304" t="str">
        <f t="shared" ca="1" si="44"/>
        <v/>
      </c>
      <c r="F336">
        <v>330</v>
      </c>
      <c r="G336" s="304">
        <f t="shared" ca="1" si="45"/>
        <v>0</v>
      </c>
      <c r="H336" s="304" t="str">
        <f t="shared" ca="1" si="50"/>
        <v/>
      </c>
      <c r="I336" s="311"/>
      <c r="J336" s="311"/>
      <c r="K336" s="311"/>
      <c r="P336" s="344" t="str">
        <f>IF(ODU!$A336="","",IF(COUNTIF(ODU!$A$4:$A$504,"="&amp;ODU!$A336)&gt;1,"ODU_Duplicate",""))</f>
        <v/>
      </c>
      <c r="Q336" s="344" t="str">
        <f>IF(IDU!$A337="","",IF(COUNTIF(IDU!$A$4:$A$354,"="&amp;IDU!$A337)&gt;1,"IDU_Duplicate",""))</f>
        <v/>
      </c>
      <c r="R336" s="351" t="str">
        <f>IF(ODU!$A336="","",9 + FIND("1",IF(ODU!$J336&gt;0,"1","0") &amp; IF(ODU!$K336&gt;0,"1","0") &amp; IF(ODU!$L336&gt;0,"1","0") &amp; IF(ODU!$M336&gt;0,"1","0")&amp; IF(ODU!$N336&gt;0,"1","0")&amp; IF(ODU!$O336&gt;0,"1","0")&amp; IF(ODU!$P336&gt;0,"1","0")&amp; IF(ODU!$Q336&gt;0,"1","0")&amp; IF(ODU!$R336&gt;0,"1","0")&amp; IF(ODU!$S336&gt;0,"1","0")&amp; IF(ODU!$T336&gt;0,"1","0")&amp; IF(ODU!$U336&gt;0,"1","0")&amp; IF(ODU!$V336&gt;0,"1","0")&amp; IF(ODU!$W336&gt;0,"1","0")&amp; IF(ODU!$X336&gt;0,"1","0")&amp; IF(ODU!$Y336&gt;0,"1","0")))</f>
        <v/>
      </c>
      <c r="S336" s="351" t="str">
        <f>IF(ODU!$A336="","",26 - FIND("1",IF(ODU!$Y336&gt;0,"1","0") &amp; IF(ODU!$X336&gt;0,"1","0") &amp; IF(ODU!$W336&gt;0,"1","0") &amp; IF(ODU!$V336&gt;0,"1","0")&amp; IF(ODU!$U336&gt;0,"1","0")&amp; IF(ODU!$T336&gt;0,"1","0")&amp; IF(ODU!$S336&gt;0,"1","0")&amp; IF(ODU!$R336&gt;0,"1","0")&amp; IF(ODU!$Q336&gt;0,"1","0")&amp; IF(ODU!$P336&gt;0,"1","0")&amp; IF(ODU!$O336&gt;0,"1","0")&amp; IF(ODU!$N336&gt;0,"1","0")&amp; IF(ODU!$M336&gt;0,"1","0")&amp; IF(ODU!$L336&gt;0,"1","0")&amp; IF(ODU!$K336&gt;0,"1","0")&amp; IF(ODU!$J336&gt;0,"1","0")))</f>
        <v/>
      </c>
      <c r="T336" s="351" t="str">
        <f>IF(ODU!$A336="","",26 + FIND("1",IF(ODU!$AA336&gt;0,"1","0") &amp; IF(ODU!$AB336&gt;0,"1","0") &amp; IF(ODU!$AC336&gt;0,"1","0") &amp; IF(ODU!$AD336&gt;0,"1","0")&amp; IF(ODU!$AE336&gt;0,"1","0")&amp; IF(ODU!$AF336&gt;0,"1","0")&amp; IF(ODU!$AG336&gt;0,"1","0")&amp; IF(ODU!$AH336&gt;0,"1","0")&amp; IF(ODU!$AI336&gt;0,"1","0")&amp; IF(ODU!$AJ336&gt;0,"1","0")&amp; IF(ODU!$AK336&gt;0,"1","0")&amp; IF(ODU!$AL336&gt;0,"1","0")&amp; IF(ODU!$AM336&gt;0,"1","0")&amp; IF(ODU!$AN336&gt;0,"1","0")&amp; IF(ODU!$AO336&gt;0,"1","0")&amp; IF(ODU!$AP336&gt;0,"1","0")))</f>
        <v/>
      </c>
      <c r="U336" s="351" t="str">
        <f>IF(ODU!$A336="","",43 - FIND("1",IF(ODU!$AP336&gt;0,"1","0") &amp; IF(ODU!$AO336&gt;0,"1","0") &amp; IF(ODU!$AN336&gt;0,"1","0") &amp; IF(ODU!$AM336&gt;0,"1","0")&amp; IF(ODU!$AL336&gt;0,"1","0")&amp; IF(ODU!$AK336&gt;0,"1","0")&amp; IF(ODU!$AJ336&gt;0,"1","0")&amp; IF(ODU!$AI336&gt;0,"1","0")&amp; IF(ODU!$AH336&gt;0,"1","0")&amp; IF(ODU!$AG336&gt;0,"1","0")&amp; IF(ODU!$AF336&gt;0,"1","0")&amp; IF(ODU!$AE336&gt;0,"1","0")&amp; IF(ODU!$AD336&gt;0,"1","0")&amp; IF(ODU!$AC336&gt;0,"1","0")&amp; IF(ODU!$AB336&gt;0,"1","0")&amp; IF(ODU!$AA336&gt;0,"1","0")))</f>
        <v/>
      </c>
      <c r="V336" s="351" t="str">
        <f>IF(ODU!$A336="","",IF(OR(T336&lt;&gt;R336+17,U336&lt;&gt;S336+17)," RangeMismatch",""))</f>
        <v/>
      </c>
      <c r="W336" s="344" t="str">
        <f ca="1">IF(ODU!$A336="","",IF(COUNTA(INDIRECT("odu!R"&amp;ROW()&amp;"C"&amp;R336&amp;":R"&amp;ROW()&amp;"C"&amp;S336,"false"))&lt;&gt;1+S336-R336," GapInRangeCooling",""))</f>
        <v/>
      </c>
      <c r="X336" s="344" t="str">
        <f ca="1">IF(ODU!$A336="","",IF(COUNTA(INDIRECT("odu!R"&amp;ROW()&amp;"C"&amp;T336&amp;":R"&amp;ROW()&amp;"C"&amp;U336,"false"))&lt;&gt;1+U336-T336," GapInRangeHeating",""))</f>
        <v/>
      </c>
      <c r="Y336" s="345" t="str">
        <f>IF(ODU!$A336="","",IF(OR(ODU!$F336=0,ODU!$B336=0),0,ODU!$F336/ODU!$B336))</f>
        <v/>
      </c>
      <c r="Z336" s="345" t="str">
        <f>IF(ODU!$A336="","",IF(OR(ODU!$G336=0,ODU!$B336=0),0, ODU!$G336/ODU!$B336))</f>
        <v/>
      </c>
      <c r="AA336" s="303" t="str">
        <f>IF(ODU!$A336="","",IF(Y336=0,0,IF(Y336&gt;=0.8,13,IF(Y336&gt;=0.7,12,IF(Y336&gt;=0.6,11,IF(Y336&gt;=0.5,10,0))))))</f>
        <v/>
      </c>
      <c r="AB336" s="351" t="str">
        <f>IF(ODU!$A336="","",IF(Z336&gt;2, 25,6+INT(10*(Z336-0.0001))))</f>
        <v/>
      </c>
      <c r="AC336" s="304" t="str">
        <f>IF(ODU!$A336="","",IF(AA336&lt;R336," CapacityMin",""))</f>
        <v/>
      </c>
      <c r="AD336" s="304" t="str">
        <f>IF(ODU!$A336="","",IF(AB336&gt;S336," CapacityMax",""))</f>
        <v/>
      </c>
      <c r="AE336" s="344" t="str">
        <f>IF(ODU!$A336="","",IF(ODU!H336&lt;Min_Units," UnitMin",""))</f>
        <v/>
      </c>
      <c r="AF336" s="344" t="str">
        <f>IF(ODU!$A336="","",IF(ODU!I336&lt;=ODU!H336," UnitMax",""))</f>
        <v/>
      </c>
      <c r="AG336" s="344" t="str">
        <f>IF(ODU!$A336="","",IF(COUNTIF(IDU!$E$3:$N$3,"="&amp;UPPER(ODU!BL336))=1,""," Invalid_IDU_List"))</f>
        <v/>
      </c>
      <c r="AH336" s="344" t="str">
        <f t="shared" ca="1" si="48"/>
        <v/>
      </c>
      <c r="AI336" s="344" t="str">
        <f t="shared" si="49"/>
        <v/>
      </c>
    </row>
    <row r="337" spans="1:35" x14ac:dyDescent="0.2">
      <c r="A337">
        <v>337</v>
      </c>
      <c r="B337" s="304" t="str">
        <f t="shared" ca="1" si="46"/>
        <v/>
      </c>
      <c r="C337" s="304">
        <f t="shared" ca="1" si="47"/>
        <v>0</v>
      </c>
      <c r="D337" s="304">
        <f t="shared" ca="1" si="43"/>
        <v>0</v>
      </c>
      <c r="E337" s="304" t="str">
        <f t="shared" ca="1" si="44"/>
        <v/>
      </c>
      <c r="F337">
        <v>331</v>
      </c>
      <c r="G337" s="304">
        <f t="shared" ca="1" si="45"/>
        <v>0</v>
      </c>
      <c r="H337" s="304" t="str">
        <f t="shared" ca="1" si="50"/>
        <v/>
      </c>
      <c r="I337" s="311"/>
      <c r="J337" s="311"/>
      <c r="K337" s="311"/>
      <c r="P337" s="344" t="str">
        <f>IF(ODU!$A337="","",IF(COUNTIF(ODU!$A$4:$A$504,"="&amp;ODU!$A337)&gt;1,"ODU_Duplicate",""))</f>
        <v/>
      </c>
      <c r="Q337" s="344" t="str">
        <f>IF(IDU!$A338="","",IF(COUNTIF(IDU!$A$4:$A$354,"="&amp;IDU!$A338)&gt;1,"IDU_Duplicate",""))</f>
        <v/>
      </c>
      <c r="R337" s="351" t="str">
        <f>IF(ODU!$A337="","",9 + FIND("1",IF(ODU!$J337&gt;0,"1","0") &amp; IF(ODU!$K337&gt;0,"1","0") &amp; IF(ODU!$L337&gt;0,"1","0") &amp; IF(ODU!$M337&gt;0,"1","0")&amp; IF(ODU!$N337&gt;0,"1","0")&amp; IF(ODU!$O337&gt;0,"1","0")&amp; IF(ODU!$P337&gt;0,"1","0")&amp; IF(ODU!$Q337&gt;0,"1","0")&amp; IF(ODU!$R337&gt;0,"1","0")&amp; IF(ODU!$S337&gt;0,"1","0")&amp; IF(ODU!$T337&gt;0,"1","0")&amp; IF(ODU!$U337&gt;0,"1","0")&amp; IF(ODU!$V337&gt;0,"1","0")&amp; IF(ODU!$W337&gt;0,"1","0")&amp; IF(ODU!$X337&gt;0,"1","0")&amp; IF(ODU!$Y337&gt;0,"1","0")))</f>
        <v/>
      </c>
      <c r="S337" s="351" t="str">
        <f>IF(ODU!$A337="","",26 - FIND("1",IF(ODU!$Y337&gt;0,"1","0") &amp; IF(ODU!$X337&gt;0,"1","0") &amp; IF(ODU!$W337&gt;0,"1","0") &amp; IF(ODU!$V337&gt;0,"1","0")&amp; IF(ODU!$U337&gt;0,"1","0")&amp; IF(ODU!$T337&gt;0,"1","0")&amp; IF(ODU!$S337&gt;0,"1","0")&amp; IF(ODU!$R337&gt;0,"1","0")&amp; IF(ODU!$Q337&gt;0,"1","0")&amp; IF(ODU!$P337&gt;0,"1","0")&amp; IF(ODU!$O337&gt;0,"1","0")&amp; IF(ODU!$N337&gt;0,"1","0")&amp; IF(ODU!$M337&gt;0,"1","0")&amp; IF(ODU!$L337&gt;0,"1","0")&amp; IF(ODU!$K337&gt;0,"1","0")&amp; IF(ODU!$J337&gt;0,"1","0")))</f>
        <v/>
      </c>
      <c r="T337" s="351" t="str">
        <f>IF(ODU!$A337="","",26 + FIND("1",IF(ODU!$AA337&gt;0,"1","0") &amp; IF(ODU!$AB337&gt;0,"1","0") &amp; IF(ODU!$AC337&gt;0,"1","0") &amp; IF(ODU!$AD337&gt;0,"1","0")&amp; IF(ODU!$AE337&gt;0,"1","0")&amp; IF(ODU!$AF337&gt;0,"1","0")&amp; IF(ODU!$AG337&gt;0,"1","0")&amp; IF(ODU!$AH337&gt;0,"1","0")&amp; IF(ODU!$AI337&gt;0,"1","0")&amp; IF(ODU!$AJ337&gt;0,"1","0")&amp; IF(ODU!$AK337&gt;0,"1","0")&amp; IF(ODU!$AL337&gt;0,"1","0")&amp; IF(ODU!$AM337&gt;0,"1","0")&amp; IF(ODU!$AN337&gt;0,"1","0")&amp; IF(ODU!$AO337&gt;0,"1","0")&amp; IF(ODU!$AP337&gt;0,"1","0")))</f>
        <v/>
      </c>
      <c r="U337" s="351" t="str">
        <f>IF(ODU!$A337="","",43 - FIND("1",IF(ODU!$AP337&gt;0,"1","0") &amp; IF(ODU!$AO337&gt;0,"1","0") &amp; IF(ODU!$AN337&gt;0,"1","0") &amp; IF(ODU!$AM337&gt;0,"1","0")&amp; IF(ODU!$AL337&gt;0,"1","0")&amp; IF(ODU!$AK337&gt;0,"1","0")&amp; IF(ODU!$AJ337&gt;0,"1","0")&amp; IF(ODU!$AI337&gt;0,"1","0")&amp; IF(ODU!$AH337&gt;0,"1","0")&amp; IF(ODU!$AG337&gt;0,"1","0")&amp; IF(ODU!$AF337&gt;0,"1","0")&amp; IF(ODU!$AE337&gt;0,"1","0")&amp; IF(ODU!$AD337&gt;0,"1","0")&amp; IF(ODU!$AC337&gt;0,"1","0")&amp; IF(ODU!$AB337&gt;0,"1","0")&amp; IF(ODU!$AA337&gt;0,"1","0")))</f>
        <v/>
      </c>
      <c r="V337" s="351" t="str">
        <f>IF(ODU!$A337="","",IF(OR(T337&lt;&gt;R337+17,U337&lt;&gt;S337+17)," RangeMismatch",""))</f>
        <v/>
      </c>
      <c r="W337" s="344" t="str">
        <f ca="1">IF(ODU!$A337="","",IF(COUNTA(INDIRECT("odu!R"&amp;ROW()&amp;"C"&amp;R337&amp;":R"&amp;ROW()&amp;"C"&amp;S337,"false"))&lt;&gt;1+S337-R337," GapInRangeCooling",""))</f>
        <v/>
      </c>
      <c r="X337" s="344" t="str">
        <f ca="1">IF(ODU!$A337="","",IF(COUNTA(INDIRECT("odu!R"&amp;ROW()&amp;"C"&amp;T337&amp;":R"&amp;ROW()&amp;"C"&amp;U337,"false"))&lt;&gt;1+U337-T337," GapInRangeHeating",""))</f>
        <v/>
      </c>
      <c r="Y337" s="345" t="str">
        <f>IF(ODU!$A337="","",IF(OR(ODU!$F337=0,ODU!$B337=0),0,ODU!$F337/ODU!$B337))</f>
        <v/>
      </c>
      <c r="Z337" s="345" t="str">
        <f>IF(ODU!$A337="","",IF(OR(ODU!$G337=0,ODU!$B337=0),0, ODU!$G337/ODU!$B337))</f>
        <v/>
      </c>
      <c r="AA337" s="303" t="str">
        <f>IF(ODU!$A337="","",IF(Y337=0,0,IF(Y337&gt;=0.8,13,IF(Y337&gt;=0.7,12,IF(Y337&gt;=0.6,11,IF(Y337&gt;=0.5,10,0))))))</f>
        <v/>
      </c>
      <c r="AB337" s="351" t="str">
        <f>IF(ODU!$A337="","",IF(Z337&gt;2, 25,6+INT(10*(Z337-0.0001))))</f>
        <v/>
      </c>
      <c r="AC337" s="304" t="str">
        <f>IF(ODU!$A337="","",IF(AA337&lt;R337," CapacityMin",""))</f>
        <v/>
      </c>
      <c r="AD337" s="304" t="str">
        <f>IF(ODU!$A337="","",IF(AB337&gt;S337," CapacityMax",""))</f>
        <v/>
      </c>
      <c r="AE337" s="344" t="str">
        <f>IF(ODU!$A337="","",IF(ODU!H337&lt;Min_Units," UnitMin",""))</f>
        <v/>
      </c>
      <c r="AF337" s="344" t="str">
        <f>IF(ODU!$A337="","",IF(ODU!I337&lt;=ODU!H337," UnitMax",""))</f>
        <v/>
      </c>
      <c r="AG337" s="344" t="str">
        <f>IF(ODU!$A337="","",IF(COUNTIF(IDU!$E$3:$N$3,"="&amp;UPPER(ODU!BL337))=1,""," Invalid_IDU_List"))</f>
        <v/>
      </c>
      <c r="AH337" s="344" t="str">
        <f t="shared" ca="1" si="48"/>
        <v/>
      </c>
      <c r="AI337" s="344" t="str">
        <f t="shared" si="49"/>
        <v/>
      </c>
    </row>
    <row r="338" spans="1:35" x14ac:dyDescent="0.2">
      <c r="A338">
        <v>338</v>
      </c>
      <c r="B338" s="304" t="str">
        <f t="shared" ca="1" si="46"/>
        <v/>
      </c>
      <c r="C338" s="304">
        <f t="shared" ca="1" si="47"/>
        <v>0</v>
      </c>
      <c r="D338" s="304">
        <f t="shared" ca="1" si="43"/>
        <v>0</v>
      </c>
      <c r="E338" s="304" t="str">
        <f t="shared" ca="1" si="44"/>
        <v/>
      </c>
      <c r="F338">
        <v>332</v>
      </c>
      <c r="G338" s="304">
        <f t="shared" ca="1" si="45"/>
        <v>0</v>
      </c>
      <c r="H338" s="304" t="str">
        <f t="shared" ca="1" si="50"/>
        <v/>
      </c>
      <c r="I338" s="311"/>
      <c r="J338" s="311"/>
      <c r="K338" s="311"/>
      <c r="P338" s="344" t="str">
        <f>IF(ODU!$A338="","",IF(COUNTIF(ODU!$A$4:$A$504,"="&amp;ODU!$A338)&gt;1,"ODU_Duplicate",""))</f>
        <v/>
      </c>
      <c r="Q338" s="344" t="str">
        <f>IF(IDU!$A339="","",IF(COUNTIF(IDU!$A$4:$A$354,"="&amp;IDU!$A339)&gt;1,"IDU_Duplicate",""))</f>
        <v/>
      </c>
      <c r="R338" s="351" t="str">
        <f>IF(ODU!$A338="","",9 + FIND("1",IF(ODU!$J338&gt;0,"1","0") &amp; IF(ODU!$K338&gt;0,"1","0") &amp; IF(ODU!$L338&gt;0,"1","0") &amp; IF(ODU!$M338&gt;0,"1","0")&amp; IF(ODU!$N338&gt;0,"1","0")&amp; IF(ODU!$O338&gt;0,"1","0")&amp; IF(ODU!$P338&gt;0,"1","0")&amp; IF(ODU!$Q338&gt;0,"1","0")&amp; IF(ODU!$R338&gt;0,"1","0")&amp; IF(ODU!$S338&gt;0,"1","0")&amp; IF(ODU!$T338&gt;0,"1","0")&amp; IF(ODU!$U338&gt;0,"1","0")&amp; IF(ODU!$V338&gt;0,"1","0")&amp; IF(ODU!$W338&gt;0,"1","0")&amp; IF(ODU!$X338&gt;0,"1","0")&amp; IF(ODU!$Y338&gt;0,"1","0")))</f>
        <v/>
      </c>
      <c r="S338" s="351" t="str">
        <f>IF(ODU!$A338="","",26 - FIND("1",IF(ODU!$Y338&gt;0,"1","0") &amp; IF(ODU!$X338&gt;0,"1","0") &amp; IF(ODU!$W338&gt;0,"1","0") &amp; IF(ODU!$V338&gt;0,"1","0")&amp; IF(ODU!$U338&gt;0,"1","0")&amp; IF(ODU!$T338&gt;0,"1","0")&amp; IF(ODU!$S338&gt;0,"1","0")&amp; IF(ODU!$R338&gt;0,"1","0")&amp; IF(ODU!$Q338&gt;0,"1","0")&amp; IF(ODU!$P338&gt;0,"1","0")&amp; IF(ODU!$O338&gt;0,"1","0")&amp; IF(ODU!$N338&gt;0,"1","0")&amp; IF(ODU!$M338&gt;0,"1","0")&amp; IF(ODU!$L338&gt;0,"1","0")&amp; IF(ODU!$K338&gt;0,"1","0")&amp; IF(ODU!$J338&gt;0,"1","0")))</f>
        <v/>
      </c>
      <c r="T338" s="351" t="str">
        <f>IF(ODU!$A338="","",26 + FIND("1",IF(ODU!$AA338&gt;0,"1","0") &amp; IF(ODU!$AB338&gt;0,"1","0") &amp; IF(ODU!$AC338&gt;0,"1","0") &amp; IF(ODU!$AD338&gt;0,"1","0")&amp; IF(ODU!$AE338&gt;0,"1","0")&amp; IF(ODU!$AF338&gt;0,"1","0")&amp; IF(ODU!$AG338&gt;0,"1","0")&amp; IF(ODU!$AH338&gt;0,"1","0")&amp; IF(ODU!$AI338&gt;0,"1","0")&amp; IF(ODU!$AJ338&gt;0,"1","0")&amp; IF(ODU!$AK338&gt;0,"1","0")&amp; IF(ODU!$AL338&gt;0,"1","0")&amp; IF(ODU!$AM338&gt;0,"1","0")&amp; IF(ODU!$AN338&gt;0,"1","0")&amp; IF(ODU!$AO338&gt;0,"1","0")&amp; IF(ODU!$AP338&gt;0,"1","0")))</f>
        <v/>
      </c>
      <c r="U338" s="351" t="str">
        <f>IF(ODU!$A338="","",43 - FIND("1",IF(ODU!$AP338&gt;0,"1","0") &amp; IF(ODU!$AO338&gt;0,"1","0") &amp; IF(ODU!$AN338&gt;0,"1","0") &amp; IF(ODU!$AM338&gt;0,"1","0")&amp; IF(ODU!$AL338&gt;0,"1","0")&amp; IF(ODU!$AK338&gt;0,"1","0")&amp; IF(ODU!$AJ338&gt;0,"1","0")&amp; IF(ODU!$AI338&gt;0,"1","0")&amp; IF(ODU!$AH338&gt;0,"1","0")&amp; IF(ODU!$AG338&gt;0,"1","0")&amp; IF(ODU!$AF338&gt;0,"1","0")&amp; IF(ODU!$AE338&gt;0,"1","0")&amp; IF(ODU!$AD338&gt;0,"1","0")&amp; IF(ODU!$AC338&gt;0,"1","0")&amp; IF(ODU!$AB338&gt;0,"1","0")&amp; IF(ODU!$AA338&gt;0,"1","0")))</f>
        <v/>
      </c>
      <c r="V338" s="351" t="str">
        <f>IF(ODU!$A338="","",IF(OR(T338&lt;&gt;R338+17,U338&lt;&gt;S338+17)," RangeMismatch",""))</f>
        <v/>
      </c>
      <c r="W338" s="344" t="str">
        <f ca="1">IF(ODU!$A338="","",IF(COUNTA(INDIRECT("odu!R"&amp;ROW()&amp;"C"&amp;R338&amp;":R"&amp;ROW()&amp;"C"&amp;S338,"false"))&lt;&gt;1+S338-R338," GapInRangeCooling",""))</f>
        <v/>
      </c>
      <c r="X338" s="344" t="str">
        <f ca="1">IF(ODU!$A338="","",IF(COUNTA(INDIRECT("odu!R"&amp;ROW()&amp;"C"&amp;T338&amp;":R"&amp;ROW()&amp;"C"&amp;U338,"false"))&lt;&gt;1+U338-T338," GapInRangeHeating",""))</f>
        <v/>
      </c>
      <c r="Y338" s="345" t="str">
        <f>IF(ODU!$A338="","",IF(OR(ODU!$F338=0,ODU!$B338=0),0,ODU!$F338/ODU!$B338))</f>
        <v/>
      </c>
      <c r="Z338" s="345" t="str">
        <f>IF(ODU!$A338="","",IF(OR(ODU!$G338=0,ODU!$B338=0),0, ODU!$G338/ODU!$B338))</f>
        <v/>
      </c>
      <c r="AA338" s="303" t="str">
        <f>IF(ODU!$A338="","",IF(Y338=0,0,IF(Y338&gt;=0.8,13,IF(Y338&gt;=0.7,12,IF(Y338&gt;=0.6,11,IF(Y338&gt;=0.5,10,0))))))</f>
        <v/>
      </c>
      <c r="AB338" s="351" t="str">
        <f>IF(ODU!$A338="","",IF(Z338&gt;2, 25,6+INT(10*(Z338-0.0001))))</f>
        <v/>
      </c>
      <c r="AC338" s="304" t="str">
        <f>IF(ODU!$A338="","",IF(AA338&lt;R338," CapacityMin",""))</f>
        <v/>
      </c>
      <c r="AD338" s="304" t="str">
        <f>IF(ODU!$A338="","",IF(AB338&gt;S338," CapacityMax",""))</f>
        <v/>
      </c>
      <c r="AE338" s="344" t="str">
        <f>IF(ODU!$A338="","",IF(ODU!H338&lt;Min_Units," UnitMin",""))</f>
        <v/>
      </c>
      <c r="AF338" s="344" t="str">
        <f>IF(ODU!$A338="","",IF(ODU!I338&lt;=ODU!H338," UnitMax",""))</f>
        <v/>
      </c>
      <c r="AG338" s="344" t="str">
        <f>IF(ODU!$A338="","",IF(COUNTIF(IDU!$E$3:$N$3,"="&amp;UPPER(ODU!BL338))=1,""," Invalid_IDU_List"))</f>
        <v/>
      </c>
      <c r="AH338" s="344" t="str">
        <f t="shared" ca="1" si="48"/>
        <v/>
      </c>
      <c r="AI338" s="344" t="str">
        <f t="shared" si="49"/>
        <v/>
      </c>
    </row>
    <row r="339" spans="1:35" x14ac:dyDescent="0.2">
      <c r="A339">
        <v>339</v>
      </c>
      <c r="B339" s="304" t="str">
        <f t="shared" ca="1" si="46"/>
        <v/>
      </c>
      <c r="C339" s="304">
        <f t="shared" ca="1" si="47"/>
        <v>0</v>
      </c>
      <c r="D339" s="304">
        <f t="shared" ca="1" si="43"/>
        <v>0</v>
      </c>
      <c r="E339" s="304" t="str">
        <f t="shared" ca="1" si="44"/>
        <v/>
      </c>
      <c r="F339">
        <v>333</v>
      </c>
      <c r="G339" s="304">
        <f t="shared" ca="1" si="45"/>
        <v>0</v>
      </c>
      <c r="H339" s="304" t="str">
        <f t="shared" ca="1" si="50"/>
        <v/>
      </c>
      <c r="I339" s="311"/>
      <c r="J339" s="311"/>
      <c r="K339" s="311"/>
      <c r="P339" s="344" t="str">
        <f>IF(ODU!$A339="","",IF(COUNTIF(ODU!$A$4:$A$504,"="&amp;ODU!$A339)&gt;1,"ODU_Duplicate",""))</f>
        <v/>
      </c>
      <c r="Q339" s="344" t="str">
        <f>IF(IDU!$A340="","",IF(COUNTIF(IDU!$A$4:$A$354,"="&amp;IDU!$A340)&gt;1,"IDU_Duplicate",""))</f>
        <v/>
      </c>
      <c r="R339" s="351" t="str">
        <f>IF(ODU!$A339="","",9 + FIND("1",IF(ODU!$J339&gt;0,"1","0") &amp; IF(ODU!$K339&gt;0,"1","0") &amp; IF(ODU!$L339&gt;0,"1","0") &amp; IF(ODU!$M339&gt;0,"1","0")&amp; IF(ODU!$N339&gt;0,"1","0")&amp; IF(ODU!$O339&gt;0,"1","0")&amp; IF(ODU!$P339&gt;0,"1","0")&amp; IF(ODU!$Q339&gt;0,"1","0")&amp; IF(ODU!$R339&gt;0,"1","0")&amp; IF(ODU!$S339&gt;0,"1","0")&amp; IF(ODU!$T339&gt;0,"1","0")&amp; IF(ODU!$U339&gt;0,"1","0")&amp; IF(ODU!$V339&gt;0,"1","0")&amp; IF(ODU!$W339&gt;0,"1","0")&amp; IF(ODU!$X339&gt;0,"1","0")&amp; IF(ODU!$Y339&gt;0,"1","0")))</f>
        <v/>
      </c>
      <c r="S339" s="351" t="str">
        <f>IF(ODU!$A339="","",26 - FIND("1",IF(ODU!$Y339&gt;0,"1","0") &amp; IF(ODU!$X339&gt;0,"1","0") &amp; IF(ODU!$W339&gt;0,"1","0") &amp; IF(ODU!$V339&gt;0,"1","0")&amp; IF(ODU!$U339&gt;0,"1","0")&amp; IF(ODU!$T339&gt;0,"1","0")&amp; IF(ODU!$S339&gt;0,"1","0")&amp; IF(ODU!$R339&gt;0,"1","0")&amp; IF(ODU!$Q339&gt;0,"1","0")&amp; IF(ODU!$P339&gt;0,"1","0")&amp; IF(ODU!$O339&gt;0,"1","0")&amp; IF(ODU!$N339&gt;0,"1","0")&amp; IF(ODU!$M339&gt;0,"1","0")&amp; IF(ODU!$L339&gt;0,"1","0")&amp; IF(ODU!$K339&gt;0,"1","0")&amp; IF(ODU!$J339&gt;0,"1","0")))</f>
        <v/>
      </c>
      <c r="T339" s="351" t="str">
        <f>IF(ODU!$A339="","",26 + FIND("1",IF(ODU!$AA339&gt;0,"1","0") &amp; IF(ODU!$AB339&gt;0,"1","0") &amp; IF(ODU!$AC339&gt;0,"1","0") &amp; IF(ODU!$AD339&gt;0,"1","0")&amp; IF(ODU!$AE339&gt;0,"1","0")&amp; IF(ODU!$AF339&gt;0,"1","0")&amp; IF(ODU!$AG339&gt;0,"1","0")&amp; IF(ODU!$AH339&gt;0,"1","0")&amp; IF(ODU!$AI339&gt;0,"1","0")&amp; IF(ODU!$AJ339&gt;0,"1","0")&amp; IF(ODU!$AK339&gt;0,"1","0")&amp; IF(ODU!$AL339&gt;0,"1","0")&amp; IF(ODU!$AM339&gt;0,"1","0")&amp; IF(ODU!$AN339&gt;0,"1","0")&amp; IF(ODU!$AO339&gt;0,"1","0")&amp; IF(ODU!$AP339&gt;0,"1","0")))</f>
        <v/>
      </c>
      <c r="U339" s="351" t="str">
        <f>IF(ODU!$A339="","",43 - FIND("1",IF(ODU!$AP339&gt;0,"1","0") &amp; IF(ODU!$AO339&gt;0,"1","0") &amp; IF(ODU!$AN339&gt;0,"1","0") &amp; IF(ODU!$AM339&gt;0,"1","0")&amp; IF(ODU!$AL339&gt;0,"1","0")&amp; IF(ODU!$AK339&gt;0,"1","0")&amp; IF(ODU!$AJ339&gt;0,"1","0")&amp; IF(ODU!$AI339&gt;0,"1","0")&amp; IF(ODU!$AH339&gt;0,"1","0")&amp; IF(ODU!$AG339&gt;0,"1","0")&amp; IF(ODU!$AF339&gt;0,"1","0")&amp; IF(ODU!$AE339&gt;0,"1","0")&amp; IF(ODU!$AD339&gt;0,"1","0")&amp; IF(ODU!$AC339&gt;0,"1","0")&amp; IF(ODU!$AB339&gt;0,"1","0")&amp; IF(ODU!$AA339&gt;0,"1","0")))</f>
        <v/>
      </c>
      <c r="V339" s="351" t="str">
        <f>IF(ODU!$A339="","",IF(OR(T339&lt;&gt;R339+17,U339&lt;&gt;S339+17)," RangeMismatch",""))</f>
        <v/>
      </c>
      <c r="W339" s="344" t="str">
        <f ca="1">IF(ODU!$A339="","",IF(COUNTA(INDIRECT("odu!R"&amp;ROW()&amp;"C"&amp;R339&amp;":R"&amp;ROW()&amp;"C"&amp;S339,"false"))&lt;&gt;1+S339-R339," GapInRangeCooling",""))</f>
        <v/>
      </c>
      <c r="X339" s="344" t="str">
        <f ca="1">IF(ODU!$A339="","",IF(COUNTA(INDIRECT("odu!R"&amp;ROW()&amp;"C"&amp;T339&amp;":R"&amp;ROW()&amp;"C"&amp;U339,"false"))&lt;&gt;1+U339-T339," GapInRangeHeating",""))</f>
        <v/>
      </c>
      <c r="Y339" s="345" t="str">
        <f>IF(ODU!$A339="","",IF(OR(ODU!$F339=0,ODU!$B339=0),0,ODU!$F339/ODU!$B339))</f>
        <v/>
      </c>
      <c r="Z339" s="345" t="str">
        <f>IF(ODU!$A339="","",IF(OR(ODU!$G339=0,ODU!$B339=0),0, ODU!$G339/ODU!$B339))</f>
        <v/>
      </c>
      <c r="AA339" s="303" t="str">
        <f>IF(ODU!$A339="","",IF(Y339=0,0,IF(Y339&gt;=0.8,13,IF(Y339&gt;=0.7,12,IF(Y339&gt;=0.6,11,IF(Y339&gt;=0.5,10,0))))))</f>
        <v/>
      </c>
      <c r="AB339" s="351" t="str">
        <f>IF(ODU!$A339="","",IF(Z339&gt;2, 25,6+INT(10*(Z339-0.0001))))</f>
        <v/>
      </c>
      <c r="AC339" s="304" t="str">
        <f>IF(ODU!$A339="","",IF(AA339&lt;R339," CapacityMin",""))</f>
        <v/>
      </c>
      <c r="AD339" s="304" t="str">
        <f>IF(ODU!$A339="","",IF(AB339&gt;S339," CapacityMax",""))</f>
        <v/>
      </c>
      <c r="AE339" s="344" t="str">
        <f>IF(ODU!$A339="","",IF(ODU!H339&lt;Min_Units," UnitMin",""))</f>
        <v/>
      </c>
      <c r="AF339" s="344" t="str">
        <f>IF(ODU!$A339="","",IF(ODU!I339&lt;=ODU!H339," UnitMax",""))</f>
        <v/>
      </c>
      <c r="AG339" s="344" t="str">
        <f>IF(ODU!$A339="","",IF(COUNTIF(IDU!$E$3:$N$3,"="&amp;UPPER(ODU!BL339))=1,""," Invalid_IDU_List"))</f>
        <v/>
      </c>
      <c r="AH339" s="344" t="str">
        <f t="shared" ca="1" si="48"/>
        <v/>
      </c>
      <c r="AI339" s="344" t="str">
        <f t="shared" si="49"/>
        <v/>
      </c>
    </row>
    <row r="340" spans="1:35" x14ac:dyDescent="0.2">
      <c r="A340">
        <v>340</v>
      </c>
      <c r="B340" s="304" t="str">
        <f t="shared" ca="1" si="46"/>
        <v/>
      </c>
      <c r="C340" s="304">
        <f t="shared" ca="1" si="47"/>
        <v>0</v>
      </c>
      <c r="D340" s="304">
        <f t="shared" ca="1" si="43"/>
        <v>0</v>
      </c>
      <c r="E340" s="304" t="str">
        <f t="shared" ca="1" si="44"/>
        <v/>
      </c>
      <c r="F340">
        <v>334</v>
      </c>
      <c r="G340" s="304">
        <f t="shared" ca="1" si="45"/>
        <v>0</v>
      </c>
      <c r="H340" s="304" t="str">
        <f t="shared" ca="1" si="50"/>
        <v/>
      </c>
      <c r="I340" s="311"/>
      <c r="J340" s="311"/>
      <c r="K340" s="311"/>
      <c r="P340" s="344" t="str">
        <f>IF(ODU!$A340="","",IF(COUNTIF(ODU!$A$4:$A$504,"="&amp;ODU!$A340)&gt;1,"ODU_Duplicate",""))</f>
        <v/>
      </c>
      <c r="Q340" s="344" t="str">
        <f>IF(IDU!$A341="","",IF(COUNTIF(IDU!$A$4:$A$354,"="&amp;IDU!$A341)&gt;1,"IDU_Duplicate",""))</f>
        <v/>
      </c>
      <c r="R340" s="351" t="str">
        <f>IF(ODU!$A340="","",9 + FIND("1",IF(ODU!$J340&gt;0,"1","0") &amp; IF(ODU!$K340&gt;0,"1","0") &amp; IF(ODU!$L340&gt;0,"1","0") &amp; IF(ODU!$M340&gt;0,"1","0")&amp; IF(ODU!$N340&gt;0,"1","0")&amp; IF(ODU!$O340&gt;0,"1","0")&amp; IF(ODU!$P340&gt;0,"1","0")&amp; IF(ODU!$Q340&gt;0,"1","0")&amp; IF(ODU!$R340&gt;0,"1","0")&amp; IF(ODU!$S340&gt;0,"1","0")&amp; IF(ODU!$T340&gt;0,"1","0")&amp; IF(ODU!$U340&gt;0,"1","0")&amp; IF(ODU!$V340&gt;0,"1","0")&amp; IF(ODU!$W340&gt;0,"1","0")&amp; IF(ODU!$X340&gt;0,"1","0")&amp; IF(ODU!$Y340&gt;0,"1","0")))</f>
        <v/>
      </c>
      <c r="S340" s="351" t="str">
        <f>IF(ODU!$A340="","",26 - FIND("1",IF(ODU!$Y340&gt;0,"1","0") &amp; IF(ODU!$X340&gt;0,"1","0") &amp; IF(ODU!$W340&gt;0,"1","0") &amp; IF(ODU!$V340&gt;0,"1","0")&amp; IF(ODU!$U340&gt;0,"1","0")&amp; IF(ODU!$T340&gt;0,"1","0")&amp; IF(ODU!$S340&gt;0,"1","0")&amp; IF(ODU!$R340&gt;0,"1","0")&amp; IF(ODU!$Q340&gt;0,"1","0")&amp; IF(ODU!$P340&gt;0,"1","0")&amp; IF(ODU!$O340&gt;0,"1","0")&amp; IF(ODU!$N340&gt;0,"1","0")&amp; IF(ODU!$M340&gt;0,"1","0")&amp; IF(ODU!$L340&gt;0,"1","0")&amp; IF(ODU!$K340&gt;0,"1","0")&amp; IF(ODU!$J340&gt;0,"1","0")))</f>
        <v/>
      </c>
      <c r="T340" s="351" t="str">
        <f>IF(ODU!$A340="","",26 + FIND("1",IF(ODU!$AA340&gt;0,"1","0") &amp; IF(ODU!$AB340&gt;0,"1","0") &amp; IF(ODU!$AC340&gt;0,"1","0") &amp; IF(ODU!$AD340&gt;0,"1","0")&amp; IF(ODU!$AE340&gt;0,"1","0")&amp; IF(ODU!$AF340&gt;0,"1","0")&amp; IF(ODU!$AG340&gt;0,"1","0")&amp; IF(ODU!$AH340&gt;0,"1","0")&amp; IF(ODU!$AI340&gt;0,"1","0")&amp; IF(ODU!$AJ340&gt;0,"1","0")&amp; IF(ODU!$AK340&gt;0,"1","0")&amp; IF(ODU!$AL340&gt;0,"1","0")&amp; IF(ODU!$AM340&gt;0,"1","0")&amp; IF(ODU!$AN340&gt;0,"1","0")&amp; IF(ODU!$AO340&gt;0,"1","0")&amp; IF(ODU!$AP340&gt;0,"1","0")))</f>
        <v/>
      </c>
      <c r="U340" s="351" t="str">
        <f>IF(ODU!$A340="","",43 - FIND("1",IF(ODU!$AP340&gt;0,"1","0") &amp; IF(ODU!$AO340&gt;0,"1","0") &amp; IF(ODU!$AN340&gt;0,"1","0") &amp; IF(ODU!$AM340&gt;0,"1","0")&amp; IF(ODU!$AL340&gt;0,"1","0")&amp; IF(ODU!$AK340&gt;0,"1","0")&amp; IF(ODU!$AJ340&gt;0,"1","0")&amp; IF(ODU!$AI340&gt;0,"1","0")&amp; IF(ODU!$AH340&gt;0,"1","0")&amp; IF(ODU!$AG340&gt;0,"1","0")&amp; IF(ODU!$AF340&gt;0,"1","0")&amp; IF(ODU!$AE340&gt;0,"1","0")&amp; IF(ODU!$AD340&gt;0,"1","0")&amp; IF(ODU!$AC340&gt;0,"1","0")&amp; IF(ODU!$AB340&gt;0,"1","0")&amp; IF(ODU!$AA340&gt;0,"1","0")))</f>
        <v/>
      </c>
      <c r="V340" s="351" t="str">
        <f>IF(ODU!$A340="","",IF(OR(T340&lt;&gt;R340+17,U340&lt;&gt;S340+17)," RangeMismatch",""))</f>
        <v/>
      </c>
      <c r="W340" s="344" t="str">
        <f ca="1">IF(ODU!$A340="","",IF(COUNTA(INDIRECT("odu!R"&amp;ROW()&amp;"C"&amp;R340&amp;":R"&amp;ROW()&amp;"C"&amp;S340,"false"))&lt;&gt;1+S340-R340," GapInRangeCooling",""))</f>
        <v/>
      </c>
      <c r="X340" s="344" t="str">
        <f ca="1">IF(ODU!$A340="","",IF(COUNTA(INDIRECT("odu!R"&amp;ROW()&amp;"C"&amp;T340&amp;":R"&amp;ROW()&amp;"C"&amp;U340,"false"))&lt;&gt;1+U340-T340," GapInRangeHeating",""))</f>
        <v/>
      </c>
      <c r="Y340" s="345" t="str">
        <f>IF(ODU!$A340="","",IF(OR(ODU!$F340=0,ODU!$B340=0),0,ODU!$F340/ODU!$B340))</f>
        <v/>
      </c>
      <c r="Z340" s="345" t="str">
        <f>IF(ODU!$A340="","",IF(OR(ODU!$G340=0,ODU!$B340=0),0, ODU!$G340/ODU!$B340))</f>
        <v/>
      </c>
      <c r="AA340" s="303" t="str">
        <f>IF(ODU!$A340="","",IF(Y340=0,0,IF(Y340&gt;=0.8,13,IF(Y340&gt;=0.7,12,IF(Y340&gt;=0.6,11,IF(Y340&gt;=0.5,10,0))))))</f>
        <v/>
      </c>
      <c r="AB340" s="351" t="str">
        <f>IF(ODU!$A340="","",IF(Z340&gt;2, 25,6+INT(10*(Z340-0.0001))))</f>
        <v/>
      </c>
      <c r="AC340" s="304" t="str">
        <f>IF(ODU!$A340="","",IF(AA340&lt;R340," CapacityMin",""))</f>
        <v/>
      </c>
      <c r="AD340" s="304" t="str">
        <f>IF(ODU!$A340="","",IF(AB340&gt;S340," CapacityMax",""))</f>
        <v/>
      </c>
      <c r="AE340" s="344" t="str">
        <f>IF(ODU!$A340="","",IF(ODU!H340&lt;Min_Units," UnitMin",""))</f>
        <v/>
      </c>
      <c r="AF340" s="344" t="str">
        <f>IF(ODU!$A340="","",IF(ODU!I340&lt;=ODU!H340," UnitMax",""))</f>
        <v/>
      </c>
      <c r="AG340" s="344" t="str">
        <f>IF(ODU!$A340="","",IF(COUNTIF(IDU!$E$3:$N$3,"="&amp;UPPER(ODU!BL340))=1,""," Invalid_IDU_List"))</f>
        <v/>
      </c>
      <c r="AH340" s="344" t="str">
        <f t="shared" ca="1" si="48"/>
        <v/>
      </c>
      <c r="AI340" s="344" t="str">
        <f t="shared" si="49"/>
        <v/>
      </c>
    </row>
    <row r="341" spans="1:35" x14ac:dyDescent="0.2">
      <c r="A341">
        <v>341</v>
      </c>
      <c r="B341" s="304" t="str">
        <f t="shared" ca="1" si="46"/>
        <v/>
      </c>
      <c r="C341" s="304">
        <f t="shared" ca="1" si="47"/>
        <v>0</v>
      </c>
      <c r="D341" s="304">
        <f t="shared" ca="1" si="43"/>
        <v>0</v>
      </c>
      <c r="E341" s="304" t="str">
        <f t="shared" ca="1" si="44"/>
        <v/>
      </c>
      <c r="F341">
        <v>335</v>
      </c>
      <c r="G341" s="304">
        <f t="shared" ca="1" si="45"/>
        <v>0</v>
      </c>
      <c r="H341" s="304" t="str">
        <f t="shared" ca="1" si="50"/>
        <v/>
      </c>
      <c r="I341" s="311"/>
      <c r="J341" s="311"/>
      <c r="K341" s="311"/>
      <c r="P341" s="344" t="str">
        <f>IF(ODU!$A341="","",IF(COUNTIF(ODU!$A$4:$A$504,"="&amp;ODU!$A341)&gt;1,"ODU_Duplicate",""))</f>
        <v/>
      </c>
      <c r="Q341" s="344" t="str">
        <f>IF(IDU!$A342="","",IF(COUNTIF(IDU!$A$4:$A$354,"="&amp;IDU!$A342)&gt;1,"IDU_Duplicate",""))</f>
        <v/>
      </c>
      <c r="R341" s="351" t="str">
        <f>IF(ODU!$A341="","",9 + FIND("1",IF(ODU!$J341&gt;0,"1","0") &amp; IF(ODU!$K341&gt;0,"1","0") &amp; IF(ODU!$L341&gt;0,"1","0") &amp; IF(ODU!$M341&gt;0,"1","0")&amp; IF(ODU!$N341&gt;0,"1","0")&amp; IF(ODU!$O341&gt;0,"1","0")&amp; IF(ODU!$P341&gt;0,"1","0")&amp; IF(ODU!$Q341&gt;0,"1","0")&amp; IF(ODU!$R341&gt;0,"1","0")&amp; IF(ODU!$S341&gt;0,"1","0")&amp; IF(ODU!$T341&gt;0,"1","0")&amp; IF(ODU!$U341&gt;0,"1","0")&amp; IF(ODU!$V341&gt;0,"1","0")&amp; IF(ODU!$W341&gt;0,"1","0")&amp; IF(ODU!$X341&gt;0,"1","0")&amp; IF(ODU!$Y341&gt;0,"1","0")))</f>
        <v/>
      </c>
      <c r="S341" s="351" t="str">
        <f>IF(ODU!$A341="","",26 - FIND("1",IF(ODU!$Y341&gt;0,"1","0") &amp; IF(ODU!$X341&gt;0,"1","0") &amp; IF(ODU!$W341&gt;0,"1","0") &amp; IF(ODU!$V341&gt;0,"1","0")&amp; IF(ODU!$U341&gt;0,"1","0")&amp; IF(ODU!$T341&gt;0,"1","0")&amp; IF(ODU!$S341&gt;0,"1","0")&amp; IF(ODU!$R341&gt;0,"1","0")&amp; IF(ODU!$Q341&gt;0,"1","0")&amp; IF(ODU!$P341&gt;0,"1","0")&amp; IF(ODU!$O341&gt;0,"1","0")&amp; IF(ODU!$N341&gt;0,"1","0")&amp; IF(ODU!$M341&gt;0,"1","0")&amp; IF(ODU!$L341&gt;0,"1","0")&amp; IF(ODU!$K341&gt;0,"1","0")&amp; IF(ODU!$J341&gt;0,"1","0")))</f>
        <v/>
      </c>
      <c r="T341" s="351" t="str">
        <f>IF(ODU!$A341="","",26 + FIND("1",IF(ODU!$AA341&gt;0,"1","0") &amp; IF(ODU!$AB341&gt;0,"1","0") &amp; IF(ODU!$AC341&gt;0,"1","0") &amp; IF(ODU!$AD341&gt;0,"1","0")&amp; IF(ODU!$AE341&gt;0,"1","0")&amp; IF(ODU!$AF341&gt;0,"1","0")&amp; IF(ODU!$AG341&gt;0,"1","0")&amp; IF(ODU!$AH341&gt;0,"1","0")&amp; IF(ODU!$AI341&gt;0,"1","0")&amp; IF(ODU!$AJ341&gt;0,"1","0")&amp; IF(ODU!$AK341&gt;0,"1","0")&amp; IF(ODU!$AL341&gt;0,"1","0")&amp; IF(ODU!$AM341&gt;0,"1","0")&amp; IF(ODU!$AN341&gt;0,"1","0")&amp; IF(ODU!$AO341&gt;0,"1","0")&amp; IF(ODU!$AP341&gt;0,"1","0")))</f>
        <v/>
      </c>
      <c r="U341" s="351" t="str">
        <f>IF(ODU!$A341="","",43 - FIND("1",IF(ODU!$AP341&gt;0,"1","0") &amp; IF(ODU!$AO341&gt;0,"1","0") &amp; IF(ODU!$AN341&gt;0,"1","0") &amp; IF(ODU!$AM341&gt;0,"1","0")&amp; IF(ODU!$AL341&gt;0,"1","0")&amp; IF(ODU!$AK341&gt;0,"1","0")&amp; IF(ODU!$AJ341&gt;0,"1","0")&amp; IF(ODU!$AI341&gt;0,"1","0")&amp; IF(ODU!$AH341&gt;0,"1","0")&amp; IF(ODU!$AG341&gt;0,"1","0")&amp; IF(ODU!$AF341&gt;0,"1","0")&amp; IF(ODU!$AE341&gt;0,"1","0")&amp; IF(ODU!$AD341&gt;0,"1","0")&amp; IF(ODU!$AC341&gt;0,"1","0")&amp; IF(ODU!$AB341&gt;0,"1","0")&amp; IF(ODU!$AA341&gt;0,"1","0")))</f>
        <v/>
      </c>
      <c r="V341" s="351" t="str">
        <f>IF(ODU!$A341="","",IF(OR(T341&lt;&gt;R341+17,U341&lt;&gt;S341+17)," RangeMismatch",""))</f>
        <v/>
      </c>
      <c r="W341" s="344" t="str">
        <f ca="1">IF(ODU!$A341="","",IF(COUNTA(INDIRECT("odu!R"&amp;ROW()&amp;"C"&amp;R341&amp;":R"&amp;ROW()&amp;"C"&amp;S341,"false"))&lt;&gt;1+S341-R341," GapInRangeCooling",""))</f>
        <v/>
      </c>
      <c r="X341" s="344" t="str">
        <f ca="1">IF(ODU!$A341="","",IF(COUNTA(INDIRECT("odu!R"&amp;ROW()&amp;"C"&amp;T341&amp;":R"&amp;ROW()&amp;"C"&amp;U341,"false"))&lt;&gt;1+U341-T341," GapInRangeHeating",""))</f>
        <v/>
      </c>
      <c r="Y341" s="345" t="str">
        <f>IF(ODU!$A341="","",IF(OR(ODU!$F341=0,ODU!$B341=0),0,ODU!$F341/ODU!$B341))</f>
        <v/>
      </c>
      <c r="Z341" s="345" t="str">
        <f>IF(ODU!$A341="","",IF(OR(ODU!$G341=0,ODU!$B341=0),0, ODU!$G341/ODU!$B341))</f>
        <v/>
      </c>
      <c r="AA341" s="303" t="str">
        <f>IF(ODU!$A341="","",IF(Y341=0,0,IF(Y341&gt;=0.8,13,IF(Y341&gt;=0.7,12,IF(Y341&gt;=0.6,11,IF(Y341&gt;=0.5,10,0))))))</f>
        <v/>
      </c>
      <c r="AB341" s="351" t="str">
        <f>IF(ODU!$A341="","",IF(Z341&gt;2, 25,6+INT(10*(Z341-0.0001))))</f>
        <v/>
      </c>
      <c r="AC341" s="304" t="str">
        <f>IF(ODU!$A341="","",IF(AA341&lt;R341," CapacityMin",""))</f>
        <v/>
      </c>
      <c r="AD341" s="304" t="str">
        <f>IF(ODU!$A341="","",IF(AB341&gt;S341," CapacityMax",""))</f>
        <v/>
      </c>
      <c r="AE341" s="344" t="str">
        <f>IF(ODU!$A341="","",IF(ODU!H341&lt;Min_Units," UnitMin",""))</f>
        <v/>
      </c>
      <c r="AF341" s="344" t="str">
        <f>IF(ODU!$A341="","",IF(ODU!I341&lt;=ODU!H341," UnitMax",""))</f>
        <v/>
      </c>
      <c r="AG341" s="344" t="str">
        <f>IF(ODU!$A341="","",IF(COUNTIF(IDU!$E$3:$N$3,"="&amp;UPPER(ODU!BL341))=1,""," Invalid_IDU_List"))</f>
        <v/>
      </c>
      <c r="AH341" s="344" t="str">
        <f t="shared" ca="1" si="48"/>
        <v/>
      </c>
      <c r="AI341" s="344" t="str">
        <f t="shared" si="49"/>
        <v/>
      </c>
    </row>
    <row r="342" spans="1:35" x14ac:dyDescent="0.2">
      <c r="A342">
        <v>342</v>
      </c>
      <c r="B342" s="304" t="str">
        <f t="shared" ca="1" si="46"/>
        <v/>
      </c>
      <c r="C342" s="304">
        <f t="shared" ca="1" si="47"/>
        <v>0</v>
      </c>
      <c r="D342" s="304">
        <f t="shared" ca="1" si="43"/>
        <v>0</v>
      </c>
      <c r="E342" s="304" t="str">
        <f t="shared" ca="1" si="44"/>
        <v/>
      </c>
      <c r="F342">
        <v>336</v>
      </c>
      <c r="G342" s="304">
        <f t="shared" ca="1" si="45"/>
        <v>0</v>
      </c>
      <c r="H342" s="304" t="str">
        <f t="shared" ca="1" si="50"/>
        <v/>
      </c>
      <c r="I342" s="311"/>
      <c r="J342" s="311"/>
      <c r="K342" s="311"/>
      <c r="P342" s="344" t="str">
        <f>IF(ODU!$A342="","",IF(COUNTIF(ODU!$A$4:$A$504,"="&amp;ODU!$A342)&gt;1,"ODU_Duplicate",""))</f>
        <v/>
      </c>
      <c r="Q342" s="344" t="str">
        <f>IF(IDU!$A343="","",IF(COUNTIF(IDU!$A$4:$A$354,"="&amp;IDU!$A343)&gt;1,"IDU_Duplicate",""))</f>
        <v/>
      </c>
      <c r="R342" s="351" t="str">
        <f>IF(ODU!$A342="","",9 + FIND("1",IF(ODU!$J342&gt;0,"1","0") &amp; IF(ODU!$K342&gt;0,"1","0") &amp; IF(ODU!$L342&gt;0,"1","0") &amp; IF(ODU!$M342&gt;0,"1","0")&amp; IF(ODU!$N342&gt;0,"1","0")&amp; IF(ODU!$O342&gt;0,"1","0")&amp; IF(ODU!$P342&gt;0,"1","0")&amp; IF(ODU!$Q342&gt;0,"1","0")&amp; IF(ODU!$R342&gt;0,"1","0")&amp; IF(ODU!$S342&gt;0,"1","0")&amp; IF(ODU!$T342&gt;0,"1","0")&amp; IF(ODU!$U342&gt;0,"1","0")&amp; IF(ODU!$V342&gt;0,"1","0")&amp; IF(ODU!$W342&gt;0,"1","0")&amp; IF(ODU!$X342&gt;0,"1","0")&amp; IF(ODU!$Y342&gt;0,"1","0")))</f>
        <v/>
      </c>
      <c r="S342" s="351" t="str">
        <f>IF(ODU!$A342="","",26 - FIND("1",IF(ODU!$Y342&gt;0,"1","0") &amp; IF(ODU!$X342&gt;0,"1","0") &amp; IF(ODU!$W342&gt;0,"1","0") &amp; IF(ODU!$V342&gt;0,"1","0")&amp; IF(ODU!$U342&gt;0,"1","0")&amp; IF(ODU!$T342&gt;0,"1","0")&amp; IF(ODU!$S342&gt;0,"1","0")&amp; IF(ODU!$R342&gt;0,"1","0")&amp; IF(ODU!$Q342&gt;0,"1","0")&amp; IF(ODU!$P342&gt;0,"1","0")&amp; IF(ODU!$O342&gt;0,"1","0")&amp; IF(ODU!$N342&gt;0,"1","0")&amp; IF(ODU!$M342&gt;0,"1","0")&amp; IF(ODU!$L342&gt;0,"1","0")&amp; IF(ODU!$K342&gt;0,"1","0")&amp; IF(ODU!$J342&gt;0,"1","0")))</f>
        <v/>
      </c>
      <c r="T342" s="351" t="str">
        <f>IF(ODU!$A342="","",26 + FIND("1",IF(ODU!$AA342&gt;0,"1","0") &amp; IF(ODU!$AB342&gt;0,"1","0") &amp; IF(ODU!$AC342&gt;0,"1","0") &amp; IF(ODU!$AD342&gt;0,"1","0")&amp; IF(ODU!$AE342&gt;0,"1","0")&amp; IF(ODU!$AF342&gt;0,"1","0")&amp; IF(ODU!$AG342&gt;0,"1","0")&amp; IF(ODU!$AH342&gt;0,"1","0")&amp; IF(ODU!$AI342&gt;0,"1","0")&amp; IF(ODU!$AJ342&gt;0,"1","0")&amp; IF(ODU!$AK342&gt;0,"1","0")&amp; IF(ODU!$AL342&gt;0,"1","0")&amp; IF(ODU!$AM342&gt;0,"1","0")&amp; IF(ODU!$AN342&gt;0,"1","0")&amp; IF(ODU!$AO342&gt;0,"1","0")&amp; IF(ODU!$AP342&gt;0,"1","0")))</f>
        <v/>
      </c>
      <c r="U342" s="351" t="str">
        <f>IF(ODU!$A342="","",43 - FIND("1",IF(ODU!$AP342&gt;0,"1","0") &amp; IF(ODU!$AO342&gt;0,"1","0") &amp; IF(ODU!$AN342&gt;0,"1","0") &amp; IF(ODU!$AM342&gt;0,"1","0")&amp; IF(ODU!$AL342&gt;0,"1","0")&amp; IF(ODU!$AK342&gt;0,"1","0")&amp; IF(ODU!$AJ342&gt;0,"1","0")&amp; IF(ODU!$AI342&gt;0,"1","0")&amp; IF(ODU!$AH342&gt;0,"1","0")&amp; IF(ODU!$AG342&gt;0,"1","0")&amp; IF(ODU!$AF342&gt;0,"1","0")&amp; IF(ODU!$AE342&gt;0,"1","0")&amp; IF(ODU!$AD342&gt;0,"1","0")&amp; IF(ODU!$AC342&gt;0,"1","0")&amp; IF(ODU!$AB342&gt;0,"1","0")&amp; IF(ODU!$AA342&gt;0,"1","0")))</f>
        <v/>
      </c>
      <c r="V342" s="351" t="str">
        <f>IF(ODU!$A342="","",IF(OR(T342&lt;&gt;R342+17,U342&lt;&gt;S342+17)," RangeMismatch",""))</f>
        <v/>
      </c>
      <c r="W342" s="344" t="str">
        <f ca="1">IF(ODU!$A342="","",IF(COUNTA(INDIRECT("odu!R"&amp;ROW()&amp;"C"&amp;R342&amp;":R"&amp;ROW()&amp;"C"&amp;S342,"false"))&lt;&gt;1+S342-R342," GapInRangeCooling",""))</f>
        <v/>
      </c>
      <c r="X342" s="344" t="str">
        <f ca="1">IF(ODU!$A342="","",IF(COUNTA(INDIRECT("odu!R"&amp;ROW()&amp;"C"&amp;T342&amp;":R"&amp;ROW()&amp;"C"&amp;U342,"false"))&lt;&gt;1+U342-T342," GapInRangeHeating",""))</f>
        <v/>
      </c>
      <c r="Y342" s="345" t="str">
        <f>IF(ODU!$A342="","",IF(OR(ODU!$F342=0,ODU!$B342=0),0,ODU!$F342/ODU!$B342))</f>
        <v/>
      </c>
      <c r="Z342" s="345" t="str">
        <f>IF(ODU!$A342="","",IF(OR(ODU!$G342=0,ODU!$B342=0),0, ODU!$G342/ODU!$B342))</f>
        <v/>
      </c>
      <c r="AA342" s="303" t="str">
        <f>IF(ODU!$A342="","",IF(Y342=0,0,IF(Y342&gt;=0.8,13,IF(Y342&gt;=0.7,12,IF(Y342&gt;=0.6,11,IF(Y342&gt;=0.5,10,0))))))</f>
        <v/>
      </c>
      <c r="AB342" s="351" t="str">
        <f>IF(ODU!$A342="","",IF(Z342&gt;2, 25,6+INT(10*(Z342-0.0001))))</f>
        <v/>
      </c>
      <c r="AC342" s="304" t="str">
        <f>IF(ODU!$A342="","",IF(AA342&lt;R342," CapacityMin",""))</f>
        <v/>
      </c>
      <c r="AD342" s="304" t="str">
        <f>IF(ODU!$A342="","",IF(AB342&gt;S342," CapacityMax",""))</f>
        <v/>
      </c>
      <c r="AE342" s="344" t="str">
        <f>IF(ODU!$A342="","",IF(ODU!H342&lt;Min_Units," UnitMin",""))</f>
        <v/>
      </c>
      <c r="AF342" s="344" t="str">
        <f>IF(ODU!$A342="","",IF(ODU!I342&lt;=ODU!H342," UnitMax",""))</f>
        <v/>
      </c>
      <c r="AG342" s="344" t="str">
        <f>IF(ODU!$A342="","",IF(COUNTIF(IDU!$E$3:$N$3,"="&amp;UPPER(ODU!BL342))=1,""," Invalid_IDU_List"))</f>
        <v/>
      </c>
      <c r="AH342" s="344" t="str">
        <f t="shared" ca="1" si="48"/>
        <v/>
      </c>
      <c r="AI342" s="344" t="str">
        <f t="shared" si="49"/>
        <v/>
      </c>
    </row>
    <row r="343" spans="1:35" x14ac:dyDescent="0.2">
      <c r="A343">
        <v>343</v>
      </c>
      <c r="B343" s="304" t="str">
        <f t="shared" ca="1" si="46"/>
        <v/>
      </c>
      <c r="C343" s="304">
        <f t="shared" ca="1" si="47"/>
        <v>0</v>
      </c>
      <c r="D343" s="304">
        <f t="shared" ca="1" si="43"/>
        <v>0</v>
      </c>
      <c r="E343" s="304" t="str">
        <f t="shared" ca="1" si="44"/>
        <v/>
      </c>
      <c r="F343">
        <v>337</v>
      </c>
      <c r="G343" s="304">
        <f t="shared" ca="1" si="45"/>
        <v>0</v>
      </c>
      <c r="H343" s="304" t="str">
        <f t="shared" ca="1" si="50"/>
        <v/>
      </c>
      <c r="I343" s="311"/>
      <c r="J343" s="311"/>
      <c r="K343" s="311"/>
      <c r="P343" s="344" t="str">
        <f>IF(ODU!$A343="","",IF(COUNTIF(ODU!$A$4:$A$504,"="&amp;ODU!$A343)&gt;1,"ODU_Duplicate",""))</f>
        <v/>
      </c>
      <c r="Q343" s="344" t="str">
        <f>IF(IDU!$A344="","",IF(COUNTIF(IDU!$A$4:$A$354,"="&amp;IDU!$A344)&gt;1,"IDU_Duplicate",""))</f>
        <v/>
      </c>
      <c r="R343" s="351" t="str">
        <f>IF(ODU!$A343="","",9 + FIND("1",IF(ODU!$J343&gt;0,"1","0") &amp; IF(ODU!$K343&gt;0,"1","0") &amp; IF(ODU!$L343&gt;0,"1","0") &amp; IF(ODU!$M343&gt;0,"1","0")&amp; IF(ODU!$N343&gt;0,"1","0")&amp; IF(ODU!$O343&gt;0,"1","0")&amp; IF(ODU!$P343&gt;0,"1","0")&amp; IF(ODU!$Q343&gt;0,"1","0")&amp; IF(ODU!$R343&gt;0,"1","0")&amp; IF(ODU!$S343&gt;0,"1","0")&amp; IF(ODU!$T343&gt;0,"1","0")&amp; IF(ODU!$U343&gt;0,"1","0")&amp; IF(ODU!$V343&gt;0,"1","0")&amp; IF(ODU!$W343&gt;0,"1","0")&amp; IF(ODU!$X343&gt;0,"1","0")&amp; IF(ODU!$Y343&gt;0,"1","0")))</f>
        <v/>
      </c>
      <c r="S343" s="351" t="str">
        <f>IF(ODU!$A343="","",26 - FIND("1",IF(ODU!$Y343&gt;0,"1","0") &amp; IF(ODU!$X343&gt;0,"1","0") &amp; IF(ODU!$W343&gt;0,"1","0") &amp; IF(ODU!$V343&gt;0,"1","0")&amp; IF(ODU!$U343&gt;0,"1","0")&amp; IF(ODU!$T343&gt;0,"1","0")&amp; IF(ODU!$S343&gt;0,"1","0")&amp; IF(ODU!$R343&gt;0,"1","0")&amp; IF(ODU!$Q343&gt;0,"1","0")&amp; IF(ODU!$P343&gt;0,"1","0")&amp; IF(ODU!$O343&gt;0,"1","0")&amp; IF(ODU!$N343&gt;0,"1","0")&amp; IF(ODU!$M343&gt;0,"1","0")&amp; IF(ODU!$L343&gt;0,"1","0")&amp; IF(ODU!$K343&gt;0,"1","0")&amp; IF(ODU!$J343&gt;0,"1","0")))</f>
        <v/>
      </c>
      <c r="T343" s="351" t="str">
        <f>IF(ODU!$A343="","",26 + FIND("1",IF(ODU!$AA343&gt;0,"1","0") &amp; IF(ODU!$AB343&gt;0,"1","0") &amp; IF(ODU!$AC343&gt;0,"1","0") &amp; IF(ODU!$AD343&gt;0,"1","0")&amp; IF(ODU!$AE343&gt;0,"1","0")&amp; IF(ODU!$AF343&gt;0,"1","0")&amp; IF(ODU!$AG343&gt;0,"1","0")&amp; IF(ODU!$AH343&gt;0,"1","0")&amp; IF(ODU!$AI343&gt;0,"1","0")&amp; IF(ODU!$AJ343&gt;0,"1","0")&amp; IF(ODU!$AK343&gt;0,"1","0")&amp; IF(ODU!$AL343&gt;0,"1","0")&amp; IF(ODU!$AM343&gt;0,"1","0")&amp; IF(ODU!$AN343&gt;0,"1","0")&amp; IF(ODU!$AO343&gt;0,"1","0")&amp; IF(ODU!$AP343&gt;0,"1","0")))</f>
        <v/>
      </c>
      <c r="U343" s="351" t="str">
        <f>IF(ODU!$A343="","",43 - FIND("1",IF(ODU!$AP343&gt;0,"1","0") &amp; IF(ODU!$AO343&gt;0,"1","0") &amp; IF(ODU!$AN343&gt;0,"1","0") &amp; IF(ODU!$AM343&gt;0,"1","0")&amp; IF(ODU!$AL343&gt;0,"1","0")&amp; IF(ODU!$AK343&gt;0,"1","0")&amp; IF(ODU!$AJ343&gt;0,"1","0")&amp; IF(ODU!$AI343&gt;0,"1","0")&amp; IF(ODU!$AH343&gt;0,"1","0")&amp; IF(ODU!$AG343&gt;0,"1","0")&amp; IF(ODU!$AF343&gt;0,"1","0")&amp; IF(ODU!$AE343&gt;0,"1","0")&amp; IF(ODU!$AD343&gt;0,"1","0")&amp; IF(ODU!$AC343&gt;0,"1","0")&amp; IF(ODU!$AB343&gt;0,"1","0")&amp; IF(ODU!$AA343&gt;0,"1","0")))</f>
        <v/>
      </c>
      <c r="V343" s="351" t="str">
        <f>IF(ODU!$A343="","",IF(OR(T343&lt;&gt;R343+17,U343&lt;&gt;S343+17)," RangeMismatch",""))</f>
        <v/>
      </c>
      <c r="W343" s="344" t="str">
        <f ca="1">IF(ODU!$A343="","",IF(COUNTA(INDIRECT("odu!R"&amp;ROW()&amp;"C"&amp;R343&amp;":R"&amp;ROW()&amp;"C"&amp;S343,"false"))&lt;&gt;1+S343-R343," GapInRangeCooling",""))</f>
        <v/>
      </c>
      <c r="X343" s="344" t="str">
        <f ca="1">IF(ODU!$A343="","",IF(COUNTA(INDIRECT("odu!R"&amp;ROW()&amp;"C"&amp;T343&amp;":R"&amp;ROW()&amp;"C"&amp;U343,"false"))&lt;&gt;1+U343-T343," GapInRangeHeating",""))</f>
        <v/>
      </c>
      <c r="Y343" s="345" t="str">
        <f>IF(ODU!$A343="","",IF(OR(ODU!$F343=0,ODU!$B343=0),0,ODU!$F343/ODU!$B343))</f>
        <v/>
      </c>
      <c r="Z343" s="345" t="str">
        <f>IF(ODU!$A343="","",IF(OR(ODU!$G343=0,ODU!$B343=0),0, ODU!$G343/ODU!$B343))</f>
        <v/>
      </c>
      <c r="AA343" s="303" t="str">
        <f>IF(ODU!$A343="","",IF(Y343=0,0,IF(Y343&gt;=0.8,13,IF(Y343&gt;=0.7,12,IF(Y343&gt;=0.6,11,IF(Y343&gt;=0.5,10,0))))))</f>
        <v/>
      </c>
      <c r="AB343" s="351" t="str">
        <f>IF(ODU!$A343="","",IF(Z343&gt;2, 25,6+INT(10*(Z343-0.0001))))</f>
        <v/>
      </c>
      <c r="AC343" s="304" t="str">
        <f>IF(ODU!$A343="","",IF(AA343&lt;R343," CapacityMin",""))</f>
        <v/>
      </c>
      <c r="AD343" s="304" t="str">
        <f>IF(ODU!$A343="","",IF(AB343&gt;S343," CapacityMax",""))</f>
        <v/>
      </c>
      <c r="AE343" s="344" t="str">
        <f>IF(ODU!$A343="","",IF(ODU!H343&lt;Min_Units," UnitMin",""))</f>
        <v/>
      </c>
      <c r="AF343" s="344" t="str">
        <f>IF(ODU!$A343="","",IF(ODU!I343&lt;=ODU!H343," UnitMax",""))</f>
        <v/>
      </c>
      <c r="AG343" s="344" t="str">
        <f>IF(ODU!$A343="","",IF(COUNTIF(IDU!$E$3:$N$3,"="&amp;UPPER(ODU!BL343))=1,""," Invalid_IDU_List"))</f>
        <v/>
      </c>
      <c r="AH343" s="344" t="str">
        <f t="shared" ca="1" si="48"/>
        <v/>
      </c>
      <c r="AI343" s="344" t="str">
        <f t="shared" si="49"/>
        <v/>
      </c>
    </row>
    <row r="344" spans="1:35" x14ac:dyDescent="0.2">
      <c r="A344">
        <v>344</v>
      </c>
      <c r="B344" s="304" t="str">
        <f t="shared" ca="1" si="46"/>
        <v/>
      </c>
      <c r="C344" s="304">
        <f t="shared" ca="1" si="47"/>
        <v>0</v>
      </c>
      <c r="D344" s="304">
        <f t="shared" ca="1" si="43"/>
        <v>0</v>
      </c>
      <c r="E344" s="304" t="str">
        <f t="shared" ca="1" si="44"/>
        <v/>
      </c>
      <c r="F344">
        <v>338</v>
      </c>
      <c r="G344" s="304">
        <f t="shared" ca="1" si="45"/>
        <v>0</v>
      </c>
      <c r="H344" s="304" t="str">
        <f t="shared" ca="1" si="50"/>
        <v/>
      </c>
      <c r="I344" s="311"/>
      <c r="J344" s="311"/>
      <c r="K344" s="311"/>
      <c r="P344" s="344" t="str">
        <f>IF(ODU!$A344="","",IF(COUNTIF(ODU!$A$4:$A$504,"="&amp;ODU!$A344)&gt;1,"ODU_Duplicate",""))</f>
        <v/>
      </c>
      <c r="Q344" s="344" t="str">
        <f>IF(IDU!$A345="","",IF(COUNTIF(IDU!$A$4:$A$354,"="&amp;IDU!$A345)&gt;1,"IDU_Duplicate",""))</f>
        <v/>
      </c>
      <c r="R344" s="351" t="str">
        <f>IF(ODU!$A344="","",9 + FIND("1",IF(ODU!$J344&gt;0,"1","0") &amp; IF(ODU!$K344&gt;0,"1","0") &amp; IF(ODU!$L344&gt;0,"1","0") &amp; IF(ODU!$M344&gt;0,"1","0")&amp; IF(ODU!$N344&gt;0,"1","0")&amp; IF(ODU!$O344&gt;0,"1","0")&amp; IF(ODU!$P344&gt;0,"1","0")&amp; IF(ODU!$Q344&gt;0,"1","0")&amp; IF(ODU!$R344&gt;0,"1","0")&amp; IF(ODU!$S344&gt;0,"1","0")&amp; IF(ODU!$T344&gt;0,"1","0")&amp; IF(ODU!$U344&gt;0,"1","0")&amp; IF(ODU!$V344&gt;0,"1","0")&amp; IF(ODU!$W344&gt;0,"1","0")&amp; IF(ODU!$X344&gt;0,"1","0")&amp; IF(ODU!$Y344&gt;0,"1","0")))</f>
        <v/>
      </c>
      <c r="S344" s="351" t="str">
        <f>IF(ODU!$A344="","",26 - FIND("1",IF(ODU!$Y344&gt;0,"1","0") &amp; IF(ODU!$X344&gt;0,"1","0") &amp; IF(ODU!$W344&gt;0,"1","0") &amp; IF(ODU!$V344&gt;0,"1","0")&amp; IF(ODU!$U344&gt;0,"1","0")&amp; IF(ODU!$T344&gt;0,"1","0")&amp; IF(ODU!$S344&gt;0,"1","0")&amp; IF(ODU!$R344&gt;0,"1","0")&amp; IF(ODU!$Q344&gt;0,"1","0")&amp; IF(ODU!$P344&gt;0,"1","0")&amp; IF(ODU!$O344&gt;0,"1","0")&amp; IF(ODU!$N344&gt;0,"1","0")&amp; IF(ODU!$M344&gt;0,"1","0")&amp; IF(ODU!$L344&gt;0,"1","0")&amp; IF(ODU!$K344&gt;0,"1","0")&amp; IF(ODU!$J344&gt;0,"1","0")))</f>
        <v/>
      </c>
      <c r="T344" s="351" t="str">
        <f>IF(ODU!$A344="","",26 + FIND("1",IF(ODU!$AA344&gt;0,"1","0") &amp; IF(ODU!$AB344&gt;0,"1","0") &amp; IF(ODU!$AC344&gt;0,"1","0") &amp; IF(ODU!$AD344&gt;0,"1","0")&amp; IF(ODU!$AE344&gt;0,"1","0")&amp; IF(ODU!$AF344&gt;0,"1","0")&amp; IF(ODU!$AG344&gt;0,"1","0")&amp; IF(ODU!$AH344&gt;0,"1","0")&amp; IF(ODU!$AI344&gt;0,"1","0")&amp; IF(ODU!$AJ344&gt;0,"1","0")&amp; IF(ODU!$AK344&gt;0,"1","0")&amp; IF(ODU!$AL344&gt;0,"1","0")&amp; IF(ODU!$AM344&gt;0,"1","0")&amp; IF(ODU!$AN344&gt;0,"1","0")&amp; IF(ODU!$AO344&gt;0,"1","0")&amp; IF(ODU!$AP344&gt;0,"1","0")))</f>
        <v/>
      </c>
      <c r="U344" s="351" t="str">
        <f>IF(ODU!$A344="","",43 - FIND("1",IF(ODU!$AP344&gt;0,"1","0") &amp; IF(ODU!$AO344&gt;0,"1","0") &amp; IF(ODU!$AN344&gt;0,"1","0") &amp; IF(ODU!$AM344&gt;0,"1","0")&amp; IF(ODU!$AL344&gt;0,"1","0")&amp; IF(ODU!$AK344&gt;0,"1","0")&amp; IF(ODU!$AJ344&gt;0,"1","0")&amp; IF(ODU!$AI344&gt;0,"1","0")&amp; IF(ODU!$AH344&gt;0,"1","0")&amp; IF(ODU!$AG344&gt;0,"1","0")&amp; IF(ODU!$AF344&gt;0,"1","0")&amp; IF(ODU!$AE344&gt;0,"1","0")&amp; IF(ODU!$AD344&gt;0,"1","0")&amp; IF(ODU!$AC344&gt;0,"1","0")&amp; IF(ODU!$AB344&gt;0,"1","0")&amp; IF(ODU!$AA344&gt;0,"1","0")))</f>
        <v/>
      </c>
      <c r="V344" s="351" t="str">
        <f>IF(ODU!$A344="","",IF(OR(T344&lt;&gt;R344+17,U344&lt;&gt;S344+17)," RangeMismatch",""))</f>
        <v/>
      </c>
      <c r="W344" s="344" t="str">
        <f ca="1">IF(ODU!$A344="","",IF(COUNTA(INDIRECT("odu!R"&amp;ROW()&amp;"C"&amp;R344&amp;":R"&amp;ROW()&amp;"C"&amp;S344,"false"))&lt;&gt;1+S344-R344," GapInRangeCooling",""))</f>
        <v/>
      </c>
      <c r="X344" s="344" t="str">
        <f ca="1">IF(ODU!$A344="","",IF(COUNTA(INDIRECT("odu!R"&amp;ROW()&amp;"C"&amp;T344&amp;":R"&amp;ROW()&amp;"C"&amp;U344,"false"))&lt;&gt;1+U344-T344," GapInRangeHeating",""))</f>
        <v/>
      </c>
      <c r="Y344" s="345" t="str">
        <f>IF(ODU!$A344="","",IF(OR(ODU!$F344=0,ODU!$B344=0),0,ODU!$F344/ODU!$B344))</f>
        <v/>
      </c>
      <c r="Z344" s="345" t="str">
        <f>IF(ODU!$A344="","",IF(OR(ODU!$G344=0,ODU!$B344=0),0, ODU!$G344/ODU!$B344))</f>
        <v/>
      </c>
      <c r="AA344" s="303" t="str">
        <f>IF(ODU!$A344="","",IF(Y344=0,0,IF(Y344&gt;=0.8,13,IF(Y344&gt;=0.7,12,IF(Y344&gt;=0.6,11,IF(Y344&gt;=0.5,10,0))))))</f>
        <v/>
      </c>
      <c r="AB344" s="351" t="str">
        <f>IF(ODU!$A344="","",IF(Z344&gt;2, 25,6+INT(10*(Z344-0.0001))))</f>
        <v/>
      </c>
      <c r="AC344" s="304" t="str">
        <f>IF(ODU!$A344="","",IF(AA344&lt;R344," CapacityMin",""))</f>
        <v/>
      </c>
      <c r="AD344" s="304" t="str">
        <f>IF(ODU!$A344="","",IF(AB344&gt;S344," CapacityMax",""))</f>
        <v/>
      </c>
      <c r="AE344" s="344" t="str">
        <f>IF(ODU!$A344="","",IF(ODU!H344&lt;Min_Units," UnitMin",""))</f>
        <v/>
      </c>
      <c r="AF344" s="344" t="str">
        <f>IF(ODU!$A344="","",IF(ODU!I344&lt;=ODU!H344," UnitMax",""))</f>
        <v/>
      </c>
      <c r="AG344" s="344" t="str">
        <f>IF(ODU!$A344="","",IF(COUNTIF(IDU!$E$3:$N$3,"="&amp;UPPER(ODU!BL344))=1,""," Invalid_IDU_List"))</f>
        <v/>
      </c>
      <c r="AH344" s="344" t="str">
        <f t="shared" ca="1" si="48"/>
        <v/>
      </c>
      <c r="AI344" s="344" t="str">
        <f t="shared" si="49"/>
        <v/>
      </c>
    </row>
    <row r="345" spans="1:35" x14ac:dyDescent="0.2">
      <c r="A345">
        <v>345</v>
      </c>
      <c r="B345" s="304" t="str">
        <f t="shared" ca="1" si="46"/>
        <v/>
      </c>
      <c r="C345" s="304">
        <f t="shared" ca="1" si="47"/>
        <v>0</v>
      </c>
      <c r="D345" s="304">
        <f t="shared" ca="1" si="43"/>
        <v>0</v>
      </c>
      <c r="E345" s="304" t="str">
        <f t="shared" ca="1" si="44"/>
        <v/>
      </c>
      <c r="F345">
        <v>339</v>
      </c>
      <c r="G345" s="304">
        <f t="shared" ca="1" si="45"/>
        <v>0</v>
      </c>
      <c r="H345" s="304" t="str">
        <f t="shared" ca="1" si="50"/>
        <v/>
      </c>
      <c r="I345" s="311"/>
      <c r="J345" s="311"/>
      <c r="K345" s="311"/>
      <c r="P345" s="344" t="str">
        <f>IF(ODU!$A345="","",IF(COUNTIF(ODU!$A$4:$A$504,"="&amp;ODU!$A345)&gt;1,"ODU_Duplicate",""))</f>
        <v/>
      </c>
      <c r="Q345" s="344" t="str">
        <f>IF(IDU!$A346="","",IF(COUNTIF(IDU!$A$4:$A$354,"="&amp;IDU!$A346)&gt;1,"IDU_Duplicate",""))</f>
        <v/>
      </c>
      <c r="R345" s="351" t="str">
        <f>IF(ODU!$A345="","",9 + FIND("1",IF(ODU!$J345&gt;0,"1","0") &amp; IF(ODU!$K345&gt;0,"1","0") &amp; IF(ODU!$L345&gt;0,"1","0") &amp; IF(ODU!$M345&gt;0,"1","0")&amp; IF(ODU!$N345&gt;0,"1","0")&amp; IF(ODU!$O345&gt;0,"1","0")&amp; IF(ODU!$P345&gt;0,"1","0")&amp; IF(ODU!$Q345&gt;0,"1","0")&amp; IF(ODU!$R345&gt;0,"1","0")&amp; IF(ODU!$S345&gt;0,"1","0")&amp; IF(ODU!$T345&gt;0,"1","0")&amp; IF(ODU!$U345&gt;0,"1","0")&amp; IF(ODU!$V345&gt;0,"1","0")&amp; IF(ODU!$W345&gt;0,"1","0")&amp; IF(ODU!$X345&gt;0,"1","0")&amp; IF(ODU!$Y345&gt;0,"1","0")))</f>
        <v/>
      </c>
      <c r="S345" s="351" t="str">
        <f>IF(ODU!$A345="","",26 - FIND("1",IF(ODU!$Y345&gt;0,"1","0") &amp; IF(ODU!$X345&gt;0,"1","0") &amp; IF(ODU!$W345&gt;0,"1","0") &amp; IF(ODU!$V345&gt;0,"1","0")&amp; IF(ODU!$U345&gt;0,"1","0")&amp; IF(ODU!$T345&gt;0,"1","0")&amp; IF(ODU!$S345&gt;0,"1","0")&amp; IF(ODU!$R345&gt;0,"1","0")&amp; IF(ODU!$Q345&gt;0,"1","0")&amp; IF(ODU!$P345&gt;0,"1","0")&amp; IF(ODU!$O345&gt;0,"1","0")&amp; IF(ODU!$N345&gt;0,"1","0")&amp; IF(ODU!$M345&gt;0,"1","0")&amp; IF(ODU!$L345&gt;0,"1","0")&amp; IF(ODU!$K345&gt;0,"1","0")&amp; IF(ODU!$J345&gt;0,"1","0")))</f>
        <v/>
      </c>
      <c r="T345" s="351" t="str">
        <f>IF(ODU!$A345="","",26 + FIND("1",IF(ODU!$AA345&gt;0,"1","0") &amp; IF(ODU!$AB345&gt;0,"1","0") &amp; IF(ODU!$AC345&gt;0,"1","0") &amp; IF(ODU!$AD345&gt;0,"1","0")&amp; IF(ODU!$AE345&gt;0,"1","0")&amp; IF(ODU!$AF345&gt;0,"1","0")&amp; IF(ODU!$AG345&gt;0,"1","0")&amp; IF(ODU!$AH345&gt;0,"1","0")&amp; IF(ODU!$AI345&gt;0,"1","0")&amp; IF(ODU!$AJ345&gt;0,"1","0")&amp; IF(ODU!$AK345&gt;0,"1","0")&amp; IF(ODU!$AL345&gt;0,"1","0")&amp; IF(ODU!$AM345&gt;0,"1","0")&amp; IF(ODU!$AN345&gt;0,"1","0")&amp; IF(ODU!$AO345&gt;0,"1","0")&amp; IF(ODU!$AP345&gt;0,"1","0")))</f>
        <v/>
      </c>
      <c r="U345" s="351" t="str">
        <f>IF(ODU!$A345="","",43 - FIND("1",IF(ODU!$AP345&gt;0,"1","0") &amp; IF(ODU!$AO345&gt;0,"1","0") &amp; IF(ODU!$AN345&gt;0,"1","0") &amp; IF(ODU!$AM345&gt;0,"1","0")&amp; IF(ODU!$AL345&gt;0,"1","0")&amp; IF(ODU!$AK345&gt;0,"1","0")&amp; IF(ODU!$AJ345&gt;0,"1","0")&amp; IF(ODU!$AI345&gt;0,"1","0")&amp; IF(ODU!$AH345&gt;0,"1","0")&amp; IF(ODU!$AG345&gt;0,"1","0")&amp; IF(ODU!$AF345&gt;0,"1","0")&amp; IF(ODU!$AE345&gt;0,"1","0")&amp; IF(ODU!$AD345&gt;0,"1","0")&amp; IF(ODU!$AC345&gt;0,"1","0")&amp; IF(ODU!$AB345&gt;0,"1","0")&amp; IF(ODU!$AA345&gt;0,"1","0")))</f>
        <v/>
      </c>
      <c r="V345" s="351" t="str">
        <f>IF(ODU!$A345="","",IF(OR(T345&lt;&gt;R345+17,U345&lt;&gt;S345+17)," RangeMismatch",""))</f>
        <v/>
      </c>
      <c r="W345" s="344" t="str">
        <f ca="1">IF(ODU!$A345="","",IF(COUNTA(INDIRECT("odu!R"&amp;ROW()&amp;"C"&amp;R345&amp;":R"&amp;ROW()&amp;"C"&amp;S345,"false"))&lt;&gt;1+S345-R345," GapInRangeCooling",""))</f>
        <v/>
      </c>
      <c r="X345" s="344" t="str">
        <f ca="1">IF(ODU!$A345="","",IF(COUNTA(INDIRECT("odu!R"&amp;ROW()&amp;"C"&amp;T345&amp;":R"&amp;ROW()&amp;"C"&amp;U345,"false"))&lt;&gt;1+U345-T345," GapInRangeHeating",""))</f>
        <v/>
      </c>
      <c r="Y345" s="345" t="str">
        <f>IF(ODU!$A345="","",IF(OR(ODU!$F345=0,ODU!$B345=0),0,ODU!$F345/ODU!$B345))</f>
        <v/>
      </c>
      <c r="Z345" s="345" t="str">
        <f>IF(ODU!$A345="","",IF(OR(ODU!$G345=0,ODU!$B345=0),0, ODU!$G345/ODU!$B345))</f>
        <v/>
      </c>
      <c r="AA345" s="303" t="str">
        <f>IF(ODU!$A345="","",IF(Y345=0,0,IF(Y345&gt;=0.8,13,IF(Y345&gt;=0.7,12,IF(Y345&gt;=0.6,11,IF(Y345&gt;=0.5,10,0))))))</f>
        <v/>
      </c>
      <c r="AB345" s="351" t="str">
        <f>IF(ODU!$A345="","",IF(Z345&gt;2, 25,6+INT(10*(Z345-0.0001))))</f>
        <v/>
      </c>
      <c r="AC345" s="304" t="str">
        <f>IF(ODU!$A345="","",IF(AA345&lt;R345," CapacityMin",""))</f>
        <v/>
      </c>
      <c r="AD345" s="304" t="str">
        <f>IF(ODU!$A345="","",IF(AB345&gt;S345," CapacityMax",""))</f>
        <v/>
      </c>
      <c r="AE345" s="344" t="str">
        <f>IF(ODU!$A345="","",IF(ODU!H345&lt;Min_Units," UnitMin",""))</f>
        <v/>
      </c>
      <c r="AF345" s="344" t="str">
        <f>IF(ODU!$A345="","",IF(ODU!I345&lt;=ODU!H345," UnitMax",""))</f>
        <v/>
      </c>
      <c r="AG345" s="344" t="str">
        <f>IF(ODU!$A345="","",IF(COUNTIF(IDU!$E$3:$N$3,"="&amp;UPPER(ODU!BL345))=1,""," Invalid_IDU_List"))</f>
        <v/>
      </c>
      <c r="AH345" s="344" t="str">
        <f t="shared" ca="1" si="48"/>
        <v/>
      </c>
      <c r="AI345" s="344" t="str">
        <f t="shared" si="49"/>
        <v/>
      </c>
    </row>
    <row r="346" spans="1:35" x14ac:dyDescent="0.2">
      <c r="A346">
        <v>346</v>
      </c>
      <c r="B346" s="304" t="str">
        <f t="shared" ca="1" si="46"/>
        <v/>
      </c>
      <c r="C346" s="304">
        <f t="shared" ca="1" si="47"/>
        <v>0</v>
      </c>
      <c r="D346" s="304">
        <f t="shared" ca="1" si="43"/>
        <v>0</v>
      </c>
      <c r="E346" s="304" t="str">
        <f t="shared" ca="1" si="44"/>
        <v/>
      </c>
      <c r="F346">
        <v>340</v>
      </c>
      <c r="G346" s="304">
        <f t="shared" ca="1" si="45"/>
        <v>0</v>
      </c>
      <c r="H346" s="304" t="str">
        <f t="shared" ca="1" si="50"/>
        <v/>
      </c>
      <c r="I346" s="311"/>
      <c r="J346" s="311"/>
      <c r="K346" s="311"/>
      <c r="P346" s="344" t="str">
        <f>IF(ODU!$A346="","",IF(COUNTIF(ODU!$A$4:$A$504,"="&amp;ODU!$A346)&gt;1,"ODU_Duplicate",""))</f>
        <v/>
      </c>
      <c r="Q346" s="344" t="str">
        <f>IF(IDU!$A347="","",IF(COUNTIF(IDU!$A$4:$A$354,"="&amp;IDU!$A347)&gt;1,"IDU_Duplicate",""))</f>
        <v/>
      </c>
      <c r="R346" s="351" t="str">
        <f>IF(ODU!$A346="","",9 + FIND("1",IF(ODU!$J346&gt;0,"1","0") &amp; IF(ODU!$K346&gt;0,"1","0") &amp; IF(ODU!$L346&gt;0,"1","0") &amp; IF(ODU!$M346&gt;0,"1","0")&amp; IF(ODU!$N346&gt;0,"1","0")&amp; IF(ODU!$O346&gt;0,"1","0")&amp; IF(ODU!$P346&gt;0,"1","0")&amp; IF(ODU!$Q346&gt;0,"1","0")&amp; IF(ODU!$R346&gt;0,"1","0")&amp; IF(ODU!$S346&gt;0,"1","0")&amp; IF(ODU!$T346&gt;0,"1","0")&amp; IF(ODU!$U346&gt;0,"1","0")&amp; IF(ODU!$V346&gt;0,"1","0")&amp; IF(ODU!$W346&gt;0,"1","0")&amp; IF(ODU!$X346&gt;0,"1","0")&amp; IF(ODU!$Y346&gt;0,"1","0")))</f>
        <v/>
      </c>
      <c r="S346" s="351" t="str">
        <f>IF(ODU!$A346="","",26 - FIND("1",IF(ODU!$Y346&gt;0,"1","0") &amp; IF(ODU!$X346&gt;0,"1","0") &amp; IF(ODU!$W346&gt;0,"1","0") &amp; IF(ODU!$V346&gt;0,"1","0")&amp; IF(ODU!$U346&gt;0,"1","0")&amp; IF(ODU!$T346&gt;0,"1","0")&amp; IF(ODU!$S346&gt;0,"1","0")&amp; IF(ODU!$R346&gt;0,"1","0")&amp; IF(ODU!$Q346&gt;0,"1","0")&amp; IF(ODU!$P346&gt;0,"1","0")&amp; IF(ODU!$O346&gt;0,"1","0")&amp; IF(ODU!$N346&gt;0,"1","0")&amp; IF(ODU!$M346&gt;0,"1","0")&amp; IF(ODU!$L346&gt;0,"1","0")&amp; IF(ODU!$K346&gt;0,"1","0")&amp; IF(ODU!$J346&gt;0,"1","0")))</f>
        <v/>
      </c>
      <c r="T346" s="351" t="str">
        <f>IF(ODU!$A346="","",26 + FIND("1",IF(ODU!$AA346&gt;0,"1","0") &amp; IF(ODU!$AB346&gt;0,"1","0") &amp; IF(ODU!$AC346&gt;0,"1","0") &amp; IF(ODU!$AD346&gt;0,"1","0")&amp; IF(ODU!$AE346&gt;0,"1","0")&amp; IF(ODU!$AF346&gt;0,"1","0")&amp; IF(ODU!$AG346&gt;0,"1","0")&amp; IF(ODU!$AH346&gt;0,"1","0")&amp; IF(ODU!$AI346&gt;0,"1","0")&amp; IF(ODU!$AJ346&gt;0,"1","0")&amp; IF(ODU!$AK346&gt;0,"1","0")&amp; IF(ODU!$AL346&gt;0,"1","0")&amp; IF(ODU!$AM346&gt;0,"1","0")&amp; IF(ODU!$AN346&gt;0,"1","0")&amp; IF(ODU!$AO346&gt;0,"1","0")&amp; IF(ODU!$AP346&gt;0,"1","0")))</f>
        <v/>
      </c>
      <c r="U346" s="351" t="str">
        <f>IF(ODU!$A346="","",43 - FIND("1",IF(ODU!$AP346&gt;0,"1","0") &amp; IF(ODU!$AO346&gt;0,"1","0") &amp; IF(ODU!$AN346&gt;0,"1","0") &amp; IF(ODU!$AM346&gt;0,"1","0")&amp; IF(ODU!$AL346&gt;0,"1","0")&amp; IF(ODU!$AK346&gt;0,"1","0")&amp; IF(ODU!$AJ346&gt;0,"1","0")&amp; IF(ODU!$AI346&gt;0,"1","0")&amp; IF(ODU!$AH346&gt;0,"1","0")&amp; IF(ODU!$AG346&gt;0,"1","0")&amp; IF(ODU!$AF346&gt;0,"1","0")&amp; IF(ODU!$AE346&gt;0,"1","0")&amp; IF(ODU!$AD346&gt;0,"1","0")&amp; IF(ODU!$AC346&gt;0,"1","0")&amp; IF(ODU!$AB346&gt;0,"1","0")&amp; IF(ODU!$AA346&gt;0,"1","0")))</f>
        <v/>
      </c>
      <c r="V346" s="351" t="str">
        <f>IF(ODU!$A346="","",IF(OR(T346&lt;&gt;R346+17,U346&lt;&gt;S346+17)," RangeMismatch",""))</f>
        <v/>
      </c>
      <c r="W346" s="344" t="str">
        <f ca="1">IF(ODU!$A346="","",IF(COUNTA(INDIRECT("odu!R"&amp;ROW()&amp;"C"&amp;R346&amp;":R"&amp;ROW()&amp;"C"&amp;S346,"false"))&lt;&gt;1+S346-R346," GapInRangeCooling",""))</f>
        <v/>
      </c>
      <c r="X346" s="344" t="str">
        <f ca="1">IF(ODU!$A346="","",IF(COUNTA(INDIRECT("odu!R"&amp;ROW()&amp;"C"&amp;T346&amp;":R"&amp;ROW()&amp;"C"&amp;U346,"false"))&lt;&gt;1+U346-T346," GapInRangeHeating",""))</f>
        <v/>
      </c>
      <c r="Y346" s="345" t="str">
        <f>IF(ODU!$A346="","",IF(OR(ODU!$F346=0,ODU!$B346=0),0,ODU!$F346/ODU!$B346))</f>
        <v/>
      </c>
      <c r="Z346" s="345" t="str">
        <f>IF(ODU!$A346="","",IF(OR(ODU!$G346=0,ODU!$B346=0),0, ODU!$G346/ODU!$B346))</f>
        <v/>
      </c>
      <c r="AA346" s="303" t="str">
        <f>IF(ODU!$A346="","",IF(Y346=0,0,IF(Y346&gt;=0.8,13,IF(Y346&gt;=0.7,12,IF(Y346&gt;=0.6,11,IF(Y346&gt;=0.5,10,0))))))</f>
        <v/>
      </c>
      <c r="AB346" s="351" t="str">
        <f>IF(ODU!$A346="","",IF(Z346&gt;2, 25,6+INT(10*(Z346-0.0001))))</f>
        <v/>
      </c>
      <c r="AC346" s="304" t="str">
        <f>IF(ODU!$A346="","",IF(AA346&lt;R346," CapacityMin",""))</f>
        <v/>
      </c>
      <c r="AD346" s="304" t="str">
        <f>IF(ODU!$A346="","",IF(AB346&gt;S346," CapacityMax",""))</f>
        <v/>
      </c>
      <c r="AE346" s="344" t="str">
        <f>IF(ODU!$A346="","",IF(ODU!H346&lt;Min_Units," UnitMin",""))</f>
        <v/>
      </c>
      <c r="AF346" s="344" t="str">
        <f>IF(ODU!$A346="","",IF(ODU!I346&lt;=ODU!H346," UnitMax",""))</f>
        <v/>
      </c>
      <c r="AG346" s="344" t="str">
        <f>IF(ODU!$A346="","",IF(COUNTIF(IDU!$E$3:$N$3,"="&amp;UPPER(ODU!BL346))=1,""," Invalid_IDU_List"))</f>
        <v/>
      </c>
      <c r="AH346" s="344" t="str">
        <f t="shared" ca="1" si="48"/>
        <v/>
      </c>
      <c r="AI346" s="344" t="str">
        <f t="shared" si="49"/>
        <v/>
      </c>
    </row>
    <row r="347" spans="1:35" x14ac:dyDescent="0.2">
      <c r="A347">
        <v>347</v>
      </c>
      <c r="B347" s="304" t="str">
        <f t="shared" ca="1" si="46"/>
        <v/>
      </c>
      <c r="C347" s="304">
        <f t="shared" ca="1" si="47"/>
        <v>0</v>
      </c>
      <c r="D347" s="304">
        <f t="shared" ca="1" si="43"/>
        <v>0</v>
      </c>
      <c r="E347" s="304" t="str">
        <f t="shared" ca="1" si="44"/>
        <v/>
      </c>
      <c r="F347">
        <v>341</v>
      </c>
      <c r="G347" s="304">
        <f t="shared" ca="1" si="45"/>
        <v>0</v>
      </c>
      <c r="H347" s="304" t="str">
        <f t="shared" ca="1" si="50"/>
        <v/>
      </c>
      <c r="I347" s="311"/>
      <c r="J347" s="311"/>
      <c r="K347" s="311"/>
      <c r="P347" s="344" t="str">
        <f>IF(ODU!$A347="","",IF(COUNTIF(ODU!$A$4:$A$504,"="&amp;ODU!$A347)&gt;1,"ODU_Duplicate",""))</f>
        <v/>
      </c>
      <c r="Q347" s="344" t="str">
        <f>IF(IDU!$A348="","",IF(COUNTIF(IDU!$A$4:$A$354,"="&amp;IDU!$A348)&gt;1,"IDU_Duplicate",""))</f>
        <v/>
      </c>
      <c r="R347" s="351" t="str">
        <f>IF(ODU!$A347="","",9 + FIND("1",IF(ODU!$J347&gt;0,"1","0") &amp; IF(ODU!$K347&gt;0,"1","0") &amp; IF(ODU!$L347&gt;0,"1","0") &amp; IF(ODU!$M347&gt;0,"1","0")&amp; IF(ODU!$N347&gt;0,"1","0")&amp; IF(ODU!$O347&gt;0,"1","0")&amp; IF(ODU!$P347&gt;0,"1","0")&amp; IF(ODU!$Q347&gt;0,"1","0")&amp; IF(ODU!$R347&gt;0,"1","0")&amp; IF(ODU!$S347&gt;0,"1","0")&amp; IF(ODU!$T347&gt;0,"1","0")&amp; IF(ODU!$U347&gt;0,"1","0")&amp; IF(ODU!$V347&gt;0,"1","0")&amp; IF(ODU!$W347&gt;0,"1","0")&amp; IF(ODU!$X347&gt;0,"1","0")&amp; IF(ODU!$Y347&gt;0,"1","0")))</f>
        <v/>
      </c>
      <c r="S347" s="351" t="str">
        <f>IF(ODU!$A347="","",26 - FIND("1",IF(ODU!$Y347&gt;0,"1","0") &amp; IF(ODU!$X347&gt;0,"1","0") &amp; IF(ODU!$W347&gt;0,"1","0") &amp; IF(ODU!$V347&gt;0,"1","0")&amp; IF(ODU!$U347&gt;0,"1","0")&amp; IF(ODU!$T347&gt;0,"1","0")&amp; IF(ODU!$S347&gt;0,"1","0")&amp; IF(ODU!$R347&gt;0,"1","0")&amp; IF(ODU!$Q347&gt;0,"1","0")&amp; IF(ODU!$P347&gt;0,"1","0")&amp; IF(ODU!$O347&gt;0,"1","0")&amp; IF(ODU!$N347&gt;0,"1","0")&amp; IF(ODU!$M347&gt;0,"1","0")&amp; IF(ODU!$L347&gt;0,"1","0")&amp; IF(ODU!$K347&gt;0,"1","0")&amp; IF(ODU!$J347&gt;0,"1","0")))</f>
        <v/>
      </c>
      <c r="T347" s="351" t="str">
        <f>IF(ODU!$A347="","",26 + FIND("1",IF(ODU!$AA347&gt;0,"1","0") &amp; IF(ODU!$AB347&gt;0,"1","0") &amp; IF(ODU!$AC347&gt;0,"1","0") &amp; IF(ODU!$AD347&gt;0,"1","0")&amp; IF(ODU!$AE347&gt;0,"1","0")&amp; IF(ODU!$AF347&gt;0,"1","0")&amp; IF(ODU!$AG347&gt;0,"1","0")&amp; IF(ODU!$AH347&gt;0,"1","0")&amp; IF(ODU!$AI347&gt;0,"1","0")&amp; IF(ODU!$AJ347&gt;0,"1","0")&amp; IF(ODU!$AK347&gt;0,"1","0")&amp; IF(ODU!$AL347&gt;0,"1","0")&amp; IF(ODU!$AM347&gt;0,"1","0")&amp; IF(ODU!$AN347&gt;0,"1","0")&amp; IF(ODU!$AO347&gt;0,"1","0")&amp; IF(ODU!$AP347&gt;0,"1","0")))</f>
        <v/>
      </c>
      <c r="U347" s="351" t="str">
        <f>IF(ODU!$A347="","",43 - FIND("1",IF(ODU!$AP347&gt;0,"1","0") &amp; IF(ODU!$AO347&gt;0,"1","0") &amp; IF(ODU!$AN347&gt;0,"1","0") &amp; IF(ODU!$AM347&gt;0,"1","0")&amp; IF(ODU!$AL347&gt;0,"1","0")&amp; IF(ODU!$AK347&gt;0,"1","0")&amp; IF(ODU!$AJ347&gt;0,"1","0")&amp; IF(ODU!$AI347&gt;0,"1","0")&amp; IF(ODU!$AH347&gt;0,"1","0")&amp; IF(ODU!$AG347&gt;0,"1","0")&amp; IF(ODU!$AF347&gt;0,"1","0")&amp; IF(ODU!$AE347&gt;0,"1","0")&amp; IF(ODU!$AD347&gt;0,"1","0")&amp; IF(ODU!$AC347&gt;0,"1","0")&amp; IF(ODU!$AB347&gt;0,"1","0")&amp; IF(ODU!$AA347&gt;0,"1","0")))</f>
        <v/>
      </c>
      <c r="V347" s="351" t="str">
        <f>IF(ODU!$A347="","",IF(OR(T347&lt;&gt;R347+17,U347&lt;&gt;S347+17)," RangeMismatch",""))</f>
        <v/>
      </c>
      <c r="W347" s="344" t="str">
        <f ca="1">IF(ODU!$A347="","",IF(COUNTA(INDIRECT("odu!R"&amp;ROW()&amp;"C"&amp;R347&amp;":R"&amp;ROW()&amp;"C"&amp;S347,"false"))&lt;&gt;1+S347-R347," GapInRangeCooling",""))</f>
        <v/>
      </c>
      <c r="X347" s="344" t="str">
        <f ca="1">IF(ODU!$A347="","",IF(COUNTA(INDIRECT("odu!R"&amp;ROW()&amp;"C"&amp;T347&amp;":R"&amp;ROW()&amp;"C"&amp;U347,"false"))&lt;&gt;1+U347-T347," GapInRangeHeating",""))</f>
        <v/>
      </c>
      <c r="Y347" s="345" t="str">
        <f>IF(ODU!$A347="","",IF(OR(ODU!$F347=0,ODU!$B347=0),0,ODU!$F347/ODU!$B347))</f>
        <v/>
      </c>
      <c r="Z347" s="345" t="str">
        <f>IF(ODU!$A347="","",IF(OR(ODU!$G347=0,ODU!$B347=0),0, ODU!$G347/ODU!$B347))</f>
        <v/>
      </c>
      <c r="AA347" s="303" t="str">
        <f>IF(ODU!$A347="","",IF(Y347=0,0,IF(Y347&gt;=0.8,13,IF(Y347&gt;=0.7,12,IF(Y347&gt;=0.6,11,IF(Y347&gt;=0.5,10,0))))))</f>
        <v/>
      </c>
      <c r="AB347" s="351" t="str">
        <f>IF(ODU!$A347="","",IF(Z347&gt;2, 25,6+INT(10*(Z347-0.0001))))</f>
        <v/>
      </c>
      <c r="AC347" s="304" t="str">
        <f>IF(ODU!$A347="","",IF(AA347&lt;R347," CapacityMin",""))</f>
        <v/>
      </c>
      <c r="AD347" s="304" t="str">
        <f>IF(ODU!$A347="","",IF(AB347&gt;S347," CapacityMax",""))</f>
        <v/>
      </c>
      <c r="AE347" s="344" t="str">
        <f>IF(ODU!$A347="","",IF(ODU!H347&lt;Min_Units," UnitMin",""))</f>
        <v/>
      </c>
      <c r="AF347" s="344" t="str">
        <f>IF(ODU!$A347="","",IF(ODU!I347&lt;=ODU!H347," UnitMax",""))</f>
        <v/>
      </c>
      <c r="AG347" s="344" t="str">
        <f>IF(ODU!$A347="","",IF(COUNTIF(IDU!$E$3:$N$3,"="&amp;UPPER(ODU!BL347))=1,""," Invalid_IDU_List"))</f>
        <v/>
      </c>
      <c r="AH347" s="344" t="str">
        <f t="shared" ca="1" si="48"/>
        <v/>
      </c>
      <c r="AI347" s="344" t="str">
        <f t="shared" si="49"/>
        <v/>
      </c>
    </row>
    <row r="348" spans="1:35" x14ac:dyDescent="0.2">
      <c r="A348">
        <v>348</v>
      </c>
      <c r="B348" s="304" t="str">
        <f t="shared" ca="1" si="46"/>
        <v/>
      </c>
      <c r="C348" s="304">
        <f t="shared" ca="1" si="47"/>
        <v>0</v>
      </c>
      <c r="D348" s="304">
        <f t="shared" ca="1" si="43"/>
        <v>0</v>
      </c>
      <c r="E348" s="304" t="str">
        <f t="shared" ca="1" si="44"/>
        <v/>
      </c>
      <c r="F348">
        <v>342</v>
      </c>
      <c r="G348" s="304">
        <f t="shared" ca="1" si="45"/>
        <v>0</v>
      </c>
      <c r="H348" s="304" t="str">
        <f t="shared" ca="1" si="50"/>
        <v/>
      </c>
      <c r="I348" s="311"/>
      <c r="J348" s="311"/>
      <c r="K348" s="311"/>
      <c r="P348" s="344" t="str">
        <f>IF(ODU!$A348="","",IF(COUNTIF(ODU!$A$4:$A$504,"="&amp;ODU!$A348)&gt;1,"ODU_Duplicate",""))</f>
        <v/>
      </c>
      <c r="Q348" s="344" t="str">
        <f>IF(IDU!$A349="","",IF(COUNTIF(IDU!$A$4:$A$354,"="&amp;IDU!$A349)&gt;1,"IDU_Duplicate",""))</f>
        <v/>
      </c>
      <c r="R348" s="351" t="str">
        <f>IF(ODU!$A348="","",9 + FIND("1",IF(ODU!$J348&gt;0,"1","0") &amp; IF(ODU!$K348&gt;0,"1","0") &amp; IF(ODU!$L348&gt;0,"1","0") &amp; IF(ODU!$M348&gt;0,"1","0")&amp; IF(ODU!$N348&gt;0,"1","0")&amp; IF(ODU!$O348&gt;0,"1","0")&amp; IF(ODU!$P348&gt;0,"1","0")&amp; IF(ODU!$Q348&gt;0,"1","0")&amp; IF(ODU!$R348&gt;0,"1","0")&amp; IF(ODU!$S348&gt;0,"1","0")&amp; IF(ODU!$T348&gt;0,"1","0")&amp; IF(ODU!$U348&gt;0,"1","0")&amp; IF(ODU!$V348&gt;0,"1","0")&amp; IF(ODU!$W348&gt;0,"1","0")&amp; IF(ODU!$X348&gt;0,"1","0")&amp; IF(ODU!$Y348&gt;0,"1","0")))</f>
        <v/>
      </c>
      <c r="S348" s="351" t="str">
        <f>IF(ODU!$A348="","",26 - FIND("1",IF(ODU!$Y348&gt;0,"1","0") &amp; IF(ODU!$X348&gt;0,"1","0") &amp; IF(ODU!$W348&gt;0,"1","0") &amp; IF(ODU!$V348&gt;0,"1","0")&amp; IF(ODU!$U348&gt;0,"1","0")&amp; IF(ODU!$T348&gt;0,"1","0")&amp; IF(ODU!$S348&gt;0,"1","0")&amp; IF(ODU!$R348&gt;0,"1","0")&amp; IF(ODU!$Q348&gt;0,"1","0")&amp; IF(ODU!$P348&gt;0,"1","0")&amp; IF(ODU!$O348&gt;0,"1","0")&amp; IF(ODU!$N348&gt;0,"1","0")&amp; IF(ODU!$M348&gt;0,"1","0")&amp; IF(ODU!$L348&gt;0,"1","0")&amp; IF(ODU!$K348&gt;0,"1","0")&amp; IF(ODU!$J348&gt;0,"1","0")))</f>
        <v/>
      </c>
      <c r="T348" s="351" t="str">
        <f>IF(ODU!$A348="","",26 + FIND("1",IF(ODU!$AA348&gt;0,"1","0") &amp; IF(ODU!$AB348&gt;0,"1","0") &amp; IF(ODU!$AC348&gt;0,"1","0") &amp; IF(ODU!$AD348&gt;0,"1","0")&amp; IF(ODU!$AE348&gt;0,"1","0")&amp; IF(ODU!$AF348&gt;0,"1","0")&amp; IF(ODU!$AG348&gt;0,"1","0")&amp; IF(ODU!$AH348&gt;0,"1","0")&amp; IF(ODU!$AI348&gt;0,"1","0")&amp; IF(ODU!$AJ348&gt;0,"1","0")&amp; IF(ODU!$AK348&gt;0,"1","0")&amp; IF(ODU!$AL348&gt;0,"1","0")&amp; IF(ODU!$AM348&gt;0,"1","0")&amp; IF(ODU!$AN348&gt;0,"1","0")&amp; IF(ODU!$AO348&gt;0,"1","0")&amp; IF(ODU!$AP348&gt;0,"1","0")))</f>
        <v/>
      </c>
      <c r="U348" s="351" t="str">
        <f>IF(ODU!$A348="","",43 - FIND("1",IF(ODU!$AP348&gt;0,"1","0") &amp; IF(ODU!$AO348&gt;0,"1","0") &amp; IF(ODU!$AN348&gt;0,"1","0") &amp; IF(ODU!$AM348&gt;0,"1","0")&amp; IF(ODU!$AL348&gt;0,"1","0")&amp; IF(ODU!$AK348&gt;0,"1","0")&amp; IF(ODU!$AJ348&gt;0,"1","0")&amp; IF(ODU!$AI348&gt;0,"1","0")&amp; IF(ODU!$AH348&gt;0,"1","0")&amp; IF(ODU!$AG348&gt;0,"1","0")&amp; IF(ODU!$AF348&gt;0,"1","0")&amp; IF(ODU!$AE348&gt;0,"1","0")&amp; IF(ODU!$AD348&gt;0,"1","0")&amp; IF(ODU!$AC348&gt;0,"1","0")&amp; IF(ODU!$AB348&gt;0,"1","0")&amp; IF(ODU!$AA348&gt;0,"1","0")))</f>
        <v/>
      </c>
      <c r="V348" s="351" t="str">
        <f>IF(ODU!$A348="","",IF(OR(T348&lt;&gt;R348+17,U348&lt;&gt;S348+17)," RangeMismatch",""))</f>
        <v/>
      </c>
      <c r="W348" s="344" t="str">
        <f ca="1">IF(ODU!$A348="","",IF(COUNTA(INDIRECT("odu!R"&amp;ROW()&amp;"C"&amp;R348&amp;":R"&amp;ROW()&amp;"C"&amp;S348,"false"))&lt;&gt;1+S348-R348," GapInRangeCooling",""))</f>
        <v/>
      </c>
      <c r="X348" s="344" t="str">
        <f ca="1">IF(ODU!$A348="","",IF(COUNTA(INDIRECT("odu!R"&amp;ROW()&amp;"C"&amp;T348&amp;":R"&amp;ROW()&amp;"C"&amp;U348,"false"))&lt;&gt;1+U348-T348," GapInRangeHeating",""))</f>
        <v/>
      </c>
      <c r="Y348" s="345" t="str">
        <f>IF(ODU!$A348="","",IF(OR(ODU!$F348=0,ODU!$B348=0),0,ODU!$F348/ODU!$B348))</f>
        <v/>
      </c>
      <c r="Z348" s="345" t="str">
        <f>IF(ODU!$A348="","",IF(OR(ODU!$G348=0,ODU!$B348=0),0, ODU!$G348/ODU!$B348))</f>
        <v/>
      </c>
      <c r="AA348" s="303" t="str">
        <f>IF(ODU!$A348="","",IF(Y348=0,0,IF(Y348&gt;=0.8,13,IF(Y348&gt;=0.7,12,IF(Y348&gt;=0.6,11,IF(Y348&gt;=0.5,10,0))))))</f>
        <v/>
      </c>
      <c r="AB348" s="351" t="str">
        <f>IF(ODU!$A348="","",IF(Z348&gt;2, 25,6+INT(10*(Z348-0.0001))))</f>
        <v/>
      </c>
      <c r="AC348" s="304" t="str">
        <f>IF(ODU!$A348="","",IF(AA348&lt;R348," CapacityMin",""))</f>
        <v/>
      </c>
      <c r="AD348" s="304" t="str">
        <f>IF(ODU!$A348="","",IF(AB348&gt;S348," CapacityMax",""))</f>
        <v/>
      </c>
      <c r="AE348" s="344" t="str">
        <f>IF(ODU!$A348="","",IF(ODU!H348&lt;Min_Units," UnitMin",""))</f>
        <v/>
      </c>
      <c r="AF348" s="344" t="str">
        <f>IF(ODU!$A348="","",IF(ODU!I348&lt;=ODU!H348," UnitMax",""))</f>
        <v/>
      </c>
      <c r="AG348" s="344" t="str">
        <f>IF(ODU!$A348="","",IF(COUNTIF(IDU!$E$3:$N$3,"="&amp;UPPER(ODU!BL348))=1,""," Invalid_IDU_List"))</f>
        <v/>
      </c>
      <c r="AH348" s="344" t="str">
        <f t="shared" ca="1" si="48"/>
        <v/>
      </c>
      <c r="AI348" s="344" t="str">
        <f t="shared" si="49"/>
        <v/>
      </c>
    </row>
    <row r="349" spans="1:35" x14ac:dyDescent="0.2">
      <c r="A349">
        <v>349</v>
      </c>
      <c r="B349" s="304" t="str">
        <f t="shared" ca="1" si="46"/>
        <v/>
      </c>
      <c r="C349" s="304">
        <f t="shared" ca="1" si="47"/>
        <v>0</v>
      </c>
      <c r="D349" s="304">
        <f t="shared" ca="1" si="43"/>
        <v>0</v>
      </c>
      <c r="E349" s="304" t="str">
        <f t="shared" ca="1" si="44"/>
        <v/>
      </c>
      <c r="F349">
        <v>343</v>
      </c>
      <c r="G349" s="304">
        <f t="shared" ca="1" si="45"/>
        <v>0</v>
      </c>
      <c r="H349" s="304" t="str">
        <f t="shared" ca="1" si="50"/>
        <v/>
      </c>
      <c r="I349" s="311"/>
      <c r="J349" s="311"/>
      <c r="K349" s="311"/>
      <c r="P349" s="344" t="str">
        <f>IF(ODU!$A349="","",IF(COUNTIF(ODU!$A$4:$A$504,"="&amp;ODU!$A349)&gt;1,"ODU_Duplicate",""))</f>
        <v/>
      </c>
      <c r="Q349" s="344" t="str">
        <f>IF(IDU!$A350="","",IF(COUNTIF(IDU!$A$4:$A$354,"="&amp;IDU!$A350)&gt;1,"IDU_Duplicate",""))</f>
        <v/>
      </c>
      <c r="R349" s="351" t="str">
        <f>IF(ODU!$A349="","",9 + FIND("1",IF(ODU!$J349&gt;0,"1","0") &amp; IF(ODU!$K349&gt;0,"1","0") &amp; IF(ODU!$L349&gt;0,"1","0") &amp; IF(ODU!$M349&gt;0,"1","0")&amp; IF(ODU!$N349&gt;0,"1","0")&amp; IF(ODU!$O349&gt;0,"1","0")&amp; IF(ODU!$P349&gt;0,"1","0")&amp; IF(ODU!$Q349&gt;0,"1","0")&amp; IF(ODU!$R349&gt;0,"1","0")&amp; IF(ODU!$S349&gt;0,"1","0")&amp; IF(ODU!$T349&gt;0,"1","0")&amp; IF(ODU!$U349&gt;0,"1","0")&amp; IF(ODU!$V349&gt;0,"1","0")&amp; IF(ODU!$W349&gt;0,"1","0")&amp; IF(ODU!$X349&gt;0,"1","0")&amp; IF(ODU!$Y349&gt;0,"1","0")))</f>
        <v/>
      </c>
      <c r="S349" s="351" t="str">
        <f>IF(ODU!$A349="","",26 - FIND("1",IF(ODU!$Y349&gt;0,"1","0") &amp; IF(ODU!$X349&gt;0,"1","0") &amp; IF(ODU!$W349&gt;0,"1","0") &amp; IF(ODU!$V349&gt;0,"1","0")&amp; IF(ODU!$U349&gt;0,"1","0")&amp; IF(ODU!$T349&gt;0,"1","0")&amp; IF(ODU!$S349&gt;0,"1","0")&amp; IF(ODU!$R349&gt;0,"1","0")&amp; IF(ODU!$Q349&gt;0,"1","0")&amp; IF(ODU!$P349&gt;0,"1","0")&amp; IF(ODU!$O349&gt;0,"1","0")&amp; IF(ODU!$N349&gt;0,"1","0")&amp; IF(ODU!$M349&gt;0,"1","0")&amp; IF(ODU!$L349&gt;0,"1","0")&amp; IF(ODU!$K349&gt;0,"1","0")&amp; IF(ODU!$J349&gt;0,"1","0")))</f>
        <v/>
      </c>
      <c r="T349" s="351" t="str">
        <f>IF(ODU!$A349="","",26 + FIND("1",IF(ODU!$AA349&gt;0,"1","0") &amp; IF(ODU!$AB349&gt;0,"1","0") &amp; IF(ODU!$AC349&gt;0,"1","0") &amp; IF(ODU!$AD349&gt;0,"1","0")&amp; IF(ODU!$AE349&gt;0,"1","0")&amp; IF(ODU!$AF349&gt;0,"1","0")&amp; IF(ODU!$AG349&gt;0,"1","0")&amp; IF(ODU!$AH349&gt;0,"1","0")&amp; IF(ODU!$AI349&gt;0,"1","0")&amp; IF(ODU!$AJ349&gt;0,"1","0")&amp; IF(ODU!$AK349&gt;0,"1","0")&amp; IF(ODU!$AL349&gt;0,"1","0")&amp; IF(ODU!$AM349&gt;0,"1","0")&amp; IF(ODU!$AN349&gt;0,"1","0")&amp; IF(ODU!$AO349&gt;0,"1","0")&amp; IF(ODU!$AP349&gt;0,"1","0")))</f>
        <v/>
      </c>
      <c r="U349" s="351" t="str">
        <f>IF(ODU!$A349="","",43 - FIND("1",IF(ODU!$AP349&gt;0,"1","0") &amp; IF(ODU!$AO349&gt;0,"1","0") &amp; IF(ODU!$AN349&gt;0,"1","0") &amp; IF(ODU!$AM349&gt;0,"1","0")&amp; IF(ODU!$AL349&gt;0,"1","0")&amp; IF(ODU!$AK349&gt;0,"1","0")&amp; IF(ODU!$AJ349&gt;0,"1","0")&amp; IF(ODU!$AI349&gt;0,"1","0")&amp; IF(ODU!$AH349&gt;0,"1","0")&amp; IF(ODU!$AG349&gt;0,"1","0")&amp; IF(ODU!$AF349&gt;0,"1","0")&amp; IF(ODU!$AE349&gt;0,"1","0")&amp; IF(ODU!$AD349&gt;0,"1","0")&amp; IF(ODU!$AC349&gt;0,"1","0")&amp; IF(ODU!$AB349&gt;0,"1","0")&amp; IF(ODU!$AA349&gt;0,"1","0")))</f>
        <v/>
      </c>
      <c r="V349" s="351" t="str">
        <f>IF(ODU!$A349="","",IF(OR(T349&lt;&gt;R349+17,U349&lt;&gt;S349+17)," RangeMismatch",""))</f>
        <v/>
      </c>
      <c r="W349" s="344" t="str">
        <f ca="1">IF(ODU!$A349="","",IF(COUNTA(INDIRECT("odu!R"&amp;ROW()&amp;"C"&amp;R349&amp;":R"&amp;ROW()&amp;"C"&amp;S349,"false"))&lt;&gt;1+S349-R349," GapInRangeCooling",""))</f>
        <v/>
      </c>
      <c r="X349" s="344" t="str">
        <f ca="1">IF(ODU!$A349="","",IF(COUNTA(INDIRECT("odu!R"&amp;ROW()&amp;"C"&amp;T349&amp;":R"&amp;ROW()&amp;"C"&amp;U349,"false"))&lt;&gt;1+U349-T349," GapInRangeHeating",""))</f>
        <v/>
      </c>
      <c r="Y349" s="345" t="str">
        <f>IF(ODU!$A349="","",IF(OR(ODU!$F349=0,ODU!$B349=0),0,ODU!$F349/ODU!$B349))</f>
        <v/>
      </c>
      <c r="Z349" s="345" t="str">
        <f>IF(ODU!$A349="","",IF(OR(ODU!$G349=0,ODU!$B349=0),0, ODU!$G349/ODU!$B349))</f>
        <v/>
      </c>
      <c r="AA349" s="303" t="str">
        <f>IF(ODU!$A349="","",IF(Y349=0,0,IF(Y349&gt;=0.8,13,IF(Y349&gt;=0.7,12,IF(Y349&gt;=0.6,11,IF(Y349&gt;=0.5,10,0))))))</f>
        <v/>
      </c>
      <c r="AB349" s="351" t="str">
        <f>IF(ODU!$A349="","",IF(Z349&gt;2, 25,6+INT(10*(Z349-0.0001))))</f>
        <v/>
      </c>
      <c r="AC349" s="304" t="str">
        <f>IF(ODU!$A349="","",IF(AA349&lt;R349," CapacityMin",""))</f>
        <v/>
      </c>
      <c r="AD349" s="304" t="str">
        <f>IF(ODU!$A349="","",IF(AB349&gt;S349," CapacityMax",""))</f>
        <v/>
      </c>
      <c r="AE349" s="344" t="str">
        <f>IF(ODU!$A349="","",IF(ODU!H349&lt;Min_Units," UnitMin",""))</f>
        <v/>
      </c>
      <c r="AF349" s="344" t="str">
        <f>IF(ODU!$A349="","",IF(ODU!I349&lt;=ODU!H349," UnitMax",""))</f>
        <v/>
      </c>
      <c r="AG349" s="344" t="str">
        <f>IF(ODU!$A349="","",IF(COUNTIF(IDU!$E$3:$N$3,"="&amp;UPPER(ODU!BL349))=1,""," Invalid_IDU_List"))</f>
        <v/>
      </c>
      <c r="AH349" s="344" t="str">
        <f t="shared" ca="1" si="48"/>
        <v/>
      </c>
      <c r="AI349" s="344" t="str">
        <f t="shared" si="49"/>
        <v/>
      </c>
    </row>
    <row r="350" spans="1:35" x14ac:dyDescent="0.2">
      <c r="A350">
        <v>350</v>
      </c>
      <c r="B350" s="304" t="str">
        <f t="shared" ca="1" si="46"/>
        <v/>
      </c>
      <c r="C350" s="304">
        <f t="shared" ca="1" si="47"/>
        <v>0</v>
      </c>
      <c r="D350" s="304">
        <f t="shared" ca="1" si="43"/>
        <v>0</v>
      </c>
      <c r="E350" s="304" t="str">
        <f t="shared" ca="1" si="44"/>
        <v/>
      </c>
      <c r="F350">
        <v>344</v>
      </c>
      <c r="G350" s="304">
        <f t="shared" ca="1" si="45"/>
        <v>0</v>
      </c>
      <c r="H350" s="304" t="str">
        <f t="shared" ca="1" si="50"/>
        <v/>
      </c>
      <c r="I350" s="311"/>
      <c r="J350" s="311"/>
      <c r="K350" s="311"/>
      <c r="P350" s="344" t="str">
        <f>IF(ODU!$A350="","",IF(COUNTIF(ODU!$A$4:$A$504,"="&amp;ODU!$A350)&gt;1,"ODU_Duplicate",""))</f>
        <v/>
      </c>
      <c r="Q350" s="344" t="str">
        <f>IF(IDU!$A351="","",IF(COUNTIF(IDU!$A$4:$A$354,"="&amp;IDU!$A351)&gt;1,"IDU_Duplicate",""))</f>
        <v/>
      </c>
      <c r="R350" s="351" t="str">
        <f>IF(ODU!$A350="","",9 + FIND("1",IF(ODU!$J350&gt;0,"1","0") &amp; IF(ODU!$K350&gt;0,"1","0") &amp; IF(ODU!$L350&gt;0,"1","0") &amp; IF(ODU!$M350&gt;0,"1","0")&amp; IF(ODU!$N350&gt;0,"1","0")&amp; IF(ODU!$O350&gt;0,"1","0")&amp; IF(ODU!$P350&gt;0,"1","0")&amp; IF(ODU!$Q350&gt;0,"1","0")&amp; IF(ODU!$R350&gt;0,"1","0")&amp; IF(ODU!$S350&gt;0,"1","0")&amp; IF(ODU!$T350&gt;0,"1","0")&amp; IF(ODU!$U350&gt;0,"1","0")&amp; IF(ODU!$V350&gt;0,"1","0")&amp; IF(ODU!$W350&gt;0,"1","0")&amp; IF(ODU!$X350&gt;0,"1","0")&amp; IF(ODU!$Y350&gt;0,"1","0")))</f>
        <v/>
      </c>
      <c r="S350" s="351" t="str">
        <f>IF(ODU!$A350="","",26 - FIND("1",IF(ODU!$Y350&gt;0,"1","0") &amp; IF(ODU!$X350&gt;0,"1","0") &amp; IF(ODU!$W350&gt;0,"1","0") &amp; IF(ODU!$V350&gt;0,"1","0")&amp; IF(ODU!$U350&gt;0,"1","0")&amp; IF(ODU!$T350&gt;0,"1","0")&amp; IF(ODU!$S350&gt;0,"1","0")&amp; IF(ODU!$R350&gt;0,"1","0")&amp; IF(ODU!$Q350&gt;0,"1","0")&amp; IF(ODU!$P350&gt;0,"1","0")&amp; IF(ODU!$O350&gt;0,"1","0")&amp; IF(ODU!$N350&gt;0,"1","0")&amp; IF(ODU!$M350&gt;0,"1","0")&amp; IF(ODU!$L350&gt;0,"1","0")&amp; IF(ODU!$K350&gt;0,"1","0")&amp; IF(ODU!$J350&gt;0,"1","0")))</f>
        <v/>
      </c>
      <c r="T350" s="351" t="str">
        <f>IF(ODU!$A350="","",26 + FIND("1",IF(ODU!$AA350&gt;0,"1","0") &amp; IF(ODU!$AB350&gt;0,"1","0") &amp; IF(ODU!$AC350&gt;0,"1","0") &amp; IF(ODU!$AD350&gt;0,"1","0")&amp; IF(ODU!$AE350&gt;0,"1","0")&amp; IF(ODU!$AF350&gt;0,"1","0")&amp; IF(ODU!$AG350&gt;0,"1","0")&amp; IF(ODU!$AH350&gt;0,"1","0")&amp; IF(ODU!$AI350&gt;0,"1","0")&amp; IF(ODU!$AJ350&gt;0,"1","0")&amp; IF(ODU!$AK350&gt;0,"1","0")&amp; IF(ODU!$AL350&gt;0,"1","0")&amp; IF(ODU!$AM350&gt;0,"1","0")&amp; IF(ODU!$AN350&gt;0,"1","0")&amp; IF(ODU!$AO350&gt;0,"1","0")&amp; IF(ODU!$AP350&gt;0,"1","0")))</f>
        <v/>
      </c>
      <c r="U350" s="351" t="str">
        <f>IF(ODU!$A350="","",43 - FIND("1",IF(ODU!$AP350&gt;0,"1","0") &amp; IF(ODU!$AO350&gt;0,"1","0") &amp; IF(ODU!$AN350&gt;0,"1","0") &amp; IF(ODU!$AM350&gt;0,"1","0")&amp; IF(ODU!$AL350&gt;0,"1","0")&amp; IF(ODU!$AK350&gt;0,"1","0")&amp; IF(ODU!$AJ350&gt;0,"1","0")&amp; IF(ODU!$AI350&gt;0,"1","0")&amp; IF(ODU!$AH350&gt;0,"1","0")&amp; IF(ODU!$AG350&gt;0,"1","0")&amp; IF(ODU!$AF350&gt;0,"1","0")&amp; IF(ODU!$AE350&gt;0,"1","0")&amp; IF(ODU!$AD350&gt;0,"1","0")&amp; IF(ODU!$AC350&gt;0,"1","0")&amp; IF(ODU!$AB350&gt;0,"1","0")&amp; IF(ODU!$AA350&gt;0,"1","0")))</f>
        <v/>
      </c>
      <c r="V350" s="351" t="str">
        <f>IF(ODU!$A350="","",IF(OR(T350&lt;&gt;R350+17,U350&lt;&gt;S350+17)," RangeMismatch",""))</f>
        <v/>
      </c>
      <c r="W350" s="344" t="str">
        <f ca="1">IF(ODU!$A350="","",IF(COUNTA(INDIRECT("odu!R"&amp;ROW()&amp;"C"&amp;R350&amp;":R"&amp;ROW()&amp;"C"&amp;S350,"false"))&lt;&gt;1+S350-R350," GapInRangeCooling",""))</f>
        <v/>
      </c>
      <c r="X350" s="344" t="str">
        <f ca="1">IF(ODU!$A350="","",IF(COUNTA(INDIRECT("odu!R"&amp;ROW()&amp;"C"&amp;T350&amp;":R"&amp;ROW()&amp;"C"&amp;U350,"false"))&lt;&gt;1+U350-T350," GapInRangeHeating",""))</f>
        <v/>
      </c>
      <c r="Y350" s="345" t="str">
        <f>IF(ODU!$A350="","",IF(OR(ODU!$F350=0,ODU!$B350=0),0,ODU!$F350/ODU!$B350))</f>
        <v/>
      </c>
      <c r="Z350" s="345" t="str">
        <f>IF(ODU!$A350="","",IF(OR(ODU!$G350=0,ODU!$B350=0),0, ODU!$G350/ODU!$B350))</f>
        <v/>
      </c>
      <c r="AA350" s="303" t="str">
        <f>IF(ODU!$A350="","",IF(Y350=0,0,IF(Y350&gt;=0.8,13,IF(Y350&gt;=0.7,12,IF(Y350&gt;=0.6,11,IF(Y350&gt;=0.5,10,0))))))</f>
        <v/>
      </c>
      <c r="AB350" s="351" t="str">
        <f>IF(ODU!$A350="","",IF(Z350&gt;2, 25,6+INT(10*(Z350-0.0001))))</f>
        <v/>
      </c>
      <c r="AC350" s="304" t="str">
        <f>IF(ODU!$A350="","",IF(AA350&lt;R350," CapacityMin",""))</f>
        <v/>
      </c>
      <c r="AD350" s="304" t="str">
        <f>IF(ODU!$A350="","",IF(AB350&gt;S350," CapacityMax",""))</f>
        <v/>
      </c>
      <c r="AE350" s="344" t="str">
        <f>IF(ODU!$A350="","",IF(ODU!H350&lt;Min_Units," UnitMin",""))</f>
        <v/>
      </c>
      <c r="AF350" s="344" t="str">
        <f>IF(ODU!$A350="","",IF(ODU!I350&lt;=ODU!H350," UnitMax",""))</f>
        <v/>
      </c>
      <c r="AG350" s="344" t="str">
        <f>IF(ODU!$A350="","",IF(COUNTIF(IDU!$E$3:$N$3,"="&amp;UPPER(ODU!BL350))=1,""," Invalid_IDU_List"))</f>
        <v/>
      </c>
      <c r="AH350" s="344" t="str">
        <f t="shared" ca="1" si="48"/>
        <v/>
      </c>
      <c r="AI350" s="344" t="str">
        <f t="shared" si="49"/>
        <v/>
      </c>
    </row>
    <row r="351" spans="1:35" x14ac:dyDescent="0.2">
      <c r="A351">
        <v>351</v>
      </c>
      <c r="B351" s="304" t="str">
        <f t="shared" ca="1" si="46"/>
        <v/>
      </c>
      <c r="C351" s="304">
        <f t="shared" ca="1" si="47"/>
        <v>0</v>
      </c>
      <c r="D351" s="304">
        <f t="shared" ca="1" si="43"/>
        <v>0</v>
      </c>
      <c r="E351" s="304" t="str">
        <f t="shared" ca="1" si="44"/>
        <v/>
      </c>
      <c r="F351">
        <v>345</v>
      </c>
      <c r="G351" s="304">
        <f t="shared" ca="1" si="45"/>
        <v>0</v>
      </c>
      <c r="H351" s="304" t="str">
        <f t="shared" ca="1" si="50"/>
        <v/>
      </c>
      <c r="I351" s="311"/>
      <c r="J351" s="311"/>
      <c r="K351" s="311"/>
      <c r="P351" s="344" t="str">
        <f>IF(ODU!$A351="","",IF(COUNTIF(ODU!$A$4:$A$504,"="&amp;ODU!$A351)&gt;1,"ODU_Duplicate",""))</f>
        <v/>
      </c>
      <c r="Q351" s="344" t="str">
        <f>IF(IDU!$A352="","",IF(COUNTIF(IDU!$A$4:$A$354,"="&amp;IDU!$A352)&gt;1,"IDU_Duplicate",""))</f>
        <v/>
      </c>
      <c r="R351" s="351" t="str">
        <f>IF(ODU!$A351="","",9 + FIND("1",IF(ODU!$J351&gt;0,"1","0") &amp; IF(ODU!$K351&gt;0,"1","0") &amp; IF(ODU!$L351&gt;0,"1","0") &amp; IF(ODU!$M351&gt;0,"1","0")&amp; IF(ODU!$N351&gt;0,"1","0")&amp; IF(ODU!$O351&gt;0,"1","0")&amp; IF(ODU!$P351&gt;0,"1","0")&amp; IF(ODU!$Q351&gt;0,"1","0")&amp; IF(ODU!$R351&gt;0,"1","0")&amp; IF(ODU!$S351&gt;0,"1","0")&amp; IF(ODU!$T351&gt;0,"1","0")&amp; IF(ODU!$U351&gt;0,"1","0")&amp; IF(ODU!$V351&gt;0,"1","0")&amp; IF(ODU!$W351&gt;0,"1","0")&amp; IF(ODU!$X351&gt;0,"1","0")&amp; IF(ODU!$Y351&gt;0,"1","0")))</f>
        <v/>
      </c>
      <c r="S351" s="351" t="str">
        <f>IF(ODU!$A351="","",26 - FIND("1",IF(ODU!$Y351&gt;0,"1","0") &amp; IF(ODU!$X351&gt;0,"1","0") &amp; IF(ODU!$W351&gt;0,"1","0") &amp; IF(ODU!$V351&gt;0,"1","0")&amp; IF(ODU!$U351&gt;0,"1","0")&amp; IF(ODU!$T351&gt;0,"1","0")&amp; IF(ODU!$S351&gt;0,"1","0")&amp; IF(ODU!$R351&gt;0,"1","0")&amp; IF(ODU!$Q351&gt;0,"1","0")&amp; IF(ODU!$P351&gt;0,"1","0")&amp; IF(ODU!$O351&gt;0,"1","0")&amp; IF(ODU!$N351&gt;0,"1","0")&amp; IF(ODU!$M351&gt;0,"1","0")&amp; IF(ODU!$L351&gt;0,"1","0")&amp; IF(ODU!$K351&gt;0,"1","0")&amp; IF(ODU!$J351&gt;0,"1","0")))</f>
        <v/>
      </c>
      <c r="T351" s="351" t="str">
        <f>IF(ODU!$A351="","",26 + FIND("1",IF(ODU!$AA351&gt;0,"1","0") &amp; IF(ODU!$AB351&gt;0,"1","0") &amp; IF(ODU!$AC351&gt;0,"1","0") &amp; IF(ODU!$AD351&gt;0,"1","0")&amp; IF(ODU!$AE351&gt;0,"1","0")&amp; IF(ODU!$AF351&gt;0,"1","0")&amp; IF(ODU!$AG351&gt;0,"1","0")&amp; IF(ODU!$AH351&gt;0,"1","0")&amp; IF(ODU!$AI351&gt;0,"1","0")&amp; IF(ODU!$AJ351&gt;0,"1","0")&amp; IF(ODU!$AK351&gt;0,"1","0")&amp; IF(ODU!$AL351&gt;0,"1","0")&amp; IF(ODU!$AM351&gt;0,"1","0")&amp; IF(ODU!$AN351&gt;0,"1","0")&amp; IF(ODU!$AO351&gt;0,"1","0")&amp; IF(ODU!$AP351&gt;0,"1","0")))</f>
        <v/>
      </c>
      <c r="U351" s="351" t="str">
        <f>IF(ODU!$A351="","",43 - FIND("1",IF(ODU!$AP351&gt;0,"1","0") &amp; IF(ODU!$AO351&gt;0,"1","0") &amp; IF(ODU!$AN351&gt;0,"1","0") &amp; IF(ODU!$AM351&gt;0,"1","0")&amp; IF(ODU!$AL351&gt;0,"1","0")&amp; IF(ODU!$AK351&gt;0,"1","0")&amp; IF(ODU!$AJ351&gt;0,"1","0")&amp; IF(ODU!$AI351&gt;0,"1","0")&amp; IF(ODU!$AH351&gt;0,"1","0")&amp; IF(ODU!$AG351&gt;0,"1","0")&amp; IF(ODU!$AF351&gt;0,"1","0")&amp; IF(ODU!$AE351&gt;0,"1","0")&amp; IF(ODU!$AD351&gt;0,"1","0")&amp; IF(ODU!$AC351&gt;0,"1","0")&amp; IF(ODU!$AB351&gt;0,"1","0")&amp; IF(ODU!$AA351&gt;0,"1","0")))</f>
        <v/>
      </c>
      <c r="V351" s="351" t="str">
        <f>IF(ODU!$A351="","",IF(OR(T351&lt;&gt;R351+17,U351&lt;&gt;S351+17)," RangeMismatch",""))</f>
        <v/>
      </c>
      <c r="W351" s="344" t="str">
        <f ca="1">IF(ODU!$A351="","",IF(COUNTA(INDIRECT("odu!R"&amp;ROW()&amp;"C"&amp;R351&amp;":R"&amp;ROW()&amp;"C"&amp;S351,"false"))&lt;&gt;1+S351-R351," GapInRangeCooling",""))</f>
        <v/>
      </c>
      <c r="X351" s="344" t="str">
        <f ca="1">IF(ODU!$A351="","",IF(COUNTA(INDIRECT("odu!R"&amp;ROW()&amp;"C"&amp;T351&amp;":R"&amp;ROW()&amp;"C"&amp;U351,"false"))&lt;&gt;1+U351-T351," GapInRangeHeating",""))</f>
        <v/>
      </c>
      <c r="Y351" s="345" t="str">
        <f>IF(ODU!$A351="","",IF(OR(ODU!$F351=0,ODU!$B351=0),0,ODU!$F351/ODU!$B351))</f>
        <v/>
      </c>
      <c r="Z351" s="345" t="str">
        <f>IF(ODU!$A351="","",IF(OR(ODU!$G351=0,ODU!$B351=0),0, ODU!$G351/ODU!$B351))</f>
        <v/>
      </c>
      <c r="AA351" s="303" t="str">
        <f>IF(ODU!$A351="","",IF(Y351=0,0,IF(Y351&gt;=0.8,13,IF(Y351&gt;=0.7,12,IF(Y351&gt;=0.6,11,IF(Y351&gt;=0.5,10,0))))))</f>
        <v/>
      </c>
      <c r="AB351" s="351" t="str">
        <f>IF(ODU!$A351="","",IF(Z351&gt;2, 25,6+INT(10*(Z351-0.0001))))</f>
        <v/>
      </c>
      <c r="AC351" s="304" t="str">
        <f>IF(ODU!$A351="","",IF(AA351&lt;R351," CapacityMin",""))</f>
        <v/>
      </c>
      <c r="AD351" s="304" t="str">
        <f>IF(ODU!$A351="","",IF(AB351&gt;S351," CapacityMax",""))</f>
        <v/>
      </c>
      <c r="AE351" s="344" t="str">
        <f>IF(ODU!$A351="","",IF(ODU!H351&lt;Min_Units," UnitMin",""))</f>
        <v/>
      </c>
      <c r="AF351" s="344" t="str">
        <f>IF(ODU!$A351="","",IF(ODU!I351&lt;=ODU!H351," UnitMax",""))</f>
        <v/>
      </c>
      <c r="AG351" s="344" t="str">
        <f>IF(ODU!$A351="","",IF(COUNTIF(IDU!$E$3:$N$3,"="&amp;UPPER(ODU!BL351))=1,""," Invalid_IDU_List"))</f>
        <v/>
      </c>
      <c r="AH351" s="344" t="str">
        <f t="shared" ca="1" si="48"/>
        <v/>
      </c>
      <c r="AI351" s="344" t="str">
        <f t="shared" si="49"/>
        <v/>
      </c>
    </row>
    <row r="352" spans="1:35" x14ac:dyDescent="0.2">
      <c r="A352">
        <v>352</v>
      </c>
      <c r="B352" s="304" t="str">
        <f t="shared" ca="1" si="46"/>
        <v/>
      </c>
      <c r="C352" s="304">
        <f t="shared" ca="1" si="47"/>
        <v>0</v>
      </c>
      <c r="D352" s="304">
        <f t="shared" ca="1" si="43"/>
        <v>0</v>
      </c>
      <c r="E352" s="304" t="str">
        <f t="shared" ca="1" si="44"/>
        <v/>
      </c>
      <c r="F352">
        <v>346</v>
      </c>
      <c r="G352" s="304">
        <f t="shared" ca="1" si="45"/>
        <v>0</v>
      </c>
      <c r="H352" s="304" t="str">
        <f t="shared" ca="1" si="50"/>
        <v/>
      </c>
      <c r="I352" s="311"/>
      <c r="J352" s="311"/>
      <c r="K352" s="311"/>
      <c r="P352" s="344" t="str">
        <f>IF(ODU!$A352="","",IF(COUNTIF(ODU!$A$4:$A$504,"="&amp;ODU!$A352)&gt;1,"ODU_Duplicate",""))</f>
        <v/>
      </c>
      <c r="Q352" s="344" t="str">
        <f>IF(IDU!$A353="","",IF(COUNTIF(IDU!$A$4:$A$354,"="&amp;IDU!$A353)&gt;1,"IDU_Duplicate",""))</f>
        <v/>
      </c>
      <c r="R352" s="351" t="str">
        <f>IF(ODU!$A352="","",9 + FIND("1",IF(ODU!$J352&gt;0,"1","0") &amp; IF(ODU!$K352&gt;0,"1","0") &amp; IF(ODU!$L352&gt;0,"1","0") &amp; IF(ODU!$M352&gt;0,"1","0")&amp; IF(ODU!$N352&gt;0,"1","0")&amp; IF(ODU!$O352&gt;0,"1","0")&amp; IF(ODU!$P352&gt;0,"1","0")&amp; IF(ODU!$Q352&gt;0,"1","0")&amp; IF(ODU!$R352&gt;0,"1","0")&amp; IF(ODU!$S352&gt;0,"1","0")&amp; IF(ODU!$T352&gt;0,"1","0")&amp; IF(ODU!$U352&gt;0,"1","0")&amp; IF(ODU!$V352&gt;0,"1","0")&amp; IF(ODU!$W352&gt;0,"1","0")&amp; IF(ODU!$X352&gt;0,"1","0")&amp; IF(ODU!$Y352&gt;0,"1","0")))</f>
        <v/>
      </c>
      <c r="S352" s="351" t="str">
        <f>IF(ODU!$A352="","",26 - FIND("1",IF(ODU!$Y352&gt;0,"1","0") &amp; IF(ODU!$X352&gt;0,"1","0") &amp; IF(ODU!$W352&gt;0,"1","0") &amp; IF(ODU!$V352&gt;0,"1","0")&amp; IF(ODU!$U352&gt;0,"1","0")&amp; IF(ODU!$T352&gt;0,"1","0")&amp; IF(ODU!$S352&gt;0,"1","0")&amp; IF(ODU!$R352&gt;0,"1","0")&amp; IF(ODU!$Q352&gt;0,"1","0")&amp; IF(ODU!$P352&gt;0,"1","0")&amp; IF(ODU!$O352&gt;0,"1","0")&amp; IF(ODU!$N352&gt;0,"1","0")&amp; IF(ODU!$M352&gt;0,"1","0")&amp; IF(ODU!$L352&gt;0,"1","0")&amp; IF(ODU!$K352&gt;0,"1","0")&amp; IF(ODU!$J352&gt;0,"1","0")))</f>
        <v/>
      </c>
      <c r="T352" s="351" t="str">
        <f>IF(ODU!$A352="","",26 + FIND("1",IF(ODU!$AA352&gt;0,"1","0") &amp; IF(ODU!$AB352&gt;0,"1","0") &amp; IF(ODU!$AC352&gt;0,"1","0") &amp; IF(ODU!$AD352&gt;0,"1","0")&amp; IF(ODU!$AE352&gt;0,"1","0")&amp; IF(ODU!$AF352&gt;0,"1","0")&amp; IF(ODU!$AG352&gt;0,"1","0")&amp; IF(ODU!$AH352&gt;0,"1","0")&amp; IF(ODU!$AI352&gt;0,"1","0")&amp; IF(ODU!$AJ352&gt;0,"1","0")&amp; IF(ODU!$AK352&gt;0,"1","0")&amp; IF(ODU!$AL352&gt;0,"1","0")&amp; IF(ODU!$AM352&gt;0,"1","0")&amp; IF(ODU!$AN352&gt;0,"1","0")&amp; IF(ODU!$AO352&gt;0,"1","0")&amp; IF(ODU!$AP352&gt;0,"1","0")))</f>
        <v/>
      </c>
      <c r="U352" s="351" t="str">
        <f>IF(ODU!$A352="","",43 - FIND("1",IF(ODU!$AP352&gt;0,"1","0") &amp; IF(ODU!$AO352&gt;0,"1","0") &amp; IF(ODU!$AN352&gt;0,"1","0") &amp; IF(ODU!$AM352&gt;0,"1","0")&amp; IF(ODU!$AL352&gt;0,"1","0")&amp; IF(ODU!$AK352&gt;0,"1","0")&amp; IF(ODU!$AJ352&gt;0,"1","0")&amp; IF(ODU!$AI352&gt;0,"1","0")&amp; IF(ODU!$AH352&gt;0,"1","0")&amp; IF(ODU!$AG352&gt;0,"1","0")&amp; IF(ODU!$AF352&gt;0,"1","0")&amp; IF(ODU!$AE352&gt;0,"1","0")&amp; IF(ODU!$AD352&gt;0,"1","0")&amp; IF(ODU!$AC352&gt;0,"1","0")&amp; IF(ODU!$AB352&gt;0,"1","0")&amp; IF(ODU!$AA352&gt;0,"1","0")))</f>
        <v/>
      </c>
      <c r="V352" s="351" t="str">
        <f>IF(ODU!$A352="","",IF(OR(T352&lt;&gt;R352+17,U352&lt;&gt;S352+17)," RangeMismatch",""))</f>
        <v/>
      </c>
      <c r="W352" s="344" t="str">
        <f ca="1">IF(ODU!$A352="","",IF(COUNTA(INDIRECT("odu!R"&amp;ROW()&amp;"C"&amp;R352&amp;":R"&amp;ROW()&amp;"C"&amp;S352,"false"))&lt;&gt;1+S352-R352," GapInRangeCooling",""))</f>
        <v/>
      </c>
      <c r="X352" s="344" t="str">
        <f ca="1">IF(ODU!$A352="","",IF(COUNTA(INDIRECT("odu!R"&amp;ROW()&amp;"C"&amp;T352&amp;":R"&amp;ROW()&amp;"C"&amp;U352,"false"))&lt;&gt;1+U352-T352," GapInRangeHeating",""))</f>
        <v/>
      </c>
      <c r="Y352" s="345" t="str">
        <f>IF(ODU!$A352="","",IF(OR(ODU!$F352=0,ODU!$B352=0),0,ODU!$F352/ODU!$B352))</f>
        <v/>
      </c>
      <c r="Z352" s="345" t="str">
        <f>IF(ODU!$A352="","",IF(OR(ODU!$G352=0,ODU!$B352=0),0, ODU!$G352/ODU!$B352))</f>
        <v/>
      </c>
      <c r="AA352" s="303" t="str">
        <f>IF(ODU!$A352="","",IF(Y352=0,0,IF(Y352&gt;=0.8,13,IF(Y352&gt;=0.7,12,IF(Y352&gt;=0.6,11,IF(Y352&gt;=0.5,10,0))))))</f>
        <v/>
      </c>
      <c r="AB352" s="351" t="str">
        <f>IF(ODU!$A352="","",IF(Z352&gt;2, 25,6+INT(10*(Z352-0.0001))))</f>
        <v/>
      </c>
      <c r="AC352" s="304" t="str">
        <f>IF(ODU!$A352="","",IF(AA352&lt;R352," CapacityMin",""))</f>
        <v/>
      </c>
      <c r="AD352" s="304" t="str">
        <f>IF(ODU!$A352="","",IF(AB352&gt;S352," CapacityMax",""))</f>
        <v/>
      </c>
      <c r="AE352" s="344" t="str">
        <f>IF(ODU!$A352="","",IF(ODU!H352&lt;Min_Units," UnitMin",""))</f>
        <v/>
      </c>
      <c r="AF352" s="344" t="str">
        <f>IF(ODU!$A352="","",IF(ODU!I352&lt;=ODU!H352," UnitMax",""))</f>
        <v/>
      </c>
      <c r="AG352" s="344" t="str">
        <f>IF(ODU!$A352="","",IF(COUNTIF(IDU!$E$3:$N$3,"="&amp;UPPER(ODU!BL352))=1,""," Invalid_IDU_List"))</f>
        <v/>
      </c>
      <c r="AH352" s="344" t="str">
        <f t="shared" ca="1" si="48"/>
        <v/>
      </c>
      <c r="AI352" s="344" t="str">
        <f t="shared" si="49"/>
        <v/>
      </c>
    </row>
    <row r="353" spans="1:35" x14ac:dyDescent="0.2">
      <c r="A353">
        <v>353</v>
      </c>
      <c r="B353" s="304" t="str">
        <f t="shared" ca="1" si="46"/>
        <v/>
      </c>
      <c r="C353" s="304">
        <f t="shared" ca="1" si="47"/>
        <v>0</v>
      </c>
      <c r="D353" s="304">
        <f t="shared" ca="1" si="43"/>
        <v>0</v>
      </c>
      <c r="E353" s="304" t="str">
        <f t="shared" ca="1" si="44"/>
        <v/>
      </c>
      <c r="F353">
        <v>347</v>
      </c>
      <c r="G353" s="304">
        <f t="shared" ca="1" si="45"/>
        <v>0</v>
      </c>
      <c r="H353" s="304" t="str">
        <f t="shared" ca="1" si="50"/>
        <v/>
      </c>
      <c r="I353" s="311"/>
      <c r="J353" s="311"/>
      <c r="K353" s="311"/>
      <c r="P353" s="344" t="str">
        <f>IF(ODU!$A353="","",IF(COUNTIF(ODU!$A$4:$A$504,"="&amp;ODU!$A353)&gt;1,"ODU_Duplicate",""))</f>
        <v/>
      </c>
      <c r="Q353" s="344" t="str">
        <f>IF(IDU!$A354="","",IF(COUNTIF(IDU!$A$4:$A$354,"="&amp;IDU!$A354)&gt;1,"IDU_Duplicate",""))</f>
        <v/>
      </c>
      <c r="R353" s="351" t="str">
        <f>IF(ODU!$A353="","",9 + FIND("1",IF(ODU!$J353&gt;0,"1","0") &amp; IF(ODU!$K353&gt;0,"1","0") &amp; IF(ODU!$L353&gt;0,"1","0") &amp; IF(ODU!$M353&gt;0,"1","0")&amp; IF(ODU!$N353&gt;0,"1","0")&amp; IF(ODU!$O353&gt;0,"1","0")&amp; IF(ODU!$P353&gt;0,"1","0")&amp; IF(ODU!$Q353&gt;0,"1","0")&amp; IF(ODU!$R353&gt;0,"1","0")&amp; IF(ODU!$S353&gt;0,"1","0")&amp; IF(ODU!$T353&gt;0,"1","0")&amp; IF(ODU!$U353&gt;0,"1","0")&amp; IF(ODU!$V353&gt;0,"1","0")&amp; IF(ODU!$W353&gt;0,"1","0")&amp; IF(ODU!$X353&gt;0,"1","0")&amp; IF(ODU!$Y353&gt;0,"1","0")))</f>
        <v/>
      </c>
      <c r="S353" s="351" t="str">
        <f>IF(ODU!$A353="","",26 - FIND("1",IF(ODU!$Y353&gt;0,"1","0") &amp; IF(ODU!$X353&gt;0,"1","0") &amp; IF(ODU!$W353&gt;0,"1","0") &amp; IF(ODU!$V353&gt;0,"1","0")&amp; IF(ODU!$U353&gt;0,"1","0")&amp; IF(ODU!$T353&gt;0,"1","0")&amp; IF(ODU!$S353&gt;0,"1","0")&amp; IF(ODU!$R353&gt;0,"1","0")&amp; IF(ODU!$Q353&gt;0,"1","0")&amp; IF(ODU!$P353&gt;0,"1","0")&amp; IF(ODU!$O353&gt;0,"1","0")&amp; IF(ODU!$N353&gt;0,"1","0")&amp; IF(ODU!$M353&gt;0,"1","0")&amp; IF(ODU!$L353&gt;0,"1","0")&amp; IF(ODU!$K353&gt;0,"1","0")&amp; IF(ODU!$J353&gt;0,"1","0")))</f>
        <v/>
      </c>
      <c r="T353" s="351" t="str">
        <f>IF(ODU!$A353="","",26 + FIND("1",IF(ODU!$AA353&gt;0,"1","0") &amp; IF(ODU!$AB353&gt;0,"1","0") &amp; IF(ODU!$AC353&gt;0,"1","0") &amp; IF(ODU!$AD353&gt;0,"1","0")&amp; IF(ODU!$AE353&gt;0,"1","0")&amp; IF(ODU!$AF353&gt;0,"1","0")&amp; IF(ODU!$AG353&gt;0,"1","0")&amp; IF(ODU!$AH353&gt;0,"1","0")&amp; IF(ODU!$AI353&gt;0,"1","0")&amp; IF(ODU!$AJ353&gt;0,"1","0")&amp; IF(ODU!$AK353&gt;0,"1","0")&amp; IF(ODU!$AL353&gt;0,"1","0")&amp; IF(ODU!$AM353&gt;0,"1","0")&amp; IF(ODU!$AN353&gt;0,"1","0")&amp; IF(ODU!$AO353&gt;0,"1","0")&amp; IF(ODU!$AP353&gt;0,"1","0")))</f>
        <v/>
      </c>
      <c r="U353" s="351" t="str">
        <f>IF(ODU!$A353="","",43 - FIND("1",IF(ODU!$AP353&gt;0,"1","0") &amp; IF(ODU!$AO353&gt;0,"1","0") &amp; IF(ODU!$AN353&gt;0,"1","0") &amp; IF(ODU!$AM353&gt;0,"1","0")&amp; IF(ODU!$AL353&gt;0,"1","0")&amp; IF(ODU!$AK353&gt;0,"1","0")&amp; IF(ODU!$AJ353&gt;0,"1","0")&amp; IF(ODU!$AI353&gt;0,"1","0")&amp; IF(ODU!$AH353&gt;0,"1","0")&amp; IF(ODU!$AG353&gt;0,"1","0")&amp; IF(ODU!$AF353&gt;0,"1","0")&amp; IF(ODU!$AE353&gt;0,"1","0")&amp; IF(ODU!$AD353&gt;0,"1","0")&amp; IF(ODU!$AC353&gt;0,"1","0")&amp; IF(ODU!$AB353&gt;0,"1","0")&amp; IF(ODU!$AA353&gt;0,"1","0")))</f>
        <v/>
      </c>
      <c r="V353" s="351" t="str">
        <f>IF(ODU!$A353="","",IF(OR(T353&lt;&gt;R353+17,U353&lt;&gt;S353+17)," RangeMismatch",""))</f>
        <v/>
      </c>
      <c r="W353" s="344" t="str">
        <f ca="1">IF(ODU!$A353="","",IF(COUNTA(INDIRECT("odu!R"&amp;ROW()&amp;"C"&amp;R353&amp;":R"&amp;ROW()&amp;"C"&amp;S353,"false"))&lt;&gt;1+S353-R353," GapInRangeCooling",""))</f>
        <v/>
      </c>
      <c r="X353" s="344" t="str">
        <f ca="1">IF(ODU!$A353="","",IF(COUNTA(INDIRECT("odu!R"&amp;ROW()&amp;"C"&amp;T353&amp;":R"&amp;ROW()&amp;"C"&amp;U353,"false"))&lt;&gt;1+U353-T353," GapInRangeHeating",""))</f>
        <v/>
      </c>
      <c r="Y353" s="345" t="str">
        <f>IF(ODU!$A353="","",IF(OR(ODU!$F353=0,ODU!$B353=0),0,ODU!$F353/ODU!$B353))</f>
        <v/>
      </c>
      <c r="Z353" s="345" t="str">
        <f>IF(ODU!$A353="","",IF(OR(ODU!$G353=0,ODU!$B353=0),0, ODU!$G353/ODU!$B353))</f>
        <v/>
      </c>
      <c r="AA353" s="303" t="str">
        <f>IF(ODU!$A353="","",IF(Y353=0,0,IF(Y353&gt;=0.8,13,IF(Y353&gt;=0.7,12,IF(Y353&gt;=0.6,11,IF(Y353&gt;=0.5,10,0))))))</f>
        <v/>
      </c>
      <c r="AB353" s="351" t="str">
        <f>IF(ODU!$A353="","",IF(Z353&gt;2, 25,6+INT(10*(Z353-0.0001))))</f>
        <v/>
      </c>
      <c r="AC353" s="304" t="str">
        <f>IF(ODU!$A353="","",IF(AA353&lt;R353," CapacityMin",""))</f>
        <v/>
      </c>
      <c r="AD353" s="304" t="str">
        <f>IF(ODU!$A353="","",IF(AB353&gt;S353," CapacityMax",""))</f>
        <v/>
      </c>
      <c r="AE353" s="344" t="str">
        <f>IF(ODU!$A353="","",IF(ODU!H353&lt;Min_Units," UnitMin",""))</f>
        <v/>
      </c>
      <c r="AF353" s="344" t="str">
        <f>IF(ODU!$A353="","",IF(ODU!I353&lt;=ODU!H353," UnitMax",""))</f>
        <v/>
      </c>
      <c r="AG353" s="344" t="str">
        <f>IF(ODU!$A353="","",IF(COUNTIF(IDU!$E$3:$N$3,"="&amp;UPPER(ODU!BL353))=1,""," Invalid_IDU_List"))</f>
        <v/>
      </c>
      <c r="AH353" s="344" t="str">
        <f t="shared" ca="1" si="48"/>
        <v/>
      </c>
      <c r="AI353" s="344" t="str">
        <f t="shared" si="49"/>
        <v/>
      </c>
    </row>
    <row r="354" spans="1:35" x14ac:dyDescent="0.2">
      <c r="A354">
        <v>354</v>
      </c>
      <c r="B354" s="311"/>
      <c r="C354" s="311"/>
      <c r="D354" s="311"/>
      <c r="E354" s="311"/>
      <c r="I354" s="311"/>
      <c r="J354" s="311"/>
      <c r="K354" s="311"/>
      <c r="P354" s="344" t="str">
        <f>IF(ODU!$A354="","",IF(COUNTIF(ODU!$A$4:$A$504,"="&amp;ODU!$A354)&gt;1,"ODU_Duplicate",""))</f>
        <v/>
      </c>
      <c r="R354" s="351" t="str">
        <f>IF(ODU!$A354="","",9 + FIND("1",IF(ODU!$J354&gt;0,"1","0") &amp; IF(ODU!$K354&gt;0,"1","0") &amp; IF(ODU!$L354&gt;0,"1","0") &amp; IF(ODU!$M354&gt;0,"1","0")&amp; IF(ODU!$N354&gt;0,"1","0")&amp; IF(ODU!$O354&gt;0,"1","0")&amp; IF(ODU!$P354&gt;0,"1","0")&amp; IF(ODU!$Q354&gt;0,"1","0")&amp; IF(ODU!$R354&gt;0,"1","0")&amp; IF(ODU!$S354&gt;0,"1","0")&amp; IF(ODU!$T354&gt;0,"1","0")&amp; IF(ODU!$U354&gt;0,"1","0")&amp; IF(ODU!$V354&gt;0,"1","0")&amp; IF(ODU!$W354&gt;0,"1","0")&amp; IF(ODU!$X354&gt;0,"1","0")&amp; IF(ODU!$Y354&gt;0,"1","0")))</f>
        <v/>
      </c>
      <c r="S354" s="351" t="str">
        <f>IF(ODU!$A354="","",26 - FIND("1",IF(ODU!$Y354&gt;0,"1","0") &amp; IF(ODU!$X354&gt;0,"1","0") &amp; IF(ODU!$W354&gt;0,"1","0") &amp; IF(ODU!$V354&gt;0,"1","0")&amp; IF(ODU!$U354&gt;0,"1","0")&amp; IF(ODU!$T354&gt;0,"1","0")&amp; IF(ODU!$S354&gt;0,"1","0")&amp; IF(ODU!$R354&gt;0,"1","0")&amp; IF(ODU!$Q354&gt;0,"1","0")&amp; IF(ODU!$P354&gt;0,"1","0")&amp; IF(ODU!$O354&gt;0,"1","0")&amp; IF(ODU!$N354&gt;0,"1","0")&amp; IF(ODU!$M354&gt;0,"1","0")&amp; IF(ODU!$L354&gt;0,"1","0")&amp; IF(ODU!$K354&gt;0,"1","0")&amp; IF(ODU!$J354&gt;0,"1","0")))</f>
        <v/>
      </c>
      <c r="T354" s="351" t="str">
        <f>IF(ODU!$A354="","",26 + FIND("1",IF(ODU!$AA354&gt;0,"1","0") &amp; IF(ODU!$AB354&gt;0,"1","0") &amp; IF(ODU!$AC354&gt;0,"1","0") &amp; IF(ODU!$AD354&gt;0,"1","0")&amp; IF(ODU!$AE354&gt;0,"1","0")&amp; IF(ODU!$AF354&gt;0,"1","0")&amp; IF(ODU!$AG354&gt;0,"1","0")&amp; IF(ODU!$AH354&gt;0,"1","0")&amp; IF(ODU!$AI354&gt;0,"1","0")&amp; IF(ODU!$AJ354&gt;0,"1","0")&amp; IF(ODU!$AK354&gt;0,"1","0")&amp; IF(ODU!$AL354&gt;0,"1","0")&amp; IF(ODU!$AM354&gt;0,"1","0")&amp; IF(ODU!$AN354&gt;0,"1","0")&amp; IF(ODU!$AO354&gt;0,"1","0")&amp; IF(ODU!$AP354&gt;0,"1","0")))</f>
        <v/>
      </c>
      <c r="U354" s="351" t="str">
        <f>IF(ODU!$A354="","",43 - FIND("1",IF(ODU!$AP354&gt;0,"1","0") &amp; IF(ODU!$AO354&gt;0,"1","0") &amp; IF(ODU!$AN354&gt;0,"1","0") &amp; IF(ODU!$AM354&gt;0,"1","0")&amp; IF(ODU!$AL354&gt;0,"1","0")&amp; IF(ODU!$AK354&gt;0,"1","0")&amp; IF(ODU!$AJ354&gt;0,"1","0")&amp; IF(ODU!$AI354&gt;0,"1","0")&amp; IF(ODU!$AH354&gt;0,"1","0")&amp; IF(ODU!$AG354&gt;0,"1","0")&amp; IF(ODU!$AF354&gt;0,"1","0")&amp; IF(ODU!$AE354&gt;0,"1","0")&amp; IF(ODU!$AD354&gt;0,"1","0")&amp; IF(ODU!$AC354&gt;0,"1","0")&amp; IF(ODU!$AB354&gt;0,"1","0")&amp; IF(ODU!$AA354&gt;0,"1","0")))</f>
        <v/>
      </c>
      <c r="V354" s="351" t="str">
        <f>IF(ODU!$A354="","",IF(OR(T354&lt;&gt;R354+17,U354&lt;&gt;S354+17)," RangeMismatch",""))</f>
        <v/>
      </c>
      <c r="W354" s="344" t="str">
        <f ca="1">IF(ODU!$A354="","",IF(COUNTA(INDIRECT("odu!R"&amp;ROW()&amp;"C"&amp;R354&amp;":R"&amp;ROW()&amp;"C"&amp;S354,"false"))&lt;&gt;1+S354-R354," GapInRangeCooling",""))</f>
        <v/>
      </c>
      <c r="X354" s="344" t="str">
        <f ca="1">IF(ODU!$A354="","",IF(COUNTA(INDIRECT("odu!R"&amp;ROW()&amp;"C"&amp;T354&amp;":R"&amp;ROW()&amp;"C"&amp;U354,"false"))&lt;&gt;1+U354-T354," GapInRangeHeating",""))</f>
        <v/>
      </c>
      <c r="Y354" s="345" t="str">
        <f>IF(ODU!$A354="","",IF(OR(ODU!$F354=0,ODU!$B354=0),0,ODU!$F354/ODU!$B354))</f>
        <v/>
      </c>
      <c r="Z354" s="345" t="str">
        <f>IF(ODU!$A354="","",IF(OR(ODU!$G354=0,ODU!$B354=0),0, ODU!$G354/ODU!$B354))</f>
        <v/>
      </c>
      <c r="AA354" s="303" t="str">
        <f>IF(ODU!$A354="","",IF(Y354=0,0,IF(Y354&gt;=0.8,13,IF(Y354&gt;=0.7,12,IF(Y354&gt;=0.6,11,IF(Y354&gt;=0.5,10,0))))))</f>
        <v/>
      </c>
      <c r="AB354" s="351" t="str">
        <f>IF(ODU!$A354="","",IF(Z354&gt;2, 25,6+INT(10*(Z354-0.0001))))</f>
        <v/>
      </c>
      <c r="AC354" s="304" t="str">
        <f>IF(ODU!$A354="","",IF(AA354&lt;R354," CapacityMin",""))</f>
        <v/>
      </c>
      <c r="AD354" s="304" t="str">
        <f>IF(ODU!$A354="","",IF(AB354&gt;S354," CapacityMax",""))</f>
        <v/>
      </c>
      <c r="AE354" s="344" t="str">
        <f>IF(ODU!$A354="","",IF(ODU!H354&lt;Min_Units," UnitMin",""))</f>
        <v/>
      </c>
      <c r="AF354" s="344" t="str">
        <f>IF(ODU!$A354="","",IF(ODU!I354&lt;=ODU!H354," UnitMax",""))</f>
        <v/>
      </c>
      <c r="AG354" s="344" t="str">
        <f>IF(ODU!$A354="","",IF(COUNTIF(IDU!$E$3:$N$3,"="&amp;UPPER(ODU!BL354))=1,""," Invalid_IDU_List"))</f>
        <v/>
      </c>
      <c r="AH354" s="344" t="str">
        <f t="shared" ca="1" si="48"/>
        <v/>
      </c>
      <c r="AI354" s="344" t="str">
        <f t="shared" si="49"/>
        <v/>
      </c>
    </row>
    <row r="355" spans="1:35" x14ac:dyDescent="0.2">
      <c r="A355">
        <v>355</v>
      </c>
      <c r="B355" s="311"/>
      <c r="C355" s="311"/>
      <c r="D355" s="311"/>
      <c r="E355" s="311"/>
      <c r="I355" s="311"/>
      <c r="J355" s="311"/>
      <c r="K355" s="311"/>
      <c r="P355" s="344" t="str">
        <f>IF(ODU!$A355="","",IF(COUNTIF(ODU!$A$4:$A$504,"="&amp;ODU!$A355)&gt;1,"ODU_Duplicate",""))</f>
        <v/>
      </c>
      <c r="R355" s="351" t="str">
        <f>IF(ODU!$A355="","",9 + FIND("1",IF(ODU!$J355&gt;0,"1","0") &amp; IF(ODU!$K355&gt;0,"1","0") &amp; IF(ODU!$L355&gt;0,"1","0") &amp; IF(ODU!$M355&gt;0,"1","0")&amp; IF(ODU!$N355&gt;0,"1","0")&amp; IF(ODU!$O355&gt;0,"1","0")&amp; IF(ODU!$P355&gt;0,"1","0")&amp; IF(ODU!$Q355&gt;0,"1","0")&amp; IF(ODU!$R355&gt;0,"1","0")&amp; IF(ODU!$S355&gt;0,"1","0")&amp; IF(ODU!$T355&gt;0,"1","0")&amp; IF(ODU!$U355&gt;0,"1","0")&amp; IF(ODU!$V355&gt;0,"1","0")&amp; IF(ODU!$W355&gt;0,"1","0")&amp; IF(ODU!$X355&gt;0,"1","0")&amp; IF(ODU!$Y355&gt;0,"1","0")))</f>
        <v/>
      </c>
      <c r="S355" s="351" t="str">
        <f>IF(ODU!$A355="","",26 - FIND("1",IF(ODU!$Y355&gt;0,"1","0") &amp; IF(ODU!$X355&gt;0,"1","0") &amp; IF(ODU!$W355&gt;0,"1","0") &amp; IF(ODU!$V355&gt;0,"1","0")&amp; IF(ODU!$U355&gt;0,"1","0")&amp; IF(ODU!$T355&gt;0,"1","0")&amp; IF(ODU!$S355&gt;0,"1","0")&amp; IF(ODU!$R355&gt;0,"1","0")&amp; IF(ODU!$Q355&gt;0,"1","0")&amp; IF(ODU!$P355&gt;0,"1","0")&amp; IF(ODU!$O355&gt;0,"1","0")&amp; IF(ODU!$N355&gt;0,"1","0")&amp; IF(ODU!$M355&gt;0,"1","0")&amp; IF(ODU!$L355&gt;0,"1","0")&amp; IF(ODU!$K355&gt;0,"1","0")&amp; IF(ODU!$J355&gt;0,"1","0")))</f>
        <v/>
      </c>
      <c r="T355" s="351" t="str">
        <f>IF(ODU!$A355="","",26 + FIND("1",IF(ODU!$AA355&gt;0,"1","0") &amp; IF(ODU!$AB355&gt;0,"1","0") &amp; IF(ODU!$AC355&gt;0,"1","0") &amp; IF(ODU!$AD355&gt;0,"1","0")&amp; IF(ODU!$AE355&gt;0,"1","0")&amp; IF(ODU!$AF355&gt;0,"1","0")&amp; IF(ODU!$AG355&gt;0,"1","0")&amp; IF(ODU!$AH355&gt;0,"1","0")&amp; IF(ODU!$AI355&gt;0,"1","0")&amp; IF(ODU!$AJ355&gt;0,"1","0")&amp; IF(ODU!$AK355&gt;0,"1","0")&amp; IF(ODU!$AL355&gt;0,"1","0")&amp; IF(ODU!$AM355&gt;0,"1","0")&amp; IF(ODU!$AN355&gt;0,"1","0")&amp; IF(ODU!$AO355&gt;0,"1","0")&amp; IF(ODU!$AP355&gt;0,"1","0")))</f>
        <v/>
      </c>
      <c r="U355" s="351" t="str">
        <f>IF(ODU!$A355="","",43 - FIND("1",IF(ODU!$AP355&gt;0,"1","0") &amp; IF(ODU!$AO355&gt;0,"1","0") &amp; IF(ODU!$AN355&gt;0,"1","0") &amp; IF(ODU!$AM355&gt;0,"1","0")&amp; IF(ODU!$AL355&gt;0,"1","0")&amp; IF(ODU!$AK355&gt;0,"1","0")&amp; IF(ODU!$AJ355&gt;0,"1","0")&amp; IF(ODU!$AI355&gt;0,"1","0")&amp; IF(ODU!$AH355&gt;0,"1","0")&amp; IF(ODU!$AG355&gt;0,"1","0")&amp; IF(ODU!$AF355&gt;0,"1","0")&amp; IF(ODU!$AE355&gt;0,"1","0")&amp; IF(ODU!$AD355&gt;0,"1","0")&amp; IF(ODU!$AC355&gt;0,"1","0")&amp; IF(ODU!$AB355&gt;0,"1","0")&amp; IF(ODU!$AA355&gt;0,"1","0")))</f>
        <v/>
      </c>
      <c r="V355" s="351" t="str">
        <f>IF(ODU!$A355="","",IF(OR(T355&lt;&gt;R355+17,U355&lt;&gt;S355+17)," RangeMismatch",""))</f>
        <v/>
      </c>
      <c r="W355" s="344" t="str">
        <f ca="1">IF(ODU!$A355="","",IF(COUNTA(INDIRECT("odu!R"&amp;ROW()&amp;"C"&amp;R355&amp;":R"&amp;ROW()&amp;"C"&amp;S355,"false"))&lt;&gt;1+S355-R355," GapInRangeCooling",""))</f>
        <v/>
      </c>
      <c r="X355" s="344" t="str">
        <f ca="1">IF(ODU!$A355="","",IF(COUNTA(INDIRECT("odu!R"&amp;ROW()&amp;"C"&amp;T355&amp;":R"&amp;ROW()&amp;"C"&amp;U355,"false"))&lt;&gt;1+U355-T355," GapInRangeHeating",""))</f>
        <v/>
      </c>
      <c r="Y355" s="345" t="str">
        <f>IF(ODU!$A355="","",IF(OR(ODU!$F355=0,ODU!$B355=0),0,ODU!$F355/ODU!$B355))</f>
        <v/>
      </c>
      <c r="Z355" s="345" t="str">
        <f>IF(ODU!$A355="","",IF(OR(ODU!$G355=0,ODU!$B355=0),0, ODU!$G355/ODU!$B355))</f>
        <v/>
      </c>
      <c r="AA355" s="303" t="str">
        <f>IF(ODU!$A355="","",IF(Y355=0,0,IF(Y355&gt;=0.8,13,IF(Y355&gt;=0.7,12,IF(Y355&gt;=0.6,11,IF(Y355&gt;=0.5,10,0))))))</f>
        <v/>
      </c>
      <c r="AB355" s="351" t="str">
        <f>IF(ODU!$A355="","",IF(Z355&gt;2, 25,6+INT(10*(Z355-0.0001))))</f>
        <v/>
      </c>
      <c r="AC355" s="304" t="str">
        <f>IF(ODU!$A355="","",IF(AA355&lt;R355," CapacityMin",""))</f>
        <v/>
      </c>
      <c r="AD355" s="304" t="str">
        <f>IF(ODU!$A355="","",IF(AB355&gt;S355," CapacityMax",""))</f>
        <v/>
      </c>
      <c r="AE355" s="344" t="str">
        <f>IF(ODU!$A355="","",IF(ODU!H355&lt;Min_Units," UnitMin",""))</f>
        <v/>
      </c>
      <c r="AF355" s="344" t="str">
        <f>IF(ODU!$A355="","",IF(ODU!I355&lt;=ODU!H355," UnitMax",""))</f>
        <v/>
      </c>
      <c r="AG355" s="344" t="str">
        <f>IF(ODU!$A355="","",IF(COUNTIF(IDU!$E$3:$N$3,"="&amp;UPPER(ODU!BL355))=1,""," Invalid_IDU_List"))</f>
        <v/>
      </c>
      <c r="AH355" s="344" t="str">
        <f t="shared" ca="1" si="48"/>
        <v/>
      </c>
      <c r="AI355" s="344" t="str">
        <f t="shared" si="49"/>
        <v/>
      </c>
    </row>
    <row r="356" spans="1:35" x14ac:dyDescent="0.2">
      <c r="A356">
        <v>356</v>
      </c>
      <c r="B356" s="311"/>
      <c r="C356" s="311"/>
      <c r="D356" s="311"/>
      <c r="E356" s="311"/>
      <c r="I356" s="311"/>
      <c r="J356" s="311"/>
      <c r="K356" s="311"/>
      <c r="P356" s="344" t="str">
        <f>IF(ODU!$A356="","",IF(COUNTIF(ODU!$A$4:$A$504,"="&amp;ODU!$A356)&gt;1,"ODU_Duplicate",""))</f>
        <v/>
      </c>
      <c r="R356" s="351" t="str">
        <f>IF(ODU!$A356="","",9 + FIND("1",IF(ODU!$J356&gt;0,"1","0") &amp; IF(ODU!$K356&gt;0,"1","0") &amp; IF(ODU!$L356&gt;0,"1","0") &amp; IF(ODU!$M356&gt;0,"1","0")&amp; IF(ODU!$N356&gt;0,"1","0")&amp; IF(ODU!$O356&gt;0,"1","0")&amp; IF(ODU!$P356&gt;0,"1","0")&amp; IF(ODU!$Q356&gt;0,"1","0")&amp; IF(ODU!$R356&gt;0,"1","0")&amp; IF(ODU!$S356&gt;0,"1","0")&amp; IF(ODU!$T356&gt;0,"1","0")&amp; IF(ODU!$U356&gt;0,"1","0")&amp; IF(ODU!$V356&gt;0,"1","0")&amp; IF(ODU!$W356&gt;0,"1","0")&amp; IF(ODU!$X356&gt;0,"1","0")&amp; IF(ODU!$Y356&gt;0,"1","0")))</f>
        <v/>
      </c>
      <c r="S356" s="351" t="str">
        <f>IF(ODU!$A356="","",26 - FIND("1",IF(ODU!$Y356&gt;0,"1","0") &amp; IF(ODU!$X356&gt;0,"1","0") &amp; IF(ODU!$W356&gt;0,"1","0") &amp; IF(ODU!$V356&gt;0,"1","0")&amp; IF(ODU!$U356&gt;0,"1","0")&amp; IF(ODU!$T356&gt;0,"1","0")&amp; IF(ODU!$S356&gt;0,"1","0")&amp; IF(ODU!$R356&gt;0,"1","0")&amp; IF(ODU!$Q356&gt;0,"1","0")&amp; IF(ODU!$P356&gt;0,"1","0")&amp; IF(ODU!$O356&gt;0,"1","0")&amp; IF(ODU!$N356&gt;0,"1","0")&amp; IF(ODU!$M356&gt;0,"1","0")&amp; IF(ODU!$L356&gt;0,"1","0")&amp; IF(ODU!$K356&gt;0,"1","0")&amp; IF(ODU!$J356&gt;0,"1","0")))</f>
        <v/>
      </c>
      <c r="T356" s="351" t="str">
        <f>IF(ODU!$A356="","",26 + FIND("1",IF(ODU!$AA356&gt;0,"1","0") &amp; IF(ODU!$AB356&gt;0,"1","0") &amp; IF(ODU!$AC356&gt;0,"1","0") &amp; IF(ODU!$AD356&gt;0,"1","0")&amp; IF(ODU!$AE356&gt;0,"1","0")&amp; IF(ODU!$AF356&gt;0,"1","0")&amp; IF(ODU!$AG356&gt;0,"1","0")&amp; IF(ODU!$AH356&gt;0,"1","0")&amp; IF(ODU!$AI356&gt;0,"1","0")&amp; IF(ODU!$AJ356&gt;0,"1","0")&amp; IF(ODU!$AK356&gt;0,"1","0")&amp; IF(ODU!$AL356&gt;0,"1","0")&amp; IF(ODU!$AM356&gt;0,"1","0")&amp; IF(ODU!$AN356&gt;0,"1","0")&amp; IF(ODU!$AO356&gt;0,"1","0")&amp; IF(ODU!$AP356&gt;0,"1","0")))</f>
        <v/>
      </c>
      <c r="U356" s="351" t="str">
        <f>IF(ODU!$A356="","",43 - FIND("1",IF(ODU!$AP356&gt;0,"1","0") &amp; IF(ODU!$AO356&gt;0,"1","0") &amp; IF(ODU!$AN356&gt;0,"1","0") &amp; IF(ODU!$AM356&gt;0,"1","0")&amp; IF(ODU!$AL356&gt;0,"1","0")&amp; IF(ODU!$AK356&gt;0,"1","0")&amp; IF(ODU!$AJ356&gt;0,"1","0")&amp; IF(ODU!$AI356&gt;0,"1","0")&amp; IF(ODU!$AH356&gt;0,"1","0")&amp; IF(ODU!$AG356&gt;0,"1","0")&amp; IF(ODU!$AF356&gt;0,"1","0")&amp; IF(ODU!$AE356&gt;0,"1","0")&amp; IF(ODU!$AD356&gt;0,"1","0")&amp; IF(ODU!$AC356&gt;0,"1","0")&amp; IF(ODU!$AB356&gt;0,"1","0")&amp; IF(ODU!$AA356&gt;0,"1","0")))</f>
        <v/>
      </c>
      <c r="V356" s="351" t="str">
        <f>IF(ODU!$A356="","",IF(OR(T356&lt;&gt;R356+17,U356&lt;&gt;S356+17)," RangeMismatch",""))</f>
        <v/>
      </c>
      <c r="W356" s="344" t="str">
        <f ca="1">IF(ODU!$A356="","",IF(COUNTA(INDIRECT("odu!R"&amp;ROW()&amp;"C"&amp;R356&amp;":R"&amp;ROW()&amp;"C"&amp;S356,"false"))&lt;&gt;1+S356-R356," GapInRangeCooling",""))</f>
        <v/>
      </c>
      <c r="X356" s="344" t="str">
        <f ca="1">IF(ODU!$A356="","",IF(COUNTA(INDIRECT("odu!R"&amp;ROW()&amp;"C"&amp;T356&amp;":R"&amp;ROW()&amp;"C"&amp;U356,"false"))&lt;&gt;1+U356-T356," GapInRangeHeating",""))</f>
        <v/>
      </c>
      <c r="Y356" s="345" t="str">
        <f>IF(ODU!$A356="","",IF(OR(ODU!$F356=0,ODU!$B356=0),0,ODU!$F356/ODU!$B356))</f>
        <v/>
      </c>
      <c r="Z356" s="345" t="str">
        <f>IF(ODU!$A356="","",IF(OR(ODU!$G356=0,ODU!$B356=0),0, ODU!$G356/ODU!$B356))</f>
        <v/>
      </c>
      <c r="AA356" s="303" t="str">
        <f>IF(ODU!$A356="","",IF(Y356=0,0,IF(Y356&gt;=0.8,13,IF(Y356&gt;=0.7,12,IF(Y356&gt;=0.6,11,IF(Y356&gt;=0.5,10,0))))))</f>
        <v/>
      </c>
      <c r="AB356" s="351" t="str">
        <f>IF(ODU!$A356="","",IF(Z356&gt;2, 25,6+INT(10*(Z356-0.0001))))</f>
        <v/>
      </c>
      <c r="AC356" s="304" t="str">
        <f>IF(ODU!$A356="","",IF(AA356&lt;R356," CapacityMin",""))</f>
        <v/>
      </c>
      <c r="AD356" s="304" t="str">
        <f>IF(ODU!$A356="","",IF(AB356&gt;S356," CapacityMax",""))</f>
        <v/>
      </c>
      <c r="AE356" s="344" t="str">
        <f>IF(ODU!$A356="","",IF(ODU!H356&lt;Min_Units," UnitMin",""))</f>
        <v/>
      </c>
      <c r="AF356" s="344" t="str">
        <f>IF(ODU!$A356="","",IF(ODU!I356&lt;=ODU!H356," UnitMax",""))</f>
        <v/>
      </c>
      <c r="AG356" s="344" t="str">
        <f>IF(ODU!$A356="","",IF(COUNTIF(IDU!$E$3:$N$3,"="&amp;UPPER(ODU!BL356))=1,""," Invalid_IDU_List"))</f>
        <v/>
      </c>
      <c r="AH356" s="344" t="str">
        <f t="shared" ca="1" si="48"/>
        <v/>
      </c>
      <c r="AI356" s="344" t="str">
        <f t="shared" si="49"/>
        <v/>
      </c>
    </row>
    <row r="357" spans="1:35" x14ac:dyDescent="0.2">
      <c r="A357">
        <v>357</v>
      </c>
      <c r="B357" s="311"/>
      <c r="C357" s="311"/>
      <c r="D357" s="311"/>
      <c r="E357" s="311"/>
      <c r="F357" s="311"/>
      <c r="G357" s="311"/>
      <c r="H357" s="311"/>
      <c r="I357" s="311"/>
      <c r="J357" s="311"/>
      <c r="K357" s="311"/>
      <c r="P357" s="344" t="str">
        <f>IF(ODU!$A357="","",IF(COUNTIF(ODU!$A$4:$A$504,"="&amp;ODU!$A357)&gt;1,"ODU_Duplicate",""))</f>
        <v/>
      </c>
      <c r="R357" s="351" t="str">
        <f>IF(ODU!$A357="","",9 + FIND("1",IF(ODU!$J357&gt;0,"1","0") &amp; IF(ODU!$K357&gt;0,"1","0") &amp; IF(ODU!$L357&gt;0,"1","0") &amp; IF(ODU!$M357&gt;0,"1","0")&amp; IF(ODU!$N357&gt;0,"1","0")&amp; IF(ODU!$O357&gt;0,"1","0")&amp; IF(ODU!$P357&gt;0,"1","0")&amp; IF(ODU!$Q357&gt;0,"1","0")&amp; IF(ODU!$R357&gt;0,"1","0")&amp; IF(ODU!$S357&gt;0,"1","0")&amp; IF(ODU!$T357&gt;0,"1","0")&amp; IF(ODU!$U357&gt;0,"1","0")&amp; IF(ODU!$V357&gt;0,"1","0")&amp; IF(ODU!$W357&gt;0,"1","0")&amp; IF(ODU!$X357&gt;0,"1","0")&amp; IF(ODU!$Y357&gt;0,"1","0")))</f>
        <v/>
      </c>
      <c r="S357" s="351" t="str">
        <f>IF(ODU!$A357="","",26 - FIND("1",IF(ODU!$Y357&gt;0,"1","0") &amp; IF(ODU!$X357&gt;0,"1","0") &amp; IF(ODU!$W357&gt;0,"1","0") &amp; IF(ODU!$V357&gt;0,"1","0")&amp; IF(ODU!$U357&gt;0,"1","0")&amp; IF(ODU!$T357&gt;0,"1","0")&amp; IF(ODU!$S357&gt;0,"1","0")&amp; IF(ODU!$R357&gt;0,"1","0")&amp; IF(ODU!$Q357&gt;0,"1","0")&amp; IF(ODU!$P357&gt;0,"1","0")&amp; IF(ODU!$O357&gt;0,"1","0")&amp; IF(ODU!$N357&gt;0,"1","0")&amp; IF(ODU!$M357&gt;0,"1","0")&amp; IF(ODU!$L357&gt;0,"1","0")&amp; IF(ODU!$K357&gt;0,"1","0")&amp; IF(ODU!$J357&gt;0,"1","0")))</f>
        <v/>
      </c>
      <c r="T357" s="351" t="str">
        <f>IF(ODU!$A357="","",26 + FIND("1",IF(ODU!$AA357&gt;0,"1","0") &amp; IF(ODU!$AB357&gt;0,"1","0") &amp; IF(ODU!$AC357&gt;0,"1","0") &amp; IF(ODU!$AD357&gt;0,"1","0")&amp; IF(ODU!$AE357&gt;0,"1","0")&amp; IF(ODU!$AF357&gt;0,"1","0")&amp; IF(ODU!$AG357&gt;0,"1","0")&amp; IF(ODU!$AH357&gt;0,"1","0")&amp; IF(ODU!$AI357&gt;0,"1","0")&amp; IF(ODU!$AJ357&gt;0,"1","0")&amp; IF(ODU!$AK357&gt;0,"1","0")&amp; IF(ODU!$AL357&gt;0,"1","0")&amp; IF(ODU!$AM357&gt;0,"1","0")&amp; IF(ODU!$AN357&gt;0,"1","0")&amp; IF(ODU!$AO357&gt;0,"1","0")&amp; IF(ODU!$AP357&gt;0,"1","0")))</f>
        <v/>
      </c>
      <c r="U357" s="351" t="str">
        <f>IF(ODU!$A357="","",43 - FIND("1",IF(ODU!$AP357&gt;0,"1","0") &amp; IF(ODU!$AO357&gt;0,"1","0") &amp; IF(ODU!$AN357&gt;0,"1","0") &amp; IF(ODU!$AM357&gt;0,"1","0")&amp; IF(ODU!$AL357&gt;0,"1","0")&amp; IF(ODU!$AK357&gt;0,"1","0")&amp; IF(ODU!$AJ357&gt;0,"1","0")&amp; IF(ODU!$AI357&gt;0,"1","0")&amp; IF(ODU!$AH357&gt;0,"1","0")&amp; IF(ODU!$AG357&gt;0,"1","0")&amp; IF(ODU!$AF357&gt;0,"1","0")&amp; IF(ODU!$AE357&gt;0,"1","0")&amp; IF(ODU!$AD357&gt;0,"1","0")&amp; IF(ODU!$AC357&gt;0,"1","0")&amp; IF(ODU!$AB357&gt;0,"1","0")&amp; IF(ODU!$AA357&gt;0,"1","0")))</f>
        <v/>
      </c>
      <c r="V357" s="351" t="str">
        <f>IF(ODU!$A357="","",IF(OR(T357&lt;&gt;R357+17,U357&lt;&gt;S357+17)," RangeMismatch",""))</f>
        <v/>
      </c>
      <c r="W357" s="344" t="str">
        <f ca="1">IF(ODU!$A357="","",IF(COUNTA(INDIRECT("odu!R"&amp;ROW()&amp;"C"&amp;R357&amp;":R"&amp;ROW()&amp;"C"&amp;S357,"false"))&lt;&gt;1+S357-R357," GapInRangeCooling",""))</f>
        <v/>
      </c>
      <c r="X357" s="344" t="str">
        <f ca="1">IF(ODU!$A357="","",IF(COUNTA(INDIRECT("odu!R"&amp;ROW()&amp;"C"&amp;T357&amp;":R"&amp;ROW()&amp;"C"&amp;U357,"false"))&lt;&gt;1+U357-T357," GapInRangeHeating",""))</f>
        <v/>
      </c>
      <c r="Y357" s="345" t="str">
        <f>IF(ODU!$A357="","",IF(OR(ODU!$F357=0,ODU!$B357=0),0,ODU!$F357/ODU!$B357))</f>
        <v/>
      </c>
      <c r="Z357" s="345" t="str">
        <f>IF(ODU!$A357="","",IF(OR(ODU!$G357=0,ODU!$B357=0),0, ODU!$G357/ODU!$B357))</f>
        <v/>
      </c>
      <c r="AA357" s="303" t="str">
        <f>IF(ODU!$A357="","",IF(Y357=0,0,IF(Y357&gt;=0.8,13,IF(Y357&gt;=0.7,12,IF(Y357&gt;=0.6,11,IF(Y357&gt;=0.5,10,0))))))</f>
        <v/>
      </c>
      <c r="AB357" s="351" t="str">
        <f>IF(ODU!$A357="","",IF(Z357&gt;2, 25,6+INT(10*(Z357-0.0001))))</f>
        <v/>
      </c>
      <c r="AC357" s="304" t="str">
        <f>IF(ODU!$A357="","",IF(AA357&lt;R357," CapacityMin",""))</f>
        <v/>
      </c>
      <c r="AD357" s="304" t="str">
        <f>IF(ODU!$A357="","",IF(AB357&gt;S357," CapacityMax",""))</f>
        <v/>
      </c>
      <c r="AE357" s="344" t="str">
        <f>IF(ODU!$A357="","",IF(ODU!H357&lt;Min_Units," UnitMin",""))</f>
        <v/>
      </c>
      <c r="AF357" s="344" t="str">
        <f>IF(ODU!$A357="","",IF(ODU!I357&lt;=ODU!H357," UnitMax",""))</f>
        <v/>
      </c>
      <c r="AG357" s="344" t="str">
        <f>IF(ODU!$A357="","",IF(COUNTIF(IDU!$E$3:$N$3,"="&amp;UPPER(ODU!BL357))=1,""," Invalid_IDU_List"))</f>
        <v/>
      </c>
      <c r="AH357" s="344" t="str">
        <f t="shared" ca="1" si="48"/>
        <v/>
      </c>
      <c r="AI357" s="344" t="str">
        <f t="shared" si="49"/>
        <v/>
      </c>
    </row>
    <row r="358" spans="1:35" x14ac:dyDescent="0.2">
      <c r="A358">
        <v>358</v>
      </c>
      <c r="B358" s="311"/>
      <c r="C358" s="311"/>
      <c r="D358" s="311"/>
      <c r="E358" s="311"/>
      <c r="F358" s="311"/>
      <c r="G358" s="311"/>
      <c r="H358" s="311"/>
      <c r="I358" s="311"/>
      <c r="J358" s="311"/>
      <c r="K358" s="311"/>
      <c r="P358" s="344" t="str">
        <f>IF(ODU!$A358="","",IF(COUNTIF(ODU!$A$4:$A$504,"="&amp;ODU!$A358)&gt;1,"ODU_Duplicate",""))</f>
        <v/>
      </c>
      <c r="R358" s="351" t="str">
        <f>IF(ODU!$A358="","",9 + FIND("1",IF(ODU!$J358&gt;0,"1","0") &amp; IF(ODU!$K358&gt;0,"1","0") &amp; IF(ODU!$L358&gt;0,"1","0") &amp; IF(ODU!$M358&gt;0,"1","0")&amp; IF(ODU!$N358&gt;0,"1","0")&amp; IF(ODU!$O358&gt;0,"1","0")&amp; IF(ODU!$P358&gt;0,"1","0")&amp; IF(ODU!$Q358&gt;0,"1","0")&amp; IF(ODU!$R358&gt;0,"1","0")&amp; IF(ODU!$S358&gt;0,"1","0")&amp; IF(ODU!$T358&gt;0,"1","0")&amp; IF(ODU!$U358&gt;0,"1","0")&amp; IF(ODU!$V358&gt;0,"1","0")&amp; IF(ODU!$W358&gt;0,"1","0")&amp; IF(ODU!$X358&gt;0,"1","0")&amp; IF(ODU!$Y358&gt;0,"1","0")))</f>
        <v/>
      </c>
      <c r="S358" s="351" t="str">
        <f>IF(ODU!$A358="","",26 - FIND("1",IF(ODU!$Y358&gt;0,"1","0") &amp; IF(ODU!$X358&gt;0,"1","0") &amp; IF(ODU!$W358&gt;0,"1","0") &amp; IF(ODU!$V358&gt;0,"1","0")&amp; IF(ODU!$U358&gt;0,"1","0")&amp; IF(ODU!$T358&gt;0,"1","0")&amp; IF(ODU!$S358&gt;0,"1","0")&amp; IF(ODU!$R358&gt;0,"1","0")&amp; IF(ODU!$Q358&gt;0,"1","0")&amp; IF(ODU!$P358&gt;0,"1","0")&amp; IF(ODU!$O358&gt;0,"1","0")&amp; IF(ODU!$N358&gt;0,"1","0")&amp; IF(ODU!$M358&gt;0,"1","0")&amp; IF(ODU!$L358&gt;0,"1","0")&amp; IF(ODU!$K358&gt;0,"1","0")&amp; IF(ODU!$J358&gt;0,"1","0")))</f>
        <v/>
      </c>
      <c r="T358" s="351" t="str">
        <f>IF(ODU!$A358="","",26 + FIND("1",IF(ODU!$AA358&gt;0,"1","0") &amp; IF(ODU!$AB358&gt;0,"1","0") &amp; IF(ODU!$AC358&gt;0,"1","0") &amp; IF(ODU!$AD358&gt;0,"1","0")&amp; IF(ODU!$AE358&gt;0,"1","0")&amp; IF(ODU!$AF358&gt;0,"1","0")&amp; IF(ODU!$AG358&gt;0,"1","0")&amp; IF(ODU!$AH358&gt;0,"1","0")&amp; IF(ODU!$AI358&gt;0,"1","0")&amp; IF(ODU!$AJ358&gt;0,"1","0")&amp; IF(ODU!$AK358&gt;0,"1","0")&amp; IF(ODU!$AL358&gt;0,"1","0")&amp; IF(ODU!$AM358&gt;0,"1","0")&amp; IF(ODU!$AN358&gt;0,"1","0")&amp; IF(ODU!$AO358&gt;0,"1","0")&amp; IF(ODU!$AP358&gt;0,"1","0")))</f>
        <v/>
      </c>
      <c r="U358" s="351" t="str">
        <f>IF(ODU!$A358="","",43 - FIND("1",IF(ODU!$AP358&gt;0,"1","0") &amp; IF(ODU!$AO358&gt;0,"1","0") &amp; IF(ODU!$AN358&gt;0,"1","0") &amp; IF(ODU!$AM358&gt;0,"1","0")&amp; IF(ODU!$AL358&gt;0,"1","0")&amp; IF(ODU!$AK358&gt;0,"1","0")&amp; IF(ODU!$AJ358&gt;0,"1","0")&amp; IF(ODU!$AI358&gt;0,"1","0")&amp; IF(ODU!$AH358&gt;0,"1","0")&amp; IF(ODU!$AG358&gt;0,"1","0")&amp; IF(ODU!$AF358&gt;0,"1","0")&amp; IF(ODU!$AE358&gt;0,"1","0")&amp; IF(ODU!$AD358&gt;0,"1","0")&amp; IF(ODU!$AC358&gt;0,"1","0")&amp; IF(ODU!$AB358&gt;0,"1","0")&amp; IF(ODU!$AA358&gt;0,"1","0")))</f>
        <v/>
      </c>
      <c r="V358" s="351" t="str">
        <f>IF(ODU!$A358="","",IF(OR(T358&lt;&gt;R358+17,U358&lt;&gt;S358+17)," RangeMismatch",""))</f>
        <v/>
      </c>
      <c r="W358" s="344" t="str">
        <f ca="1">IF(ODU!$A358="","",IF(COUNTA(INDIRECT("odu!R"&amp;ROW()&amp;"C"&amp;R358&amp;":R"&amp;ROW()&amp;"C"&amp;S358,"false"))&lt;&gt;1+S358-R358," GapInRangeCooling",""))</f>
        <v/>
      </c>
      <c r="X358" s="344" t="str">
        <f ca="1">IF(ODU!$A358="","",IF(COUNTA(INDIRECT("odu!R"&amp;ROW()&amp;"C"&amp;T358&amp;":R"&amp;ROW()&amp;"C"&amp;U358,"false"))&lt;&gt;1+U358-T358," GapInRangeHeating",""))</f>
        <v/>
      </c>
      <c r="Y358" s="345" t="str">
        <f>IF(ODU!$A358="","",IF(OR(ODU!$F358=0,ODU!$B358=0),0,ODU!$F358/ODU!$B358))</f>
        <v/>
      </c>
      <c r="Z358" s="345" t="str">
        <f>IF(ODU!$A358="","",IF(OR(ODU!$G358=0,ODU!$B358=0),0, ODU!$G358/ODU!$B358))</f>
        <v/>
      </c>
      <c r="AA358" s="303" t="str">
        <f>IF(ODU!$A358="","",IF(Y358=0,0,IF(Y358&gt;=0.8,13,IF(Y358&gt;=0.7,12,IF(Y358&gt;=0.6,11,IF(Y358&gt;=0.5,10,0))))))</f>
        <v/>
      </c>
      <c r="AB358" s="351" t="str">
        <f>IF(ODU!$A358="","",IF(Z358&gt;2, 25,6+INT(10*(Z358-0.0001))))</f>
        <v/>
      </c>
      <c r="AC358" s="304" t="str">
        <f>IF(ODU!$A358="","",IF(AA358&lt;R358," CapacityMin",""))</f>
        <v/>
      </c>
      <c r="AD358" s="304" t="str">
        <f>IF(ODU!$A358="","",IF(AB358&gt;S358," CapacityMax",""))</f>
        <v/>
      </c>
      <c r="AE358" s="344" t="str">
        <f>IF(ODU!$A358="","",IF(ODU!H358&lt;Min_Units," UnitMin",""))</f>
        <v/>
      </c>
      <c r="AF358" s="344" t="str">
        <f>IF(ODU!$A358="","",IF(ODU!I358&lt;=ODU!H358," UnitMax",""))</f>
        <v/>
      </c>
      <c r="AG358" s="344" t="str">
        <f>IF(ODU!$A358="","",IF(COUNTIF(IDU!$E$3:$N$3,"="&amp;UPPER(ODU!BL358))=1,""," Invalid_IDU_List"))</f>
        <v/>
      </c>
      <c r="AH358" s="344" t="str">
        <f t="shared" ca="1" si="48"/>
        <v/>
      </c>
      <c r="AI358" s="344" t="str">
        <f t="shared" si="49"/>
        <v/>
      </c>
    </row>
    <row r="359" spans="1:35" x14ac:dyDescent="0.2">
      <c r="A359">
        <v>359</v>
      </c>
      <c r="B359" s="311"/>
      <c r="C359" s="311"/>
      <c r="D359" s="311"/>
      <c r="E359" s="311"/>
      <c r="F359" s="311"/>
      <c r="G359" s="311"/>
      <c r="H359" s="311"/>
      <c r="I359" s="311"/>
      <c r="J359" s="311"/>
      <c r="K359" s="311"/>
      <c r="P359" s="344" t="str">
        <f>IF(ODU!$A359="","",IF(COUNTIF(ODU!$A$4:$A$504,"="&amp;ODU!$A359)&gt;1,"ODU_Duplicate",""))</f>
        <v/>
      </c>
      <c r="R359" s="351" t="str">
        <f>IF(ODU!$A359="","",9 + FIND("1",IF(ODU!$J359&gt;0,"1","0") &amp; IF(ODU!$K359&gt;0,"1","0") &amp; IF(ODU!$L359&gt;0,"1","0") &amp; IF(ODU!$M359&gt;0,"1","0")&amp; IF(ODU!$N359&gt;0,"1","0")&amp; IF(ODU!$O359&gt;0,"1","0")&amp; IF(ODU!$P359&gt;0,"1","0")&amp; IF(ODU!$Q359&gt;0,"1","0")&amp; IF(ODU!$R359&gt;0,"1","0")&amp; IF(ODU!$S359&gt;0,"1","0")&amp; IF(ODU!$T359&gt;0,"1","0")&amp; IF(ODU!$U359&gt;0,"1","0")&amp; IF(ODU!$V359&gt;0,"1","0")&amp; IF(ODU!$W359&gt;0,"1","0")&amp; IF(ODU!$X359&gt;0,"1","0")&amp; IF(ODU!$Y359&gt;0,"1","0")))</f>
        <v/>
      </c>
      <c r="S359" s="351" t="str">
        <f>IF(ODU!$A359="","",26 - FIND("1",IF(ODU!$Y359&gt;0,"1","0") &amp; IF(ODU!$X359&gt;0,"1","0") &amp; IF(ODU!$W359&gt;0,"1","0") &amp; IF(ODU!$V359&gt;0,"1","0")&amp; IF(ODU!$U359&gt;0,"1","0")&amp; IF(ODU!$T359&gt;0,"1","0")&amp; IF(ODU!$S359&gt;0,"1","0")&amp; IF(ODU!$R359&gt;0,"1","0")&amp; IF(ODU!$Q359&gt;0,"1","0")&amp; IF(ODU!$P359&gt;0,"1","0")&amp; IF(ODU!$O359&gt;0,"1","0")&amp; IF(ODU!$N359&gt;0,"1","0")&amp; IF(ODU!$M359&gt;0,"1","0")&amp; IF(ODU!$L359&gt;0,"1","0")&amp; IF(ODU!$K359&gt;0,"1","0")&amp; IF(ODU!$J359&gt;0,"1","0")))</f>
        <v/>
      </c>
      <c r="T359" s="351" t="str">
        <f>IF(ODU!$A359="","",26 + FIND("1",IF(ODU!$AA359&gt;0,"1","0") &amp; IF(ODU!$AB359&gt;0,"1","0") &amp; IF(ODU!$AC359&gt;0,"1","0") &amp; IF(ODU!$AD359&gt;0,"1","0")&amp; IF(ODU!$AE359&gt;0,"1","0")&amp; IF(ODU!$AF359&gt;0,"1","0")&amp; IF(ODU!$AG359&gt;0,"1","0")&amp; IF(ODU!$AH359&gt;0,"1","0")&amp; IF(ODU!$AI359&gt;0,"1","0")&amp; IF(ODU!$AJ359&gt;0,"1","0")&amp; IF(ODU!$AK359&gt;0,"1","0")&amp; IF(ODU!$AL359&gt;0,"1","0")&amp; IF(ODU!$AM359&gt;0,"1","0")&amp; IF(ODU!$AN359&gt;0,"1","0")&amp; IF(ODU!$AO359&gt;0,"1","0")&amp; IF(ODU!$AP359&gt;0,"1","0")))</f>
        <v/>
      </c>
      <c r="U359" s="351" t="str">
        <f>IF(ODU!$A359="","",43 - FIND("1",IF(ODU!$AP359&gt;0,"1","0") &amp; IF(ODU!$AO359&gt;0,"1","0") &amp; IF(ODU!$AN359&gt;0,"1","0") &amp; IF(ODU!$AM359&gt;0,"1","0")&amp; IF(ODU!$AL359&gt;0,"1","0")&amp; IF(ODU!$AK359&gt;0,"1","0")&amp; IF(ODU!$AJ359&gt;0,"1","0")&amp; IF(ODU!$AI359&gt;0,"1","0")&amp; IF(ODU!$AH359&gt;0,"1","0")&amp; IF(ODU!$AG359&gt;0,"1","0")&amp; IF(ODU!$AF359&gt;0,"1","0")&amp; IF(ODU!$AE359&gt;0,"1","0")&amp; IF(ODU!$AD359&gt;0,"1","0")&amp; IF(ODU!$AC359&gt;0,"1","0")&amp; IF(ODU!$AB359&gt;0,"1","0")&amp; IF(ODU!$AA359&gt;0,"1","0")))</f>
        <v/>
      </c>
      <c r="V359" s="351" t="str">
        <f>IF(ODU!$A359="","",IF(OR(T359&lt;&gt;R359+17,U359&lt;&gt;S359+17)," RangeMismatch",""))</f>
        <v/>
      </c>
      <c r="W359" s="344" t="str">
        <f ca="1">IF(ODU!$A359="","",IF(COUNTA(INDIRECT("odu!R"&amp;ROW()&amp;"C"&amp;R359&amp;":R"&amp;ROW()&amp;"C"&amp;S359,"false"))&lt;&gt;1+S359-R359," GapInRangeCooling",""))</f>
        <v/>
      </c>
      <c r="X359" s="344" t="str">
        <f ca="1">IF(ODU!$A359="","",IF(COUNTA(INDIRECT("odu!R"&amp;ROW()&amp;"C"&amp;T359&amp;":R"&amp;ROW()&amp;"C"&amp;U359,"false"))&lt;&gt;1+U359-T359," GapInRangeHeating",""))</f>
        <v/>
      </c>
      <c r="Y359" s="345" t="str">
        <f>IF(ODU!$A359="","",IF(OR(ODU!$F359=0,ODU!$B359=0),0,ODU!$F359/ODU!$B359))</f>
        <v/>
      </c>
      <c r="Z359" s="345" t="str">
        <f>IF(ODU!$A359="","",IF(OR(ODU!$G359=0,ODU!$B359=0),0, ODU!$G359/ODU!$B359))</f>
        <v/>
      </c>
      <c r="AA359" s="303" t="str">
        <f>IF(ODU!$A359="","",IF(Y359=0,0,IF(Y359&gt;=0.8,13,IF(Y359&gt;=0.7,12,IF(Y359&gt;=0.6,11,IF(Y359&gt;=0.5,10,0))))))</f>
        <v/>
      </c>
      <c r="AB359" s="351" t="str">
        <f>IF(ODU!$A359="","",IF(Z359&gt;2, 25,6+INT(10*(Z359-0.0001))))</f>
        <v/>
      </c>
      <c r="AC359" s="304" t="str">
        <f>IF(ODU!$A359="","",IF(AA359&lt;R359," CapacityMin",""))</f>
        <v/>
      </c>
      <c r="AD359" s="304" t="str">
        <f>IF(ODU!$A359="","",IF(AB359&gt;S359," CapacityMax",""))</f>
        <v/>
      </c>
      <c r="AE359" s="344" t="str">
        <f>IF(ODU!$A359="","",IF(ODU!H359&lt;Min_Units," UnitMin",""))</f>
        <v/>
      </c>
      <c r="AF359" s="344" t="str">
        <f>IF(ODU!$A359="","",IF(ODU!I359&lt;=ODU!H359," UnitMax",""))</f>
        <v/>
      </c>
      <c r="AG359" s="344" t="str">
        <f>IF(ODU!$A359="","",IF(COUNTIF(IDU!$E$3:$N$3,"="&amp;UPPER(ODU!BL359))=1,""," Invalid_IDU_List"))</f>
        <v/>
      </c>
      <c r="AH359" s="344" t="str">
        <f t="shared" ca="1" si="48"/>
        <v/>
      </c>
      <c r="AI359" s="344" t="str">
        <f t="shared" si="49"/>
        <v/>
      </c>
    </row>
    <row r="360" spans="1:35" x14ac:dyDescent="0.2">
      <c r="A360">
        <v>360</v>
      </c>
      <c r="B360" s="311"/>
      <c r="C360" s="311"/>
      <c r="D360" s="311"/>
      <c r="E360" s="311"/>
      <c r="F360" s="311"/>
      <c r="G360" s="311"/>
      <c r="H360" s="311"/>
      <c r="I360" s="311"/>
      <c r="J360" s="311"/>
      <c r="K360" s="311"/>
      <c r="P360" s="344" t="str">
        <f>IF(ODU!$A360="","",IF(COUNTIF(ODU!$A$4:$A$504,"="&amp;ODU!$A360)&gt;1,"ODU_Duplicate",""))</f>
        <v/>
      </c>
      <c r="R360" s="351" t="str">
        <f>IF(ODU!$A360="","",9 + FIND("1",IF(ODU!$J360&gt;0,"1","0") &amp; IF(ODU!$K360&gt;0,"1","0") &amp; IF(ODU!$L360&gt;0,"1","0") &amp; IF(ODU!$M360&gt;0,"1","0")&amp; IF(ODU!$N360&gt;0,"1","0")&amp; IF(ODU!$O360&gt;0,"1","0")&amp; IF(ODU!$P360&gt;0,"1","0")&amp; IF(ODU!$Q360&gt;0,"1","0")&amp; IF(ODU!$R360&gt;0,"1","0")&amp; IF(ODU!$S360&gt;0,"1","0")&amp; IF(ODU!$T360&gt;0,"1","0")&amp; IF(ODU!$U360&gt;0,"1","0")&amp; IF(ODU!$V360&gt;0,"1","0")&amp; IF(ODU!$W360&gt;0,"1","0")&amp; IF(ODU!$X360&gt;0,"1","0")&amp; IF(ODU!$Y360&gt;0,"1","0")))</f>
        <v/>
      </c>
      <c r="S360" s="351" t="str">
        <f>IF(ODU!$A360="","",26 - FIND("1",IF(ODU!$Y360&gt;0,"1","0") &amp; IF(ODU!$X360&gt;0,"1","0") &amp; IF(ODU!$W360&gt;0,"1","0") &amp; IF(ODU!$V360&gt;0,"1","0")&amp; IF(ODU!$U360&gt;0,"1","0")&amp; IF(ODU!$T360&gt;0,"1","0")&amp; IF(ODU!$S360&gt;0,"1","0")&amp; IF(ODU!$R360&gt;0,"1","0")&amp; IF(ODU!$Q360&gt;0,"1","0")&amp; IF(ODU!$P360&gt;0,"1","0")&amp; IF(ODU!$O360&gt;0,"1","0")&amp; IF(ODU!$N360&gt;0,"1","0")&amp; IF(ODU!$M360&gt;0,"1","0")&amp; IF(ODU!$L360&gt;0,"1","0")&amp; IF(ODU!$K360&gt;0,"1","0")&amp; IF(ODU!$J360&gt;0,"1","0")))</f>
        <v/>
      </c>
      <c r="T360" s="351" t="str">
        <f>IF(ODU!$A360="","",26 + FIND("1",IF(ODU!$AA360&gt;0,"1","0") &amp; IF(ODU!$AB360&gt;0,"1","0") &amp; IF(ODU!$AC360&gt;0,"1","0") &amp; IF(ODU!$AD360&gt;0,"1","0")&amp; IF(ODU!$AE360&gt;0,"1","0")&amp; IF(ODU!$AF360&gt;0,"1","0")&amp; IF(ODU!$AG360&gt;0,"1","0")&amp; IF(ODU!$AH360&gt;0,"1","0")&amp; IF(ODU!$AI360&gt;0,"1","0")&amp; IF(ODU!$AJ360&gt;0,"1","0")&amp; IF(ODU!$AK360&gt;0,"1","0")&amp; IF(ODU!$AL360&gt;0,"1","0")&amp; IF(ODU!$AM360&gt;0,"1","0")&amp; IF(ODU!$AN360&gt;0,"1","0")&amp; IF(ODU!$AO360&gt;0,"1","0")&amp; IF(ODU!$AP360&gt;0,"1","0")))</f>
        <v/>
      </c>
      <c r="U360" s="351" t="str">
        <f>IF(ODU!$A360="","",43 - FIND("1",IF(ODU!$AP360&gt;0,"1","0") &amp; IF(ODU!$AO360&gt;0,"1","0") &amp; IF(ODU!$AN360&gt;0,"1","0") &amp; IF(ODU!$AM360&gt;0,"1","0")&amp; IF(ODU!$AL360&gt;0,"1","0")&amp; IF(ODU!$AK360&gt;0,"1","0")&amp; IF(ODU!$AJ360&gt;0,"1","0")&amp; IF(ODU!$AI360&gt;0,"1","0")&amp; IF(ODU!$AH360&gt;0,"1","0")&amp; IF(ODU!$AG360&gt;0,"1","0")&amp; IF(ODU!$AF360&gt;0,"1","0")&amp; IF(ODU!$AE360&gt;0,"1","0")&amp; IF(ODU!$AD360&gt;0,"1","0")&amp; IF(ODU!$AC360&gt;0,"1","0")&amp; IF(ODU!$AB360&gt;0,"1","0")&amp; IF(ODU!$AA360&gt;0,"1","0")))</f>
        <v/>
      </c>
      <c r="V360" s="351" t="str">
        <f>IF(ODU!$A360="","",IF(OR(T360&lt;&gt;R360+17,U360&lt;&gt;S360+17)," RangeMismatch",""))</f>
        <v/>
      </c>
      <c r="W360" s="344" t="str">
        <f ca="1">IF(ODU!$A360="","",IF(COUNTA(INDIRECT("odu!R"&amp;ROW()&amp;"C"&amp;R360&amp;":R"&amp;ROW()&amp;"C"&amp;S360,"false"))&lt;&gt;1+S360-R360," GapInRangeCooling",""))</f>
        <v/>
      </c>
      <c r="X360" s="344" t="str">
        <f ca="1">IF(ODU!$A360="","",IF(COUNTA(INDIRECT("odu!R"&amp;ROW()&amp;"C"&amp;T360&amp;":R"&amp;ROW()&amp;"C"&amp;U360,"false"))&lt;&gt;1+U360-T360," GapInRangeHeating",""))</f>
        <v/>
      </c>
      <c r="Y360" s="345" t="str">
        <f>IF(ODU!$A360="","",IF(OR(ODU!$F360=0,ODU!$B360=0),0,ODU!$F360/ODU!$B360))</f>
        <v/>
      </c>
      <c r="Z360" s="345" t="str">
        <f>IF(ODU!$A360="","",IF(OR(ODU!$G360=0,ODU!$B360=0),0, ODU!$G360/ODU!$B360))</f>
        <v/>
      </c>
      <c r="AA360" s="303" t="str">
        <f>IF(ODU!$A360="","",IF(Y360=0,0,IF(Y360&gt;=0.8,13,IF(Y360&gt;=0.7,12,IF(Y360&gt;=0.6,11,IF(Y360&gt;=0.5,10,0))))))</f>
        <v/>
      </c>
      <c r="AB360" s="351" t="str">
        <f>IF(ODU!$A360="","",IF(Z360&gt;2, 25,6+INT(10*(Z360-0.0001))))</f>
        <v/>
      </c>
      <c r="AC360" s="304" t="str">
        <f>IF(ODU!$A360="","",IF(AA360&lt;R360," CapacityMin",""))</f>
        <v/>
      </c>
      <c r="AD360" s="304" t="str">
        <f>IF(ODU!$A360="","",IF(AB360&gt;S360," CapacityMax",""))</f>
        <v/>
      </c>
      <c r="AE360" s="344" t="str">
        <f>IF(ODU!$A360="","",IF(ODU!H360&lt;Min_Units," UnitMin",""))</f>
        <v/>
      </c>
      <c r="AF360" s="344" t="str">
        <f>IF(ODU!$A360="","",IF(ODU!I360&lt;=ODU!H360," UnitMax",""))</f>
        <v/>
      </c>
      <c r="AG360" s="344" t="str">
        <f>IF(ODU!$A360="","",IF(COUNTIF(IDU!$E$3:$N$3,"="&amp;UPPER(ODU!BL360))=1,""," Invalid_IDU_List"))</f>
        <v/>
      </c>
      <c r="AH360" s="344" t="str">
        <f t="shared" ca="1" si="48"/>
        <v/>
      </c>
      <c r="AI360" s="344" t="str">
        <f t="shared" si="49"/>
        <v/>
      </c>
    </row>
    <row r="361" spans="1:35" x14ac:dyDescent="0.2">
      <c r="A361">
        <v>361</v>
      </c>
      <c r="B361" s="311"/>
      <c r="C361" s="311"/>
      <c r="D361" s="311"/>
      <c r="E361" s="311"/>
      <c r="F361" s="311"/>
      <c r="G361" s="311"/>
      <c r="H361" s="311"/>
      <c r="I361" s="311"/>
      <c r="J361" s="311"/>
      <c r="K361" s="311"/>
      <c r="P361" s="344" t="str">
        <f>IF(ODU!$A361="","",IF(COUNTIF(ODU!$A$4:$A$504,"="&amp;ODU!$A361)&gt;1,"ODU_Duplicate",""))</f>
        <v/>
      </c>
      <c r="R361" s="351" t="str">
        <f>IF(ODU!$A361="","",9 + FIND("1",IF(ODU!$J361&gt;0,"1","0") &amp; IF(ODU!$K361&gt;0,"1","0") &amp; IF(ODU!$L361&gt;0,"1","0") &amp; IF(ODU!$M361&gt;0,"1","0")&amp; IF(ODU!$N361&gt;0,"1","0")&amp; IF(ODU!$O361&gt;0,"1","0")&amp; IF(ODU!$P361&gt;0,"1","0")&amp; IF(ODU!$Q361&gt;0,"1","0")&amp; IF(ODU!$R361&gt;0,"1","0")&amp; IF(ODU!$S361&gt;0,"1","0")&amp; IF(ODU!$T361&gt;0,"1","0")&amp; IF(ODU!$U361&gt;0,"1","0")&amp; IF(ODU!$V361&gt;0,"1","0")&amp; IF(ODU!$W361&gt;0,"1","0")&amp; IF(ODU!$X361&gt;0,"1","0")&amp; IF(ODU!$Y361&gt;0,"1","0")))</f>
        <v/>
      </c>
      <c r="S361" s="351" t="str">
        <f>IF(ODU!$A361="","",26 - FIND("1",IF(ODU!$Y361&gt;0,"1","0") &amp; IF(ODU!$X361&gt;0,"1","0") &amp; IF(ODU!$W361&gt;0,"1","0") &amp; IF(ODU!$V361&gt;0,"1","0")&amp; IF(ODU!$U361&gt;0,"1","0")&amp; IF(ODU!$T361&gt;0,"1","0")&amp; IF(ODU!$S361&gt;0,"1","0")&amp; IF(ODU!$R361&gt;0,"1","0")&amp; IF(ODU!$Q361&gt;0,"1","0")&amp; IF(ODU!$P361&gt;0,"1","0")&amp; IF(ODU!$O361&gt;0,"1","0")&amp; IF(ODU!$N361&gt;0,"1","0")&amp; IF(ODU!$M361&gt;0,"1","0")&amp; IF(ODU!$L361&gt;0,"1","0")&amp; IF(ODU!$K361&gt;0,"1","0")&amp; IF(ODU!$J361&gt;0,"1","0")))</f>
        <v/>
      </c>
      <c r="T361" s="351" t="str">
        <f>IF(ODU!$A361="","",26 + FIND("1",IF(ODU!$AA361&gt;0,"1","0") &amp; IF(ODU!$AB361&gt;0,"1","0") &amp; IF(ODU!$AC361&gt;0,"1","0") &amp; IF(ODU!$AD361&gt;0,"1","0")&amp; IF(ODU!$AE361&gt;0,"1","0")&amp; IF(ODU!$AF361&gt;0,"1","0")&amp; IF(ODU!$AG361&gt;0,"1","0")&amp; IF(ODU!$AH361&gt;0,"1","0")&amp; IF(ODU!$AI361&gt;0,"1","0")&amp; IF(ODU!$AJ361&gt;0,"1","0")&amp; IF(ODU!$AK361&gt;0,"1","0")&amp; IF(ODU!$AL361&gt;0,"1","0")&amp; IF(ODU!$AM361&gt;0,"1","0")&amp; IF(ODU!$AN361&gt;0,"1","0")&amp; IF(ODU!$AO361&gt;0,"1","0")&amp; IF(ODU!$AP361&gt;0,"1","0")))</f>
        <v/>
      </c>
      <c r="U361" s="351" t="str">
        <f>IF(ODU!$A361="","",43 - FIND("1",IF(ODU!$AP361&gt;0,"1","0") &amp; IF(ODU!$AO361&gt;0,"1","0") &amp; IF(ODU!$AN361&gt;0,"1","0") &amp; IF(ODU!$AM361&gt;0,"1","0")&amp; IF(ODU!$AL361&gt;0,"1","0")&amp; IF(ODU!$AK361&gt;0,"1","0")&amp; IF(ODU!$AJ361&gt;0,"1","0")&amp; IF(ODU!$AI361&gt;0,"1","0")&amp; IF(ODU!$AH361&gt;0,"1","0")&amp; IF(ODU!$AG361&gt;0,"1","0")&amp; IF(ODU!$AF361&gt;0,"1","0")&amp; IF(ODU!$AE361&gt;0,"1","0")&amp; IF(ODU!$AD361&gt;0,"1","0")&amp; IF(ODU!$AC361&gt;0,"1","0")&amp; IF(ODU!$AB361&gt;0,"1","0")&amp; IF(ODU!$AA361&gt;0,"1","0")))</f>
        <v/>
      </c>
      <c r="V361" s="351" t="str">
        <f>IF(ODU!$A361="","",IF(OR(T361&lt;&gt;R361+17,U361&lt;&gt;S361+17)," RangeMismatch",""))</f>
        <v/>
      </c>
      <c r="W361" s="344" t="str">
        <f ca="1">IF(ODU!$A361="","",IF(COUNTA(INDIRECT("odu!R"&amp;ROW()&amp;"C"&amp;R361&amp;":R"&amp;ROW()&amp;"C"&amp;S361,"false"))&lt;&gt;1+S361-R361," GapInRangeCooling",""))</f>
        <v/>
      </c>
      <c r="X361" s="344" t="str">
        <f ca="1">IF(ODU!$A361="","",IF(COUNTA(INDIRECT("odu!R"&amp;ROW()&amp;"C"&amp;T361&amp;":R"&amp;ROW()&amp;"C"&amp;U361,"false"))&lt;&gt;1+U361-T361," GapInRangeHeating",""))</f>
        <v/>
      </c>
      <c r="Y361" s="345" t="str">
        <f>IF(ODU!$A361="","",IF(OR(ODU!$F361=0,ODU!$B361=0),0,ODU!$F361/ODU!$B361))</f>
        <v/>
      </c>
      <c r="Z361" s="345" t="str">
        <f>IF(ODU!$A361="","",IF(OR(ODU!$G361=0,ODU!$B361=0),0, ODU!$G361/ODU!$B361))</f>
        <v/>
      </c>
      <c r="AA361" s="303" t="str">
        <f>IF(ODU!$A361="","",IF(Y361=0,0,IF(Y361&gt;=0.8,13,IF(Y361&gt;=0.7,12,IF(Y361&gt;=0.6,11,IF(Y361&gt;=0.5,10,0))))))</f>
        <v/>
      </c>
      <c r="AB361" s="351" t="str">
        <f>IF(ODU!$A361="","",IF(Z361&gt;2, 25,6+INT(10*(Z361-0.0001))))</f>
        <v/>
      </c>
      <c r="AC361" s="304" t="str">
        <f>IF(ODU!$A361="","",IF(AA361&lt;R361," CapacityMin",""))</f>
        <v/>
      </c>
      <c r="AD361" s="304" t="str">
        <f>IF(ODU!$A361="","",IF(AB361&gt;S361," CapacityMax",""))</f>
        <v/>
      </c>
      <c r="AE361" s="344" t="str">
        <f>IF(ODU!$A361="","",IF(ODU!H361&lt;Min_Units," UnitMin",""))</f>
        <v/>
      </c>
      <c r="AF361" s="344" t="str">
        <f>IF(ODU!$A361="","",IF(ODU!I361&lt;=ODU!H361," UnitMax",""))</f>
        <v/>
      </c>
      <c r="AG361" s="344" t="str">
        <f>IF(ODU!$A361="","",IF(COUNTIF(IDU!$E$3:$N$3,"="&amp;UPPER(ODU!BL361))=1,""," Invalid_IDU_List"))</f>
        <v/>
      </c>
      <c r="AH361" s="344" t="str">
        <f t="shared" ca="1" si="48"/>
        <v/>
      </c>
      <c r="AI361" s="344" t="str">
        <f t="shared" si="49"/>
        <v/>
      </c>
    </row>
    <row r="362" spans="1:35" x14ac:dyDescent="0.2">
      <c r="A362">
        <v>362</v>
      </c>
      <c r="B362" s="311"/>
      <c r="C362" s="311"/>
      <c r="D362" s="311"/>
      <c r="E362" s="311"/>
      <c r="F362" s="311"/>
      <c r="G362" s="311"/>
      <c r="H362" s="311"/>
      <c r="I362" s="311"/>
      <c r="J362" s="311"/>
      <c r="K362" s="311"/>
      <c r="P362" s="344" t="str">
        <f>IF(ODU!$A362="","",IF(COUNTIF(ODU!$A$4:$A$504,"="&amp;ODU!$A362)&gt;1,"ODU_Duplicate",""))</f>
        <v/>
      </c>
      <c r="R362" s="351" t="str">
        <f>IF(ODU!$A362="","",9 + FIND("1",IF(ODU!$J362&gt;0,"1","0") &amp; IF(ODU!$K362&gt;0,"1","0") &amp; IF(ODU!$L362&gt;0,"1","0") &amp; IF(ODU!$M362&gt;0,"1","0")&amp; IF(ODU!$N362&gt;0,"1","0")&amp; IF(ODU!$O362&gt;0,"1","0")&amp; IF(ODU!$P362&gt;0,"1","0")&amp; IF(ODU!$Q362&gt;0,"1","0")&amp; IF(ODU!$R362&gt;0,"1","0")&amp; IF(ODU!$S362&gt;0,"1","0")&amp; IF(ODU!$T362&gt;0,"1","0")&amp; IF(ODU!$U362&gt;0,"1","0")&amp; IF(ODU!$V362&gt;0,"1","0")&amp; IF(ODU!$W362&gt;0,"1","0")&amp; IF(ODU!$X362&gt;0,"1","0")&amp; IF(ODU!$Y362&gt;0,"1","0")))</f>
        <v/>
      </c>
      <c r="S362" s="351" t="str">
        <f>IF(ODU!$A362="","",26 - FIND("1",IF(ODU!$Y362&gt;0,"1","0") &amp; IF(ODU!$X362&gt;0,"1","0") &amp; IF(ODU!$W362&gt;0,"1","0") &amp; IF(ODU!$V362&gt;0,"1","0")&amp; IF(ODU!$U362&gt;0,"1","0")&amp; IF(ODU!$T362&gt;0,"1","0")&amp; IF(ODU!$S362&gt;0,"1","0")&amp; IF(ODU!$R362&gt;0,"1","0")&amp; IF(ODU!$Q362&gt;0,"1","0")&amp; IF(ODU!$P362&gt;0,"1","0")&amp; IF(ODU!$O362&gt;0,"1","0")&amp; IF(ODU!$N362&gt;0,"1","0")&amp; IF(ODU!$M362&gt;0,"1","0")&amp; IF(ODU!$L362&gt;0,"1","0")&amp; IF(ODU!$K362&gt;0,"1","0")&amp; IF(ODU!$J362&gt;0,"1","0")))</f>
        <v/>
      </c>
      <c r="T362" s="351" t="str">
        <f>IF(ODU!$A362="","",26 + FIND("1",IF(ODU!$AA362&gt;0,"1","0") &amp; IF(ODU!$AB362&gt;0,"1","0") &amp; IF(ODU!$AC362&gt;0,"1","0") &amp; IF(ODU!$AD362&gt;0,"1","0")&amp; IF(ODU!$AE362&gt;0,"1","0")&amp; IF(ODU!$AF362&gt;0,"1","0")&amp; IF(ODU!$AG362&gt;0,"1","0")&amp; IF(ODU!$AH362&gt;0,"1","0")&amp; IF(ODU!$AI362&gt;0,"1","0")&amp; IF(ODU!$AJ362&gt;0,"1","0")&amp; IF(ODU!$AK362&gt;0,"1","0")&amp; IF(ODU!$AL362&gt;0,"1","0")&amp; IF(ODU!$AM362&gt;0,"1","0")&amp; IF(ODU!$AN362&gt;0,"1","0")&amp; IF(ODU!$AO362&gt;0,"1","0")&amp; IF(ODU!$AP362&gt;0,"1","0")))</f>
        <v/>
      </c>
      <c r="U362" s="351" t="str">
        <f>IF(ODU!$A362="","",43 - FIND("1",IF(ODU!$AP362&gt;0,"1","0") &amp; IF(ODU!$AO362&gt;0,"1","0") &amp; IF(ODU!$AN362&gt;0,"1","0") &amp; IF(ODU!$AM362&gt;0,"1","0")&amp; IF(ODU!$AL362&gt;0,"1","0")&amp; IF(ODU!$AK362&gt;0,"1","0")&amp; IF(ODU!$AJ362&gt;0,"1","0")&amp; IF(ODU!$AI362&gt;0,"1","0")&amp; IF(ODU!$AH362&gt;0,"1","0")&amp; IF(ODU!$AG362&gt;0,"1","0")&amp; IF(ODU!$AF362&gt;0,"1","0")&amp; IF(ODU!$AE362&gt;0,"1","0")&amp; IF(ODU!$AD362&gt;0,"1","0")&amp; IF(ODU!$AC362&gt;0,"1","0")&amp; IF(ODU!$AB362&gt;0,"1","0")&amp; IF(ODU!$AA362&gt;0,"1","0")))</f>
        <v/>
      </c>
      <c r="V362" s="351" t="str">
        <f>IF(ODU!$A362="","",IF(OR(T362&lt;&gt;R362+17,U362&lt;&gt;S362+17)," RangeMismatch",""))</f>
        <v/>
      </c>
      <c r="W362" s="344" t="str">
        <f ca="1">IF(ODU!$A362="","",IF(COUNTA(INDIRECT("odu!R"&amp;ROW()&amp;"C"&amp;R362&amp;":R"&amp;ROW()&amp;"C"&amp;S362,"false"))&lt;&gt;1+S362-R362," GapInRangeCooling",""))</f>
        <v/>
      </c>
      <c r="X362" s="344" t="str">
        <f ca="1">IF(ODU!$A362="","",IF(COUNTA(INDIRECT("odu!R"&amp;ROW()&amp;"C"&amp;T362&amp;":R"&amp;ROW()&amp;"C"&amp;U362,"false"))&lt;&gt;1+U362-T362," GapInRangeHeating",""))</f>
        <v/>
      </c>
      <c r="Y362" s="345" t="str">
        <f>IF(ODU!$A362="","",IF(OR(ODU!$F362=0,ODU!$B362=0),0,ODU!$F362/ODU!$B362))</f>
        <v/>
      </c>
      <c r="Z362" s="345" t="str">
        <f>IF(ODU!$A362="","",IF(OR(ODU!$G362=0,ODU!$B362=0),0, ODU!$G362/ODU!$B362))</f>
        <v/>
      </c>
      <c r="AA362" s="303" t="str">
        <f>IF(ODU!$A362="","",IF(Y362=0,0,IF(Y362&gt;=0.8,13,IF(Y362&gt;=0.7,12,IF(Y362&gt;=0.6,11,IF(Y362&gt;=0.5,10,0))))))</f>
        <v/>
      </c>
      <c r="AB362" s="351" t="str">
        <f>IF(ODU!$A362="","",IF(Z362&gt;2, 25,6+INT(10*(Z362-0.0001))))</f>
        <v/>
      </c>
      <c r="AC362" s="304" t="str">
        <f>IF(ODU!$A362="","",IF(AA362&lt;R362," CapacityMin",""))</f>
        <v/>
      </c>
      <c r="AD362" s="304" t="str">
        <f>IF(ODU!$A362="","",IF(AB362&gt;S362," CapacityMax",""))</f>
        <v/>
      </c>
      <c r="AE362" s="344" t="str">
        <f>IF(ODU!$A362="","",IF(ODU!H362&lt;Min_Units," UnitMin",""))</f>
        <v/>
      </c>
      <c r="AF362" s="344" t="str">
        <f>IF(ODU!$A362="","",IF(ODU!I362&lt;=ODU!H362," UnitMax",""))</f>
        <v/>
      </c>
      <c r="AG362" s="344" t="str">
        <f>IF(ODU!$A362="","",IF(COUNTIF(IDU!$E$3:$N$3,"="&amp;UPPER(ODU!BL362))=1,""," Invalid_IDU_List"))</f>
        <v/>
      </c>
      <c r="AH362" s="344" t="str">
        <f t="shared" ca="1" si="48"/>
        <v/>
      </c>
      <c r="AI362" s="344" t="str">
        <f t="shared" si="49"/>
        <v/>
      </c>
    </row>
    <row r="363" spans="1:35" x14ac:dyDescent="0.2">
      <c r="A363">
        <v>363</v>
      </c>
      <c r="B363" s="311"/>
      <c r="C363" s="311"/>
      <c r="D363" s="311"/>
      <c r="E363" s="311"/>
      <c r="F363" s="311"/>
      <c r="G363" s="311"/>
      <c r="H363" s="311"/>
      <c r="I363" s="311"/>
      <c r="J363" s="311"/>
      <c r="K363" s="311"/>
      <c r="P363" s="344" t="str">
        <f>IF(ODU!$A363="","",IF(COUNTIF(ODU!$A$4:$A$504,"="&amp;ODU!$A363)&gt;1,"ODU_Duplicate",""))</f>
        <v/>
      </c>
      <c r="R363" s="351" t="str">
        <f>IF(ODU!$A363="","",9 + FIND("1",IF(ODU!$J363&gt;0,"1","0") &amp; IF(ODU!$K363&gt;0,"1","0") &amp; IF(ODU!$L363&gt;0,"1","0") &amp; IF(ODU!$M363&gt;0,"1","0")&amp; IF(ODU!$N363&gt;0,"1","0")&amp; IF(ODU!$O363&gt;0,"1","0")&amp; IF(ODU!$P363&gt;0,"1","0")&amp; IF(ODU!$Q363&gt;0,"1","0")&amp; IF(ODU!$R363&gt;0,"1","0")&amp; IF(ODU!$S363&gt;0,"1","0")&amp; IF(ODU!$T363&gt;0,"1","0")&amp; IF(ODU!$U363&gt;0,"1","0")&amp; IF(ODU!$V363&gt;0,"1","0")&amp; IF(ODU!$W363&gt;0,"1","0")&amp; IF(ODU!$X363&gt;0,"1","0")&amp; IF(ODU!$Y363&gt;0,"1","0")))</f>
        <v/>
      </c>
      <c r="S363" s="351" t="str">
        <f>IF(ODU!$A363="","",26 - FIND("1",IF(ODU!$Y363&gt;0,"1","0") &amp; IF(ODU!$X363&gt;0,"1","0") &amp; IF(ODU!$W363&gt;0,"1","0") &amp; IF(ODU!$V363&gt;0,"1","0")&amp; IF(ODU!$U363&gt;0,"1","0")&amp; IF(ODU!$T363&gt;0,"1","0")&amp; IF(ODU!$S363&gt;0,"1","0")&amp; IF(ODU!$R363&gt;0,"1","0")&amp; IF(ODU!$Q363&gt;0,"1","0")&amp; IF(ODU!$P363&gt;0,"1","0")&amp; IF(ODU!$O363&gt;0,"1","0")&amp; IF(ODU!$N363&gt;0,"1","0")&amp; IF(ODU!$M363&gt;0,"1","0")&amp; IF(ODU!$L363&gt;0,"1","0")&amp; IF(ODU!$K363&gt;0,"1","0")&amp; IF(ODU!$J363&gt;0,"1","0")))</f>
        <v/>
      </c>
      <c r="T363" s="351" t="str">
        <f>IF(ODU!$A363="","",26 + FIND("1",IF(ODU!$AA363&gt;0,"1","0") &amp; IF(ODU!$AB363&gt;0,"1","0") &amp; IF(ODU!$AC363&gt;0,"1","0") &amp; IF(ODU!$AD363&gt;0,"1","0")&amp; IF(ODU!$AE363&gt;0,"1","0")&amp; IF(ODU!$AF363&gt;0,"1","0")&amp; IF(ODU!$AG363&gt;0,"1","0")&amp; IF(ODU!$AH363&gt;0,"1","0")&amp; IF(ODU!$AI363&gt;0,"1","0")&amp; IF(ODU!$AJ363&gt;0,"1","0")&amp; IF(ODU!$AK363&gt;0,"1","0")&amp; IF(ODU!$AL363&gt;0,"1","0")&amp; IF(ODU!$AM363&gt;0,"1","0")&amp; IF(ODU!$AN363&gt;0,"1","0")&amp; IF(ODU!$AO363&gt;0,"1","0")&amp; IF(ODU!$AP363&gt;0,"1","0")))</f>
        <v/>
      </c>
      <c r="U363" s="351" t="str">
        <f>IF(ODU!$A363="","",43 - FIND("1",IF(ODU!$AP363&gt;0,"1","0") &amp; IF(ODU!$AO363&gt;0,"1","0") &amp; IF(ODU!$AN363&gt;0,"1","0") &amp; IF(ODU!$AM363&gt;0,"1","0")&amp; IF(ODU!$AL363&gt;0,"1","0")&amp; IF(ODU!$AK363&gt;0,"1","0")&amp; IF(ODU!$AJ363&gt;0,"1","0")&amp; IF(ODU!$AI363&gt;0,"1","0")&amp; IF(ODU!$AH363&gt;0,"1","0")&amp; IF(ODU!$AG363&gt;0,"1","0")&amp; IF(ODU!$AF363&gt;0,"1","0")&amp; IF(ODU!$AE363&gt;0,"1","0")&amp; IF(ODU!$AD363&gt;0,"1","0")&amp; IF(ODU!$AC363&gt;0,"1","0")&amp; IF(ODU!$AB363&gt;0,"1","0")&amp; IF(ODU!$AA363&gt;0,"1","0")))</f>
        <v/>
      </c>
      <c r="V363" s="351" t="str">
        <f>IF(ODU!$A363="","",IF(OR(T363&lt;&gt;R363+17,U363&lt;&gt;S363+17)," RangeMismatch",""))</f>
        <v/>
      </c>
      <c r="W363" s="344" t="str">
        <f ca="1">IF(ODU!$A363="","",IF(COUNTA(INDIRECT("odu!R"&amp;ROW()&amp;"C"&amp;R363&amp;":R"&amp;ROW()&amp;"C"&amp;S363,"false"))&lt;&gt;1+S363-R363," GapInRangeCooling",""))</f>
        <v/>
      </c>
      <c r="X363" s="344" t="str">
        <f ca="1">IF(ODU!$A363="","",IF(COUNTA(INDIRECT("odu!R"&amp;ROW()&amp;"C"&amp;T363&amp;":R"&amp;ROW()&amp;"C"&amp;U363,"false"))&lt;&gt;1+U363-T363," GapInRangeHeating",""))</f>
        <v/>
      </c>
      <c r="Y363" s="345" t="str">
        <f>IF(ODU!$A363="","",IF(OR(ODU!$F363=0,ODU!$B363=0),0,ODU!$F363/ODU!$B363))</f>
        <v/>
      </c>
      <c r="Z363" s="345" t="str">
        <f>IF(ODU!$A363="","",IF(OR(ODU!$G363=0,ODU!$B363=0),0, ODU!$G363/ODU!$B363))</f>
        <v/>
      </c>
      <c r="AA363" s="303" t="str">
        <f>IF(ODU!$A363="","",IF(Y363=0,0,IF(Y363&gt;=0.8,13,IF(Y363&gt;=0.7,12,IF(Y363&gt;=0.6,11,IF(Y363&gt;=0.5,10,0))))))</f>
        <v/>
      </c>
      <c r="AB363" s="351" t="str">
        <f>IF(ODU!$A363="","",IF(Z363&gt;2, 25,6+INT(10*(Z363-0.0001))))</f>
        <v/>
      </c>
      <c r="AC363" s="304" t="str">
        <f>IF(ODU!$A363="","",IF(AA363&lt;R363," CapacityMin",""))</f>
        <v/>
      </c>
      <c r="AD363" s="304" t="str">
        <f>IF(ODU!$A363="","",IF(AB363&gt;S363," CapacityMax",""))</f>
        <v/>
      </c>
      <c r="AE363" s="344" t="str">
        <f>IF(ODU!$A363="","",IF(ODU!H363&lt;Min_Units," UnitMin",""))</f>
        <v/>
      </c>
      <c r="AF363" s="344" t="str">
        <f>IF(ODU!$A363="","",IF(ODU!I363&lt;=ODU!H363," UnitMax",""))</f>
        <v/>
      </c>
      <c r="AG363" s="344" t="str">
        <f>IF(ODU!$A363="","",IF(COUNTIF(IDU!$E$3:$N$3,"="&amp;UPPER(ODU!BL363))=1,""," Invalid_IDU_List"))</f>
        <v/>
      </c>
      <c r="AH363" s="344" t="str">
        <f t="shared" ca="1" si="48"/>
        <v/>
      </c>
      <c r="AI363" s="344" t="str">
        <f t="shared" si="49"/>
        <v/>
      </c>
    </row>
    <row r="364" spans="1:35" x14ac:dyDescent="0.2">
      <c r="A364">
        <v>364</v>
      </c>
      <c r="B364" s="311"/>
      <c r="C364" s="311"/>
      <c r="D364" s="311"/>
      <c r="E364" s="311"/>
      <c r="F364" s="311"/>
      <c r="G364" s="311"/>
      <c r="H364" s="311"/>
      <c r="I364" s="311"/>
      <c r="J364" s="311"/>
      <c r="K364" s="311"/>
      <c r="P364" s="344" t="str">
        <f>IF(ODU!$A364="","",IF(COUNTIF(ODU!$A$4:$A$504,"="&amp;ODU!$A364)&gt;1,"ODU_Duplicate",""))</f>
        <v/>
      </c>
      <c r="R364" s="351" t="str">
        <f>IF(ODU!$A364="","",9 + FIND("1",IF(ODU!$J364&gt;0,"1","0") &amp; IF(ODU!$K364&gt;0,"1","0") &amp; IF(ODU!$L364&gt;0,"1","0") &amp; IF(ODU!$M364&gt;0,"1","0")&amp; IF(ODU!$N364&gt;0,"1","0")&amp; IF(ODU!$O364&gt;0,"1","0")&amp; IF(ODU!$P364&gt;0,"1","0")&amp; IF(ODU!$Q364&gt;0,"1","0")&amp; IF(ODU!$R364&gt;0,"1","0")&amp; IF(ODU!$S364&gt;0,"1","0")&amp; IF(ODU!$T364&gt;0,"1","0")&amp; IF(ODU!$U364&gt;0,"1","0")&amp; IF(ODU!$V364&gt;0,"1","0")&amp; IF(ODU!$W364&gt;0,"1","0")&amp; IF(ODU!$X364&gt;0,"1","0")&amp; IF(ODU!$Y364&gt;0,"1","0")))</f>
        <v/>
      </c>
      <c r="S364" s="351" t="str">
        <f>IF(ODU!$A364="","",26 - FIND("1",IF(ODU!$Y364&gt;0,"1","0") &amp; IF(ODU!$X364&gt;0,"1","0") &amp; IF(ODU!$W364&gt;0,"1","0") &amp; IF(ODU!$V364&gt;0,"1","0")&amp; IF(ODU!$U364&gt;0,"1","0")&amp; IF(ODU!$T364&gt;0,"1","0")&amp; IF(ODU!$S364&gt;0,"1","0")&amp; IF(ODU!$R364&gt;0,"1","0")&amp; IF(ODU!$Q364&gt;0,"1","0")&amp; IF(ODU!$P364&gt;0,"1","0")&amp; IF(ODU!$O364&gt;0,"1","0")&amp; IF(ODU!$N364&gt;0,"1","0")&amp; IF(ODU!$M364&gt;0,"1","0")&amp; IF(ODU!$L364&gt;0,"1","0")&amp; IF(ODU!$K364&gt;0,"1","0")&amp; IF(ODU!$J364&gt;0,"1","0")))</f>
        <v/>
      </c>
      <c r="T364" s="351" t="str">
        <f>IF(ODU!$A364="","",26 + FIND("1",IF(ODU!$AA364&gt;0,"1","0") &amp; IF(ODU!$AB364&gt;0,"1","0") &amp; IF(ODU!$AC364&gt;0,"1","0") &amp; IF(ODU!$AD364&gt;0,"1","0")&amp; IF(ODU!$AE364&gt;0,"1","0")&amp; IF(ODU!$AF364&gt;0,"1","0")&amp; IF(ODU!$AG364&gt;0,"1","0")&amp; IF(ODU!$AH364&gt;0,"1","0")&amp; IF(ODU!$AI364&gt;0,"1","0")&amp; IF(ODU!$AJ364&gt;0,"1","0")&amp; IF(ODU!$AK364&gt;0,"1","0")&amp; IF(ODU!$AL364&gt;0,"1","0")&amp; IF(ODU!$AM364&gt;0,"1","0")&amp; IF(ODU!$AN364&gt;0,"1","0")&amp; IF(ODU!$AO364&gt;0,"1","0")&amp; IF(ODU!$AP364&gt;0,"1","0")))</f>
        <v/>
      </c>
      <c r="U364" s="351" t="str">
        <f>IF(ODU!$A364="","",43 - FIND("1",IF(ODU!$AP364&gt;0,"1","0") &amp; IF(ODU!$AO364&gt;0,"1","0") &amp; IF(ODU!$AN364&gt;0,"1","0") &amp; IF(ODU!$AM364&gt;0,"1","0")&amp; IF(ODU!$AL364&gt;0,"1","0")&amp; IF(ODU!$AK364&gt;0,"1","0")&amp; IF(ODU!$AJ364&gt;0,"1","0")&amp; IF(ODU!$AI364&gt;0,"1","0")&amp; IF(ODU!$AH364&gt;0,"1","0")&amp; IF(ODU!$AG364&gt;0,"1","0")&amp; IF(ODU!$AF364&gt;0,"1","0")&amp; IF(ODU!$AE364&gt;0,"1","0")&amp; IF(ODU!$AD364&gt;0,"1","0")&amp; IF(ODU!$AC364&gt;0,"1","0")&amp; IF(ODU!$AB364&gt;0,"1","0")&amp; IF(ODU!$AA364&gt;0,"1","0")))</f>
        <v/>
      </c>
      <c r="V364" s="351" t="str">
        <f>IF(ODU!$A364="","",IF(OR(T364&lt;&gt;R364+17,U364&lt;&gt;S364+17)," RangeMismatch",""))</f>
        <v/>
      </c>
      <c r="W364" s="344" t="str">
        <f ca="1">IF(ODU!$A364="","",IF(COUNTA(INDIRECT("odu!R"&amp;ROW()&amp;"C"&amp;R364&amp;":R"&amp;ROW()&amp;"C"&amp;S364,"false"))&lt;&gt;1+S364-R364," GapInRangeCooling",""))</f>
        <v/>
      </c>
      <c r="X364" s="344" t="str">
        <f ca="1">IF(ODU!$A364="","",IF(COUNTA(INDIRECT("odu!R"&amp;ROW()&amp;"C"&amp;T364&amp;":R"&amp;ROW()&amp;"C"&amp;U364,"false"))&lt;&gt;1+U364-T364," GapInRangeHeating",""))</f>
        <v/>
      </c>
      <c r="Y364" s="345" t="str">
        <f>IF(ODU!$A364="","",IF(OR(ODU!$F364=0,ODU!$B364=0),0,ODU!$F364/ODU!$B364))</f>
        <v/>
      </c>
      <c r="Z364" s="345" t="str">
        <f>IF(ODU!$A364="","",IF(OR(ODU!$G364=0,ODU!$B364=0),0, ODU!$G364/ODU!$B364))</f>
        <v/>
      </c>
      <c r="AA364" s="303" t="str">
        <f>IF(ODU!$A364="","",IF(Y364=0,0,IF(Y364&gt;=0.8,13,IF(Y364&gt;=0.7,12,IF(Y364&gt;=0.6,11,IF(Y364&gt;=0.5,10,0))))))</f>
        <v/>
      </c>
      <c r="AB364" s="351" t="str">
        <f>IF(ODU!$A364="","",IF(Z364&gt;2, 25,6+INT(10*(Z364-0.0001))))</f>
        <v/>
      </c>
      <c r="AC364" s="304" t="str">
        <f>IF(ODU!$A364="","",IF(AA364&lt;R364," CapacityMin",""))</f>
        <v/>
      </c>
      <c r="AD364" s="304" t="str">
        <f>IF(ODU!$A364="","",IF(AB364&gt;S364," CapacityMax",""))</f>
        <v/>
      </c>
      <c r="AE364" s="344" t="str">
        <f>IF(ODU!$A364="","",IF(ODU!H364&lt;Min_Units," UnitMin",""))</f>
        <v/>
      </c>
      <c r="AF364" s="344" t="str">
        <f>IF(ODU!$A364="","",IF(ODU!I364&lt;=ODU!H364," UnitMax",""))</f>
        <v/>
      </c>
      <c r="AG364" s="344" t="str">
        <f>IF(ODU!$A364="","",IF(COUNTIF(IDU!$E$3:$N$3,"="&amp;UPPER(ODU!BL364))=1,""," Invalid_IDU_List"))</f>
        <v/>
      </c>
      <c r="AH364" s="344" t="str">
        <f t="shared" ca="1" si="48"/>
        <v/>
      </c>
      <c r="AI364" s="344" t="str">
        <f t="shared" si="49"/>
        <v/>
      </c>
    </row>
    <row r="365" spans="1:35" x14ac:dyDescent="0.2">
      <c r="A365">
        <v>365</v>
      </c>
      <c r="B365" s="311"/>
      <c r="C365" s="311"/>
      <c r="D365" s="311"/>
      <c r="E365" s="311"/>
      <c r="F365" s="311"/>
      <c r="G365" s="311"/>
      <c r="H365" s="311"/>
      <c r="I365" s="311"/>
      <c r="J365" s="311"/>
      <c r="K365" s="311"/>
      <c r="P365" s="344" t="str">
        <f>IF(ODU!$A365="","",IF(COUNTIF(ODU!$A$4:$A$504,"="&amp;ODU!$A365)&gt;1,"ODU_Duplicate",""))</f>
        <v/>
      </c>
      <c r="R365" s="351" t="str">
        <f>IF(ODU!$A365="","",9 + FIND("1",IF(ODU!$J365&gt;0,"1","0") &amp; IF(ODU!$K365&gt;0,"1","0") &amp; IF(ODU!$L365&gt;0,"1","0") &amp; IF(ODU!$M365&gt;0,"1","0")&amp; IF(ODU!$N365&gt;0,"1","0")&amp; IF(ODU!$O365&gt;0,"1","0")&amp; IF(ODU!$P365&gt;0,"1","0")&amp; IF(ODU!$Q365&gt;0,"1","0")&amp; IF(ODU!$R365&gt;0,"1","0")&amp; IF(ODU!$S365&gt;0,"1","0")&amp; IF(ODU!$T365&gt;0,"1","0")&amp; IF(ODU!$U365&gt;0,"1","0")&amp; IF(ODU!$V365&gt;0,"1","0")&amp; IF(ODU!$W365&gt;0,"1","0")&amp; IF(ODU!$X365&gt;0,"1","0")&amp; IF(ODU!$Y365&gt;0,"1","0")))</f>
        <v/>
      </c>
      <c r="S365" s="351" t="str">
        <f>IF(ODU!$A365="","",26 - FIND("1",IF(ODU!$Y365&gt;0,"1","0") &amp; IF(ODU!$X365&gt;0,"1","0") &amp; IF(ODU!$W365&gt;0,"1","0") &amp; IF(ODU!$V365&gt;0,"1","0")&amp; IF(ODU!$U365&gt;0,"1","0")&amp; IF(ODU!$T365&gt;0,"1","0")&amp; IF(ODU!$S365&gt;0,"1","0")&amp; IF(ODU!$R365&gt;0,"1","0")&amp; IF(ODU!$Q365&gt;0,"1","0")&amp; IF(ODU!$P365&gt;0,"1","0")&amp; IF(ODU!$O365&gt;0,"1","0")&amp; IF(ODU!$N365&gt;0,"1","0")&amp; IF(ODU!$M365&gt;0,"1","0")&amp; IF(ODU!$L365&gt;0,"1","0")&amp; IF(ODU!$K365&gt;0,"1","0")&amp; IF(ODU!$J365&gt;0,"1","0")))</f>
        <v/>
      </c>
      <c r="T365" s="351" t="str">
        <f>IF(ODU!$A365="","",26 + FIND("1",IF(ODU!$AA365&gt;0,"1","0") &amp; IF(ODU!$AB365&gt;0,"1","0") &amp; IF(ODU!$AC365&gt;0,"1","0") &amp; IF(ODU!$AD365&gt;0,"1","0")&amp; IF(ODU!$AE365&gt;0,"1","0")&amp; IF(ODU!$AF365&gt;0,"1","0")&amp; IF(ODU!$AG365&gt;0,"1","0")&amp; IF(ODU!$AH365&gt;0,"1","0")&amp; IF(ODU!$AI365&gt;0,"1","0")&amp; IF(ODU!$AJ365&gt;0,"1","0")&amp; IF(ODU!$AK365&gt;0,"1","0")&amp; IF(ODU!$AL365&gt;0,"1","0")&amp; IF(ODU!$AM365&gt;0,"1","0")&amp; IF(ODU!$AN365&gt;0,"1","0")&amp; IF(ODU!$AO365&gt;0,"1","0")&amp; IF(ODU!$AP365&gt;0,"1","0")))</f>
        <v/>
      </c>
      <c r="U365" s="351" t="str">
        <f>IF(ODU!$A365="","",43 - FIND("1",IF(ODU!$AP365&gt;0,"1","0") &amp; IF(ODU!$AO365&gt;0,"1","0") &amp; IF(ODU!$AN365&gt;0,"1","0") &amp; IF(ODU!$AM365&gt;0,"1","0")&amp; IF(ODU!$AL365&gt;0,"1","0")&amp; IF(ODU!$AK365&gt;0,"1","0")&amp; IF(ODU!$AJ365&gt;0,"1","0")&amp; IF(ODU!$AI365&gt;0,"1","0")&amp; IF(ODU!$AH365&gt;0,"1","0")&amp; IF(ODU!$AG365&gt;0,"1","0")&amp; IF(ODU!$AF365&gt;0,"1","0")&amp; IF(ODU!$AE365&gt;0,"1","0")&amp; IF(ODU!$AD365&gt;0,"1","0")&amp; IF(ODU!$AC365&gt;0,"1","0")&amp; IF(ODU!$AB365&gt;0,"1","0")&amp; IF(ODU!$AA365&gt;0,"1","0")))</f>
        <v/>
      </c>
      <c r="V365" s="351" t="str">
        <f>IF(ODU!$A365="","",IF(OR(T365&lt;&gt;R365+17,U365&lt;&gt;S365+17)," RangeMismatch",""))</f>
        <v/>
      </c>
      <c r="W365" s="344" t="str">
        <f ca="1">IF(ODU!$A365="","",IF(COUNTA(INDIRECT("odu!R"&amp;ROW()&amp;"C"&amp;R365&amp;":R"&amp;ROW()&amp;"C"&amp;S365,"false"))&lt;&gt;1+S365-R365," GapInRangeCooling",""))</f>
        <v/>
      </c>
      <c r="X365" s="344" t="str">
        <f ca="1">IF(ODU!$A365="","",IF(COUNTA(INDIRECT("odu!R"&amp;ROW()&amp;"C"&amp;T365&amp;":R"&amp;ROW()&amp;"C"&amp;U365,"false"))&lt;&gt;1+U365-T365," GapInRangeHeating",""))</f>
        <v/>
      </c>
      <c r="Y365" s="345" t="str">
        <f>IF(ODU!$A365="","",IF(OR(ODU!$F365=0,ODU!$B365=0),0,ODU!$F365/ODU!$B365))</f>
        <v/>
      </c>
      <c r="Z365" s="345" t="str">
        <f>IF(ODU!$A365="","",IF(OR(ODU!$G365=0,ODU!$B365=0),0, ODU!$G365/ODU!$B365))</f>
        <v/>
      </c>
      <c r="AA365" s="303" t="str">
        <f>IF(ODU!$A365="","",IF(Y365=0,0,IF(Y365&gt;=0.8,13,IF(Y365&gt;=0.7,12,IF(Y365&gt;=0.6,11,IF(Y365&gt;=0.5,10,0))))))</f>
        <v/>
      </c>
      <c r="AB365" s="351" t="str">
        <f>IF(ODU!$A365="","",IF(Z365&gt;2, 25,6+INT(10*(Z365-0.0001))))</f>
        <v/>
      </c>
      <c r="AC365" s="304" t="str">
        <f>IF(ODU!$A365="","",IF(AA365&lt;R365," CapacityMin",""))</f>
        <v/>
      </c>
      <c r="AD365" s="304" t="str">
        <f>IF(ODU!$A365="","",IF(AB365&gt;S365," CapacityMax",""))</f>
        <v/>
      </c>
      <c r="AE365" s="344" t="str">
        <f>IF(ODU!$A365="","",IF(ODU!H365&lt;Min_Units," UnitMin",""))</f>
        <v/>
      </c>
      <c r="AF365" s="344" t="str">
        <f>IF(ODU!$A365="","",IF(ODU!I365&lt;=ODU!H365," UnitMax",""))</f>
        <v/>
      </c>
      <c r="AG365" s="344" t="str">
        <f>IF(ODU!$A365="","",IF(COUNTIF(IDU!$E$3:$N$3,"="&amp;UPPER(ODU!BL365))=1,""," Invalid_IDU_List"))</f>
        <v/>
      </c>
      <c r="AH365" s="344" t="str">
        <f t="shared" ca="1" si="48"/>
        <v/>
      </c>
      <c r="AI365" s="344" t="str">
        <f t="shared" si="49"/>
        <v/>
      </c>
    </row>
    <row r="366" spans="1:35" x14ac:dyDescent="0.2">
      <c r="A366">
        <v>366</v>
      </c>
      <c r="B366" s="311"/>
      <c r="C366" s="311"/>
      <c r="D366" s="311"/>
      <c r="E366" s="311"/>
      <c r="F366" s="311"/>
      <c r="G366" s="311"/>
      <c r="H366" s="311"/>
      <c r="I366" s="311"/>
      <c r="J366" s="311"/>
      <c r="K366" s="311"/>
      <c r="P366" s="344" t="str">
        <f>IF(ODU!$A366="","",IF(COUNTIF(ODU!$A$4:$A$504,"="&amp;ODU!$A366)&gt;1,"ODU_Duplicate",""))</f>
        <v/>
      </c>
      <c r="R366" s="351" t="str">
        <f>IF(ODU!$A366="","",9 + FIND("1",IF(ODU!$J366&gt;0,"1","0") &amp; IF(ODU!$K366&gt;0,"1","0") &amp; IF(ODU!$L366&gt;0,"1","0") &amp; IF(ODU!$M366&gt;0,"1","0")&amp; IF(ODU!$N366&gt;0,"1","0")&amp; IF(ODU!$O366&gt;0,"1","0")&amp; IF(ODU!$P366&gt;0,"1","0")&amp; IF(ODU!$Q366&gt;0,"1","0")&amp; IF(ODU!$R366&gt;0,"1","0")&amp; IF(ODU!$S366&gt;0,"1","0")&amp; IF(ODU!$T366&gt;0,"1","0")&amp; IF(ODU!$U366&gt;0,"1","0")&amp; IF(ODU!$V366&gt;0,"1","0")&amp; IF(ODU!$W366&gt;0,"1","0")&amp; IF(ODU!$X366&gt;0,"1","0")&amp; IF(ODU!$Y366&gt;0,"1","0")))</f>
        <v/>
      </c>
      <c r="S366" s="351" t="str">
        <f>IF(ODU!$A366="","",26 - FIND("1",IF(ODU!$Y366&gt;0,"1","0") &amp; IF(ODU!$X366&gt;0,"1","0") &amp; IF(ODU!$W366&gt;0,"1","0") &amp; IF(ODU!$V366&gt;0,"1","0")&amp; IF(ODU!$U366&gt;0,"1","0")&amp; IF(ODU!$T366&gt;0,"1","0")&amp; IF(ODU!$S366&gt;0,"1","0")&amp; IF(ODU!$R366&gt;0,"1","0")&amp; IF(ODU!$Q366&gt;0,"1","0")&amp; IF(ODU!$P366&gt;0,"1","0")&amp; IF(ODU!$O366&gt;0,"1","0")&amp; IF(ODU!$N366&gt;0,"1","0")&amp; IF(ODU!$M366&gt;0,"1","0")&amp; IF(ODU!$L366&gt;0,"1","0")&amp; IF(ODU!$K366&gt;0,"1","0")&amp; IF(ODU!$J366&gt;0,"1","0")))</f>
        <v/>
      </c>
      <c r="T366" s="351" t="str">
        <f>IF(ODU!$A366="","",26 + FIND("1",IF(ODU!$AA366&gt;0,"1","0") &amp; IF(ODU!$AB366&gt;0,"1","0") &amp; IF(ODU!$AC366&gt;0,"1","0") &amp; IF(ODU!$AD366&gt;0,"1","0")&amp; IF(ODU!$AE366&gt;0,"1","0")&amp; IF(ODU!$AF366&gt;0,"1","0")&amp; IF(ODU!$AG366&gt;0,"1","0")&amp; IF(ODU!$AH366&gt;0,"1","0")&amp; IF(ODU!$AI366&gt;0,"1","0")&amp; IF(ODU!$AJ366&gt;0,"1","0")&amp; IF(ODU!$AK366&gt;0,"1","0")&amp; IF(ODU!$AL366&gt;0,"1","0")&amp; IF(ODU!$AM366&gt;0,"1","0")&amp; IF(ODU!$AN366&gt;0,"1","0")&amp; IF(ODU!$AO366&gt;0,"1","0")&amp; IF(ODU!$AP366&gt;0,"1","0")))</f>
        <v/>
      </c>
      <c r="U366" s="351" t="str">
        <f>IF(ODU!$A366="","",43 - FIND("1",IF(ODU!$AP366&gt;0,"1","0") &amp; IF(ODU!$AO366&gt;0,"1","0") &amp; IF(ODU!$AN366&gt;0,"1","0") &amp; IF(ODU!$AM366&gt;0,"1","0")&amp; IF(ODU!$AL366&gt;0,"1","0")&amp; IF(ODU!$AK366&gt;0,"1","0")&amp; IF(ODU!$AJ366&gt;0,"1","0")&amp; IF(ODU!$AI366&gt;0,"1","0")&amp; IF(ODU!$AH366&gt;0,"1","0")&amp; IF(ODU!$AG366&gt;0,"1","0")&amp; IF(ODU!$AF366&gt;0,"1","0")&amp; IF(ODU!$AE366&gt;0,"1","0")&amp; IF(ODU!$AD366&gt;0,"1","0")&amp; IF(ODU!$AC366&gt;0,"1","0")&amp; IF(ODU!$AB366&gt;0,"1","0")&amp; IF(ODU!$AA366&gt;0,"1","0")))</f>
        <v/>
      </c>
      <c r="V366" s="351" t="str">
        <f>IF(ODU!$A366="","",IF(OR(T366&lt;&gt;R366+17,U366&lt;&gt;S366+17)," RangeMismatch",""))</f>
        <v/>
      </c>
      <c r="W366" s="344" t="str">
        <f ca="1">IF(ODU!$A366="","",IF(COUNTA(INDIRECT("odu!R"&amp;ROW()&amp;"C"&amp;R366&amp;":R"&amp;ROW()&amp;"C"&amp;S366,"false"))&lt;&gt;1+S366-R366," GapInRangeCooling",""))</f>
        <v/>
      </c>
      <c r="X366" s="344" t="str">
        <f ca="1">IF(ODU!$A366="","",IF(COUNTA(INDIRECT("odu!R"&amp;ROW()&amp;"C"&amp;T366&amp;":R"&amp;ROW()&amp;"C"&amp;U366,"false"))&lt;&gt;1+U366-T366," GapInRangeHeating",""))</f>
        <v/>
      </c>
      <c r="Y366" s="345" t="str">
        <f>IF(ODU!$A366="","",IF(OR(ODU!$F366=0,ODU!$B366=0),0,ODU!$F366/ODU!$B366))</f>
        <v/>
      </c>
      <c r="Z366" s="345" t="str">
        <f>IF(ODU!$A366="","",IF(OR(ODU!$G366=0,ODU!$B366=0),0, ODU!$G366/ODU!$B366))</f>
        <v/>
      </c>
      <c r="AA366" s="303" t="str">
        <f>IF(ODU!$A366="","",IF(Y366=0,0,IF(Y366&gt;=0.8,13,IF(Y366&gt;=0.7,12,IF(Y366&gt;=0.6,11,IF(Y366&gt;=0.5,10,0))))))</f>
        <v/>
      </c>
      <c r="AB366" s="351" t="str">
        <f>IF(ODU!$A366="","",IF(Z366&gt;2, 25,6+INT(10*(Z366-0.0001))))</f>
        <v/>
      </c>
      <c r="AC366" s="304" t="str">
        <f>IF(ODU!$A366="","",IF(AA366&lt;R366," CapacityMin",""))</f>
        <v/>
      </c>
      <c r="AD366" s="304" t="str">
        <f>IF(ODU!$A366="","",IF(AB366&gt;S366," CapacityMax",""))</f>
        <v/>
      </c>
      <c r="AE366" s="344" t="str">
        <f>IF(ODU!$A366="","",IF(ODU!H366&lt;Min_Units," UnitMin",""))</f>
        <v/>
      </c>
      <c r="AF366" s="344" t="str">
        <f>IF(ODU!$A366="","",IF(ODU!I366&lt;=ODU!H366," UnitMax",""))</f>
        <v/>
      </c>
      <c r="AG366" s="344" t="str">
        <f>IF(ODU!$A366="","",IF(COUNTIF(IDU!$E$3:$N$3,"="&amp;UPPER(ODU!BL366))=1,""," Invalid_IDU_List"))</f>
        <v/>
      </c>
      <c r="AH366" s="344" t="str">
        <f t="shared" ca="1" si="48"/>
        <v/>
      </c>
      <c r="AI366" s="344" t="str">
        <f t="shared" si="49"/>
        <v/>
      </c>
    </row>
    <row r="367" spans="1:35" x14ac:dyDescent="0.2">
      <c r="A367">
        <v>367</v>
      </c>
      <c r="B367" s="311"/>
      <c r="C367" s="311"/>
      <c r="D367" s="311"/>
      <c r="E367" s="311"/>
      <c r="F367" s="311"/>
      <c r="G367" s="311"/>
      <c r="H367" s="311"/>
      <c r="I367" s="311"/>
      <c r="J367" s="311"/>
      <c r="K367" s="311"/>
      <c r="P367" s="344" t="str">
        <f>IF(ODU!$A367="","",IF(COUNTIF(ODU!$A$4:$A$504,"="&amp;ODU!$A367)&gt;1,"ODU_Duplicate",""))</f>
        <v/>
      </c>
      <c r="R367" s="351" t="str">
        <f>IF(ODU!$A367="","",9 + FIND("1",IF(ODU!$J367&gt;0,"1","0") &amp; IF(ODU!$K367&gt;0,"1","0") &amp; IF(ODU!$L367&gt;0,"1","0") &amp; IF(ODU!$M367&gt;0,"1","0")&amp; IF(ODU!$N367&gt;0,"1","0")&amp; IF(ODU!$O367&gt;0,"1","0")&amp; IF(ODU!$P367&gt;0,"1","0")&amp; IF(ODU!$Q367&gt;0,"1","0")&amp; IF(ODU!$R367&gt;0,"1","0")&amp; IF(ODU!$S367&gt;0,"1","0")&amp; IF(ODU!$T367&gt;0,"1","0")&amp; IF(ODU!$U367&gt;0,"1","0")&amp; IF(ODU!$V367&gt;0,"1","0")&amp; IF(ODU!$W367&gt;0,"1","0")&amp; IF(ODU!$X367&gt;0,"1","0")&amp; IF(ODU!$Y367&gt;0,"1","0")))</f>
        <v/>
      </c>
      <c r="S367" s="351" t="str">
        <f>IF(ODU!$A367="","",26 - FIND("1",IF(ODU!$Y367&gt;0,"1","0") &amp; IF(ODU!$X367&gt;0,"1","0") &amp; IF(ODU!$W367&gt;0,"1","0") &amp; IF(ODU!$V367&gt;0,"1","0")&amp; IF(ODU!$U367&gt;0,"1","0")&amp; IF(ODU!$T367&gt;0,"1","0")&amp; IF(ODU!$S367&gt;0,"1","0")&amp; IF(ODU!$R367&gt;0,"1","0")&amp; IF(ODU!$Q367&gt;0,"1","0")&amp; IF(ODU!$P367&gt;0,"1","0")&amp; IF(ODU!$O367&gt;0,"1","0")&amp; IF(ODU!$N367&gt;0,"1","0")&amp; IF(ODU!$M367&gt;0,"1","0")&amp; IF(ODU!$L367&gt;0,"1","0")&amp; IF(ODU!$K367&gt;0,"1","0")&amp; IF(ODU!$J367&gt;0,"1","0")))</f>
        <v/>
      </c>
      <c r="T367" s="351" t="str">
        <f>IF(ODU!$A367="","",26 + FIND("1",IF(ODU!$AA367&gt;0,"1","0") &amp; IF(ODU!$AB367&gt;0,"1","0") &amp; IF(ODU!$AC367&gt;0,"1","0") &amp; IF(ODU!$AD367&gt;0,"1","0")&amp; IF(ODU!$AE367&gt;0,"1","0")&amp; IF(ODU!$AF367&gt;0,"1","0")&amp; IF(ODU!$AG367&gt;0,"1","0")&amp; IF(ODU!$AH367&gt;0,"1","0")&amp; IF(ODU!$AI367&gt;0,"1","0")&amp; IF(ODU!$AJ367&gt;0,"1","0")&amp; IF(ODU!$AK367&gt;0,"1","0")&amp; IF(ODU!$AL367&gt;0,"1","0")&amp; IF(ODU!$AM367&gt;0,"1","0")&amp; IF(ODU!$AN367&gt;0,"1","0")&amp; IF(ODU!$AO367&gt;0,"1","0")&amp; IF(ODU!$AP367&gt;0,"1","0")))</f>
        <v/>
      </c>
      <c r="U367" s="351" t="str">
        <f>IF(ODU!$A367="","",43 - FIND("1",IF(ODU!$AP367&gt;0,"1","0") &amp; IF(ODU!$AO367&gt;0,"1","0") &amp; IF(ODU!$AN367&gt;0,"1","0") &amp; IF(ODU!$AM367&gt;0,"1","0")&amp; IF(ODU!$AL367&gt;0,"1","0")&amp; IF(ODU!$AK367&gt;0,"1","0")&amp; IF(ODU!$AJ367&gt;0,"1","0")&amp; IF(ODU!$AI367&gt;0,"1","0")&amp; IF(ODU!$AH367&gt;0,"1","0")&amp; IF(ODU!$AG367&gt;0,"1","0")&amp; IF(ODU!$AF367&gt;0,"1","0")&amp; IF(ODU!$AE367&gt;0,"1","0")&amp; IF(ODU!$AD367&gt;0,"1","0")&amp; IF(ODU!$AC367&gt;0,"1","0")&amp; IF(ODU!$AB367&gt;0,"1","0")&amp; IF(ODU!$AA367&gt;0,"1","0")))</f>
        <v/>
      </c>
      <c r="V367" s="351" t="str">
        <f>IF(ODU!$A367="","",IF(OR(T367&lt;&gt;R367+17,U367&lt;&gt;S367+17)," RangeMismatch",""))</f>
        <v/>
      </c>
      <c r="W367" s="344" t="str">
        <f ca="1">IF(ODU!$A367="","",IF(COUNTA(INDIRECT("odu!R"&amp;ROW()&amp;"C"&amp;R367&amp;":R"&amp;ROW()&amp;"C"&amp;S367,"false"))&lt;&gt;1+S367-R367," GapInRangeCooling",""))</f>
        <v/>
      </c>
      <c r="X367" s="344" t="str">
        <f ca="1">IF(ODU!$A367="","",IF(COUNTA(INDIRECT("odu!R"&amp;ROW()&amp;"C"&amp;T367&amp;":R"&amp;ROW()&amp;"C"&amp;U367,"false"))&lt;&gt;1+U367-T367," GapInRangeHeating",""))</f>
        <v/>
      </c>
      <c r="Y367" s="345" t="str">
        <f>IF(ODU!$A367="","",IF(OR(ODU!$F367=0,ODU!$B367=0),0,ODU!$F367/ODU!$B367))</f>
        <v/>
      </c>
      <c r="Z367" s="345" t="str">
        <f>IF(ODU!$A367="","",IF(OR(ODU!$G367=0,ODU!$B367=0),0, ODU!$G367/ODU!$B367))</f>
        <v/>
      </c>
      <c r="AA367" s="303" t="str">
        <f>IF(ODU!$A367="","",IF(Y367=0,0,IF(Y367&gt;=0.8,13,IF(Y367&gt;=0.7,12,IF(Y367&gt;=0.6,11,IF(Y367&gt;=0.5,10,0))))))</f>
        <v/>
      </c>
      <c r="AB367" s="351" t="str">
        <f>IF(ODU!$A367="","",IF(Z367&gt;2, 25,6+INT(10*(Z367-0.0001))))</f>
        <v/>
      </c>
      <c r="AC367" s="304" t="str">
        <f>IF(ODU!$A367="","",IF(AA367&lt;R367," CapacityMin",""))</f>
        <v/>
      </c>
      <c r="AD367" s="304" t="str">
        <f>IF(ODU!$A367="","",IF(AB367&gt;S367," CapacityMax",""))</f>
        <v/>
      </c>
      <c r="AE367" s="344" t="str">
        <f>IF(ODU!$A367="","",IF(ODU!H367&lt;Min_Units," UnitMin",""))</f>
        <v/>
      </c>
      <c r="AF367" s="344" t="str">
        <f>IF(ODU!$A367="","",IF(ODU!I367&lt;=ODU!H367," UnitMax",""))</f>
        <v/>
      </c>
      <c r="AG367" s="344" t="str">
        <f>IF(ODU!$A367="","",IF(COUNTIF(IDU!$E$3:$N$3,"="&amp;UPPER(ODU!BL367))=1,""," Invalid_IDU_List"))</f>
        <v/>
      </c>
      <c r="AH367" s="344" t="str">
        <f t="shared" ca="1" si="48"/>
        <v/>
      </c>
      <c r="AI367" s="344" t="str">
        <f t="shared" si="49"/>
        <v/>
      </c>
    </row>
    <row r="368" spans="1:35" x14ac:dyDescent="0.2">
      <c r="A368">
        <v>368</v>
      </c>
      <c r="B368" s="311"/>
      <c r="C368" s="311"/>
      <c r="D368" s="311"/>
      <c r="E368" s="311"/>
      <c r="F368" s="311"/>
      <c r="G368" s="311"/>
      <c r="H368" s="311"/>
      <c r="I368" s="311"/>
      <c r="J368" s="311"/>
      <c r="K368" s="311"/>
      <c r="P368" s="344" t="str">
        <f>IF(ODU!$A368="","",IF(COUNTIF(ODU!$A$4:$A$504,"="&amp;ODU!$A368)&gt;1,"ODU_Duplicate",""))</f>
        <v/>
      </c>
      <c r="R368" s="351" t="str">
        <f>IF(ODU!$A368="","",9 + FIND("1",IF(ODU!$J368&gt;0,"1","0") &amp; IF(ODU!$K368&gt;0,"1","0") &amp; IF(ODU!$L368&gt;0,"1","0") &amp; IF(ODU!$M368&gt;0,"1","0")&amp; IF(ODU!$N368&gt;0,"1","0")&amp; IF(ODU!$O368&gt;0,"1","0")&amp; IF(ODU!$P368&gt;0,"1","0")&amp; IF(ODU!$Q368&gt;0,"1","0")&amp; IF(ODU!$R368&gt;0,"1","0")&amp; IF(ODU!$S368&gt;0,"1","0")&amp; IF(ODU!$T368&gt;0,"1","0")&amp; IF(ODU!$U368&gt;0,"1","0")&amp; IF(ODU!$V368&gt;0,"1","0")&amp; IF(ODU!$W368&gt;0,"1","0")&amp; IF(ODU!$X368&gt;0,"1","0")&amp; IF(ODU!$Y368&gt;0,"1","0")))</f>
        <v/>
      </c>
      <c r="S368" s="351" t="str">
        <f>IF(ODU!$A368="","",26 - FIND("1",IF(ODU!$Y368&gt;0,"1","0") &amp; IF(ODU!$X368&gt;0,"1","0") &amp; IF(ODU!$W368&gt;0,"1","0") &amp; IF(ODU!$V368&gt;0,"1","0")&amp; IF(ODU!$U368&gt;0,"1","0")&amp; IF(ODU!$T368&gt;0,"1","0")&amp; IF(ODU!$S368&gt;0,"1","0")&amp; IF(ODU!$R368&gt;0,"1","0")&amp; IF(ODU!$Q368&gt;0,"1","0")&amp; IF(ODU!$P368&gt;0,"1","0")&amp; IF(ODU!$O368&gt;0,"1","0")&amp; IF(ODU!$N368&gt;0,"1","0")&amp; IF(ODU!$M368&gt;0,"1","0")&amp; IF(ODU!$L368&gt;0,"1","0")&amp; IF(ODU!$K368&gt;0,"1","0")&amp; IF(ODU!$J368&gt;0,"1","0")))</f>
        <v/>
      </c>
      <c r="T368" s="351" t="str">
        <f>IF(ODU!$A368="","",26 + FIND("1",IF(ODU!$AA368&gt;0,"1","0") &amp; IF(ODU!$AB368&gt;0,"1","0") &amp; IF(ODU!$AC368&gt;0,"1","0") &amp; IF(ODU!$AD368&gt;0,"1","0")&amp; IF(ODU!$AE368&gt;0,"1","0")&amp; IF(ODU!$AF368&gt;0,"1","0")&amp; IF(ODU!$AG368&gt;0,"1","0")&amp; IF(ODU!$AH368&gt;0,"1","0")&amp; IF(ODU!$AI368&gt;0,"1","0")&amp; IF(ODU!$AJ368&gt;0,"1","0")&amp; IF(ODU!$AK368&gt;0,"1","0")&amp; IF(ODU!$AL368&gt;0,"1","0")&amp; IF(ODU!$AM368&gt;0,"1","0")&amp; IF(ODU!$AN368&gt;0,"1","0")&amp; IF(ODU!$AO368&gt;0,"1","0")&amp; IF(ODU!$AP368&gt;0,"1","0")))</f>
        <v/>
      </c>
      <c r="U368" s="351" t="str">
        <f>IF(ODU!$A368="","",43 - FIND("1",IF(ODU!$AP368&gt;0,"1","0") &amp; IF(ODU!$AO368&gt;0,"1","0") &amp; IF(ODU!$AN368&gt;0,"1","0") &amp; IF(ODU!$AM368&gt;0,"1","0")&amp; IF(ODU!$AL368&gt;0,"1","0")&amp; IF(ODU!$AK368&gt;0,"1","0")&amp; IF(ODU!$AJ368&gt;0,"1","0")&amp; IF(ODU!$AI368&gt;0,"1","0")&amp; IF(ODU!$AH368&gt;0,"1","0")&amp; IF(ODU!$AG368&gt;0,"1","0")&amp; IF(ODU!$AF368&gt;0,"1","0")&amp; IF(ODU!$AE368&gt;0,"1","0")&amp; IF(ODU!$AD368&gt;0,"1","0")&amp; IF(ODU!$AC368&gt;0,"1","0")&amp; IF(ODU!$AB368&gt;0,"1","0")&amp; IF(ODU!$AA368&gt;0,"1","0")))</f>
        <v/>
      </c>
      <c r="V368" s="351" t="str">
        <f>IF(ODU!$A368="","",IF(OR(T368&lt;&gt;R368+17,U368&lt;&gt;S368+17)," RangeMismatch",""))</f>
        <v/>
      </c>
      <c r="W368" s="344" t="str">
        <f ca="1">IF(ODU!$A368="","",IF(COUNTA(INDIRECT("odu!R"&amp;ROW()&amp;"C"&amp;R368&amp;":R"&amp;ROW()&amp;"C"&amp;S368,"false"))&lt;&gt;1+S368-R368," GapInRangeCooling",""))</f>
        <v/>
      </c>
      <c r="X368" s="344" t="str">
        <f ca="1">IF(ODU!$A368="","",IF(COUNTA(INDIRECT("odu!R"&amp;ROW()&amp;"C"&amp;T368&amp;":R"&amp;ROW()&amp;"C"&amp;U368,"false"))&lt;&gt;1+U368-T368," GapInRangeHeating",""))</f>
        <v/>
      </c>
      <c r="Y368" s="345" t="str">
        <f>IF(ODU!$A368="","",IF(OR(ODU!$F368=0,ODU!$B368=0),0,ODU!$F368/ODU!$B368))</f>
        <v/>
      </c>
      <c r="Z368" s="345" t="str">
        <f>IF(ODU!$A368="","",IF(OR(ODU!$G368=0,ODU!$B368=0),0, ODU!$G368/ODU!$B368))</f>
        <v/>
      </c>
      <c r="AA368" s="303" t="str">
        <f>IF(ODU!$A368="","",IF(Y368=0,0,IF(Y368&gt;=0.8,13,IF(Y368&gt;=0.7,12,IF(Y368&gt;=0.6,11,IF(Y368&gt;=0.5,10,0))))))</f>
        <v/>
      </c>
      <c r="AB368" s="351" t="str">
        <f>IF(ODU!$A368="","",IF(Z368&gt;2, 25,6+INT(10*(Z368-0.0001))))</f>
        <v/>
      </c>
      <c r="AC368" s="304" t="str">
        <f>IF(ODU!$A368="","",IF(AA368&lt;R368," CapacityMin",""))</f>
        <v/>
      </c>
      <c r="AD368" s="304" t="str">
        <f>IF(ODU!$A368="","",IF(AB368&gt;S368," CapacityMax",""))</f>
        <v/>
      </c>
      <c r="AE368" s="344" t="str">
        <f>IF(ODU!$A368="","",IF(ODU!H368&lt;Min_Units," UnitMin",""))</f>
        <v/>
      </c>
      <c r="AF368" s="344" t="str">
        <f>IF(ODU!$A368="","",IF(ODU!I368&lt;=ODU!H368," UnitMax",""))</f>
        <v/>
      </c>
      <c r="AG368" s="344" t="str">
        <f>IF(ODU!$A368="","",IF(COUNTIF(IDU!$E$3:$N$3,"="&amp;UPPER(ODU!BL368))=1,""," Invalid_IDU_List"))</f>
        <v/>
      </c>
      <c r="AH368" s="344" t="str">
        <f t="shared" ca="1" si="48"/>
        <v/>
      </c>
      <c r="AI368" s="344" t="str">
        <f t="shared" si="49"/>
        <v/>
      </c>
    </row>
    <row r="369" spans="1:35" x14ac:dyDescent="0.2">
      <c r="A369">
        <v>369</v>
      </c>
      <c r="B369" s="311"/>
      <c r="C369" s="311"/>
      <c r="D369" s="311"/>
      <c r="E369" s="311"/>
      <c r="F369" s="311"/>
      <c r="G369" s="311"/>
      <c r="H369" s="311"/>
      <c r="I369" s="311"/>
      <c r="J369" s="311"/>
      <c r="K369" s="311"/>
      <c r="P369" s="344" t="str">
        <f>IF(ODU!$A369="","",IF(COUNTIF(ODU!$A$4:$A$504,"="&amp;ODU!$A369)&gt;1,"ODU_Duplicate",""))</f>
        <v/>
      </c>
      <c r="R369" s="351" t="str">
        <f>IF(ODU!$A369="","",9 + FIND("1",IF(ODU!$J369&gt;0,"1","0") &amp; IF(ODU!$K369&gt;0,"1","0") &amp; IF(ODU!$L369&gt;0,"1","0") &amp; IF(ODU!$M369&gt;0,"1","0")&amp; IF(ODU!$N369&gt;0,"1","0")&amp; IF(ODU!$O369&gt;0,"1","0")&amp; IF(ODU!$P369&gt;0,"1","0")&amp; IF(ODU!$Q369&gt;0,"1","0")&amp; IF(ODU!$R369&gt;0,"1","0")&amp; IF(ODU!$S369&gt;0,"1","0")&amp; IF(ODU!$T369&gt;0,"1","0")&amp; IF(ODU!$U369&gt;0,"1","0")&amp; IF(ODU!$V369&gt;0,"1","0")&amp; IF(ODU!$W369&gt;0,"1","0")&amp; IF(ODU!$X369&gt;0,"1","0")&amp; IF(ODU!$Y369&gt;0,"1","0")))</f>
        <v/>
      </c>
      <c r="S369" s="351" t="str">
        <f>IF(ODU!$A369="","",26 - FIND("1",IF(ODU!$Y369&gt;0,"1","0") &amp; IF(ODU!$X369&gt;0,"1","0") &amp; IF(ODU!$W369&gt;0,"1","0") &amp; IF(ODU!$V369&gt;0,"1","0")&amp; IF(ODU!$U369&gt;0,"1","0")&amp; IF(ODU!$T369&gt;0,"1","0")&amp; IF(ODU!$S369&gt;0,"1","0")&amp; IF(ODU!$R369&gt;0,"1","0")&amp; IF(ODU!$Q369&gt;0,"1","0")&amp; IF(ODU!$P369&gt;0,"1","0")&amp; IF(ODU!$O369&gt;0,"1","0")&amp; IF(ODU!$N369&gt;0,"1","0")&amp; IF(ODU!$M369&gt;0,"1","0")&amp; IF(ODU!$L369&gt;0,"1","0")&amp; IF(ODU!$K369&gt;0,"1","0")&amp; IF(ODU!$J369&gt;0,"1","0")))</f>
        <v/>
      </c>
      <c r="T369" s="351" t="str">
        <f>IF(ODU!$A369="","",26 + FIND("1",IF(ODU!$AA369&gt;0,"1","0") &amp; IF(ODU!$AB369&gt;0,"1","0") &amp; IF(ODU!$AC369&gt;0,"1","0") &amp; IF(ODU!$AD369&gt;0,"1","0")&amp; IF(ODU!$AE369&gt;0,"1","0")&amp; IF(ODU!$AF369&gt;0,"1","0")&amp; IF(ODU!$AG369&gt;0,"1","0")&amp; IF(ODU!$AH369&gt;0,"1","0")&amp; IF(ODU!$AI369&gt;0,"1","0")&amp; IF(ODU!$AJ369&gt;0,"1","0")&amp; IF(ODU!$AK369&gt;0,"1","0")&amp; IF(ODU!$AL369&gt;0,"1","0")&amp; IF(ODU!$AM369&gt;0,"1","0")&amp; IF(ODU!$AN369&gt;0,"1","0")&amp; IF(ODU!$AO369&gt;0,"1","0")&amp; IF(ODU!$AP369&gt;0,"1","0")))</f>
        <v/>
      </c>
      <c r="U369" s="351" t="str">
        <f>IF(ODU!$A369="","",43 - FIND("1",IF(ODU!$AP369&gt;0,"1","0") &amp; IF(ODU!$AO369&gt;0,"1","0") &amp; IF(ODU!$AN369&gt;0,"1","0") &amp; IF(ODU!$AM369&gt;0,"1","0")&amp; IF(ODU!$AL369&gt;0,"1","0")&amp; IF(ODU!$AK369&gt;0,"1","0")&amp; IF(ODU!$AJ369&gt;0,"1","0")&amp; IF(ODU!$AI369&gt;0,"1","0")&amp; IF(ODU!$AH369&gt;0,"1","0")&amp; IF(ODU!$AG369&gt;0,"1","0")&amp; IF(ODU!$AF369&gt;0,"1","0")&amp; IF(ODU!$AE369&gt;0,"1","0")&amp; IF(ODU!$AD369&gt;0,"1","0")&amp; IF(ODU!$AC369&gt;0,"1","0")&amp; IF(ODU!$AB369&gt;0,"1","0")&amp; IF(ODU!$AA369&gt;0,"1","0")))</f>
        <v/>
      </c>
      <c r="V369" s="351" t="str">
        <f>IF(ODU!$A369="","",IF(OR(T369&lt;&gt;R369+17,U369&lt;&gt;S369+17)," RangeMismatch",""))</f>
        <v/>
      </c>
      <c r="W369" s="344" t="str">
        <f ca="1">IF(ODU!$A369="","",IF(COUNTA(INDIRECT("odu!R"&amp;ROW()&amp;"C"&amp;R369&amp;":R"&amp;ROW()&amp;"C"&amp;S369,"false"))&lt;&gt;1+S369-R369," GapInRangeCooling",""))</f>
        <v/>
      </c>
      <c r="X369" s="344" t="str">
        <f ca="1">IF(ODU!$A369="","",IF(COUNTA(INDIRECT("odu!R"&amp;ROW()&amp;"C"&amp;T369&amp;":R"&amp;ROW()&amp;"C"&amp;U369,"false"))&lt;&gt;1+U369-T369," GapInRangeHeating",""))</f>
        <v/>
      </c>
      <c r="Y369" s="345" t="str">
        <f>IF(ODU!$A369="","",IF(OR(ODU!$F369=0,ODU!$B369=0),0,ODU!$F369/ODU!$B369))</f>
        <v/>
      </c>
      <c r="Z369" s="345" t="str">
        <f>IF(ODU!$A369="","",IF(OR(ODU!$G369=0,ODU!$B369=0),0, ODU!$G369/ODU!$B369))</f>
        <v/>
      </c>
      <c r="AA369" s="303" t="str">
        <f>IF(ODU!$A369="","",IF(Y369=0,0,IF(Y369&gt;=0.8,13,IF(Y369&gt;=0.7,12,IF(Y369&gt;=0.6,11,IF(Y369&gt;=0.5,10,0))))))</f>
        <v/>
      </c>
      <c r="AB369" s="351" t="str">
        <f>IF(ODU!$A369="","",IF(Z369&gt;2, 25,6+INT(10*(Z369-0.0001))))</f>
        <v/>
      </c>
      <c r="AC369" s="304" t="str">
        <f>IF(ODU!$A369="","",IF(AA369&lt;R369," CapacityMin",""))</f>
        <v/>
      </c>
      <c r="AD369" s="304" t="str">
        <f>IF(ODU!$A369="","",IF(AB369&gt;S369," CapacityMax",""))</f>
        <v/>
      </c>
      <c r="AE369" s="344" t="str">
        <f>IF(ODU!$A369="","",IF(ODU!H369&lt;Min_Units," UnitMin",""))</f>
        <v/>
      </c>
      <c r="AF369" s="344" t="str">
        <f>IF(ODU!$A369="","",IF(ODU!I369&lt;=ODU!H369," UnitMax",""))</f>
        <v/>
      </c>
      <c r="AG369" s="344" t="str">
        <f>IF(ODU!$A369="","",IF(COUNTIF(IDU!$E$3:$N$3,"="&amp;UPPER(ODU!BL369))=1,""," Invalid_IDU_List"))</f>
        <v/>
      </c>
      <c r="AH369" s="344" t="str">
        <f t="shared" ca="1" si="48"/>
        <v/>
      </c>
      <c r="AI369" s="344" t="str">
        <f t="shared" si="49"/>
        <v/>
      </c>
    </row>
    <row r="370" spans="1:35" x14ac:dyDescent="0.2">
      <c r="A370">
        <v>370</v>
      </c>
      <c r="B370" s="311"/>
      <c r="C370" s="311"/>
      <c r="D370" s="311"/>
      <c r="E370" s="311"/>
      <c r="F370" s="311"/>
      <c r="G370" s="311"/>
      <c r="H370" s="311"/>
      <c r="I370" s="311"/>
      <c r="J370" s="311"/>
      <c r="K370" s="311"/>
      <c r="P370" s="344" t="str">
        <f>IF(ODU!$A370="","",IF(COUNTIF(ODU!$A$4:$A$504,"="&amp;ODU!$A370)&gt;1,"ODU_Duplicate",""))</f>
        <v/>
      </c>
      <c r="R370" s="351" t="str">
        <f>IF(ODU!$A370="","",9 + FIND("1",IF(ODU!$J370&gt;0,"1","0") &amp; IF(ODU!$K370&gt;0,"1","0") &amp; IF(ODU!$L370&gt;0,"1","0") &amp; IF(ODU!$M370&gt;0,"1","0")&amp; IF(ODU!$N370&gt;0,"1","0")&amp; IF(ODU!$O370&gt;0,"1","0")&amp; IF(ODU!$P370&gt;0,"1","0")&amp; IF(ODU!$Q370&gt;0,"1","0")&amp; IF(ODU!$R370&gt;0,"1","0")&amp; IF(ODU!$S370&gt;0,"1","0")&amp; IF(ODU!$T370&gt;0,"1","0")&amp; IF(ODU!$U370&gt;0,"1","0")&amp; IF(ODU!$V370&gt;0,"1","0")&amp; IF(ODU!$W370&gt;0,"1","0")&amp; IF(ODU!$X370&gt;0,"1","0")&amp; IF(ODU!$Y370&gt;0,"1","0")))</f>
        <v/>
      </c>
      <c r="S370" s="351" t="str">
        <f>IF(ODU!$A370="","",26 - FIND("1",IF(ODU!$Y370&gt;0,"1","0") &amp; IF(ODU!$X370&gt;0,"1","0") &amp; IF(ODU!$W370&gt;0,"1","0") &amp; IF(ODU!$V370&gt;0,"1","0")&amp; IF(ODU!$U370&gt;0,"1","0")&amp; IF(ODU!$T370&gt;0,"1","0")&amp; IF(ODU!$S370&gt;0,"1","0")&amp; IF(ODU!$R370&gt;0,"1","0")&amp; IF(ODU!$Q370&gt;0,"1","0")&amp; IF(ODU!$P370&gt;0,"1","0")&amp; IF(ODU!$O370&gt;0,"1","0")&amp; IF(ODU!$N370&gt;0,"1","0")&amp; IF(ODU!$M370&gt;0,"1","0")&amp; IF(ODU!$L370&gt;0,"1","0")&amp; IF(ODU!$K370&gt;0,"1","0")&amp; IF(ODU!$J370&gt;0,"1","0")))</f>
        <v/>
      </c>
      <c r="T370" s="351" t="str">
        <f>IF(ODU!$A370="","",26 + FIND("1",IF(ODU!$AA370&gt;0,"1","0") &amp; IF(ODU!$AB370&gt;0,"1","0") &amp; IF(ODU!$AC370&gt;0,"1","0") &amp; IF(ODU!$AD370&gt;0,"1","0")&amp; IF(ODU!$AE370&gt;0,"1","0")&amp; IF(ODU!$AF370&gt;0,"1","0")&amp; IF(ODU!$AG370&gt;0,"1","0")&amp; IF(ODU!$AH370&gt;0,"1","0")&amp; IF(ODU!$AI370&gt;0,"1","0")&amp; IF(ODU!$AJ370&gt;0,"1","0")&amp; IF(ODU!$AK370&gt;0,"1","0")&amp; IF(ODU!$AL370&gt;0,"1","0")&amp; IF(ODU!$AM370&gt;0,"1","0")&amp; IF(ODU!$AN370&gt;0,"1","0")&amp; IF(ODU!$AO370&gt;0,"1","0")&amp; IF(ODU!$AP370&gt;0,"1","0")))</f>
        <v/>
      </c>
      <c r="U370" s="351" t="str">
        <f>IF(ODU!$A370="","",43 - FIND("1",IF(ODU!$AP370&gt;0,"1","0") &amp; IF(ODU!$AO370&gt;0,"1","0") &amp; IF(ODU!$AN370&gt;0,"1","0") &amp; IF(ODU!$AM370&gt;0,"1","0")&amp; IF(ODU!$AL370&gt;0,"1","0")&amp; IF(ODU!$AK370&gt;0,"1","0")&amp; IF(ODU!$AJ370&gt;0,"1","0")&amp; IF(ODU!$AI370&gt;0,"1","0")&amp; IF(ODU!$AH370&gt;0,"1","0")&amp; IF(ODU!$AG370&gt;0,"1","0")&amp; IF(ODU!$AF370&gt;0,"1","0")&amp; IF(ODU!$AE370&gt;0,"1","0")&amp; IF(ODU!$AD370&gt;0,"1","0")&amp; IF(ODU!$AC370&gt;0,"1","0")&amp; IF(ODU!$AB370&gt;0,"1","0")&amp; IF(ODU!$AA370&gt;0,"1","0")))</f>
        <v/>
      </c>
      <c r="V370" s="351" t="str">
        <f>IF(ODU!$A370="","",IF(OR(T370&lt;&gt;R370+17,U370&lt;&gt;S370+17)," RangeMismatch",""))</f>
        <v/>
      </c>
      <c r="W370" s="344" t="str">
        <f ca="1">IF(ODU!$A370="","",IF(COUNTA(INDIRECT("odu!R"&amp;ROW()&amp;"C"&amp;R370&amp;":R"&amp;ROW()&amp;"C"&amp;S370,"false"))&lt;&gt;1+S370-R370," GapInRangeCooling",""))</f>
        <v/>
      </c>
      <c r="X370" s="344" t="str">
        <f ca="1">IF(ODU!$A370="","",IF(COUNTA(INDIRECT("odu!R"&amp;ROW()&amp;"C"&amp;T370&amp;":R"&amp;ROW()&amp;"C"&amp;U370,"false"))&lt;&gt;1+U370-T370," GapInRangeHeating",""))</f>
        <v/>
      </c>
      <c r="Y370" s="345" t="str">
        <f>IF(ODU!$A370="","",IF(OR(ODU!$F370=0,ODU!$B370=0),0,ODU!$F370/ODU!$B370))</f>
        <v/>
      </c>
      <c r="Z370" s="345" t="str">
        <f>IF(ODU!$A370="","",IF(OR(ODU!$G370=0,ODU!$B370=0),0, ODU!$G370/ODU!$B370))</f>
        <v/>
      </c>
      <c r="AA370" s="303" t="str">
        <f>IF(ODU!$A370="","",IF(Y370=0,0,IF(Y370&gt;=0.8,13,IF(Y370&gt;=0.7,12,IF(Y370&gt;=0.6,11,IF(Y370&gt;=0.5,10,0))))))</f>
        <v/>
      </c>
      <c r="AB370" s="351" t="str">
        <f>IF(ODU!$A370="","",IF(Z370&gt;2, 25,6+INT(10*(Z370-0.0001))))</f>
        <v/>
      </c>
      <c r="AC370" s="304" t="str">
        <f>IF(ODU!$A370="","",IF(AA370&lt;R370," CapacityMin",""))</f>
        <v/>
      </c>
      <c r="AD370" s="304" t="str">
        <f>IF(ODU!$A370="","",IF(AB370&gt;S370," CapacityMax",""))</f>
        <v/>
      </c>
      <c r="AE370" s="344" t="str">
        <f>IF(ODU!$A370="","",IF(ODU!H370&lt;Min_Units," UnitMin",""))</f>
        <v/>
      </c>
      <c r="AF370" s="344" t="str">
        <f>IF(ODU!$A370="","",IF(ODU!I370&lt;=ODU!H370," UnitMax",""))</f>
        <v/>
      </c>
      <c r="AG370" s="344" t="str">
        <f>IF(ODU!$A370="","",IF(COUNTIF(IDU!$E$3:$N$3,"="&amp;UPPER(ODU!BL370))=1,""," Invalid_IDU_List"))</f>
        <v/>
      </c>
      <c r="AH370" s="344" t="str">
        <f t="shared" ca="1" si="48"/>
        <v/>
      </c>
      <c r="AI370" s="344" t="str">
        <f t="shared" si="49"/>
        <v/>
      </c>
    </row>
    <row r="371" spans="1:35" x14ac:dyDescent="0.2">
      <c r="A371">
        <v>371</v>
      </c>
      <c r="B371" s="311"/>
      <c r="C371" s="311"/>
      <c r="D371" s="311"/>
      <c r="E371" s="311"/>
      <c r="F371" s="311"/>
      <c r="G371" s="311"/>
      <c r="H371" s="311"/>
      <c r="I371" s="311"/>
      <c r="J371" s="311"/>
      <c r="K371" s="311"/>
      <c r="P371" s="344" t="str">
        <f>IF(ODU!$A371="","",IF(COUNTIF(ODU!$A$4:$A$504,"="&amp;ODU!$A371)&gt;1,"ODU_Duplicate",""))</f>
        <v/>
      </c>
      <c r="R371" s="351" t="str">
        <f>IF(ODU!$A371="","",9 + FIND("1",IF(ODU!$J371&gt;0,"1","0") &amp; IF(ODU!$K371&gt;0,"1","0") &amp; IF(ODU!$L371&gt;0,"1","0") &amp; IF(ODU!$M371&gt;0,"1","0")&amp; IF(ODU!$N371&gt;0,"1","0")&amp; IF(ODU!$O371&gt;0,"1","0")&amp; IF(ODU!$P371&gt;0,"1","0")&amp; IF(ODU!$Q371&gt;0,"1","0")&amp; IF(ODU!$R371&gt;0,"1","0")&amp; IF(ODU!$S371&gt;0,"1","0")&amp; IF(ODU!$T371&gt;0,"1","0")&amp; IF(ODU!$U371&gt;0,"1","0")&amp; IF(ODU!$V371&gt;0,"1","0")&amp; IF(ODU!$W371&gt;0,"1","0")&amp; IF(ODU!$X371&gt;0,"1","0")&amp; IF(ODU!$Y371&gt;0,"1","0")))</f>
        <v/>
      </c>
      <c r="S371" s="351" t="str">
        <f>IF(ODU!$A371="","",26 - FIND("1",IF(ODU!$Y371&gt;0,"1","0") &amp; IF(ODU!$X371&gt;0,"1","0") &amp; IF(ODU!$W371&gt;0,"1","0") &amp; IF(ODU!$V371&gt;0,"1","0")&amp; IF(ODU!$U371&gt;0,"1","0")&amp; IF(ODU!$T371&gt;0,"1","0")&amp; IF(ODU!$S371&gt;0,"1","0")&amp; IF(ODU!$R371&gt;0,"1","0")&amp; IF(ODU!$Q371&gt;0,"1","0")&amp; IF(ODU!$P371&gt;0,"1","0")&amp; IF(ODU!$O371&gt;0,"1","0")&amp; IF(ODU!$N371&gt;0,"1","0")&amp; IF(ODU!$M371&gt;0,"1","0")&amp; IF(ODU!$L371&gt;0,"1","0")&amp; IF(ODU!$K371&gt;0,"1","0")&amp; IF(ODU!$J371&gt;0,"1","0")))</f>
        <v/>
      </c>
      <c r="T371" s="351" t="str">
        <f>IF(ODU!$A371="","",26 + FIND("1",IF(ODU!$AA371&gt;0,"1","0") &amp; IF(ODU!$AB371&gt;0,"1","0") &amp; IF(ODU!$AC371&gt;0,"1","0") &amp; IF(ODU!$AD371&gt;0,"1","0")&amp; IF(ODU!$AE371&gt;0,"1","0")&amp; IF(ODU!$AF371&gt;0,"1","0")&amp; IF(ODU!$AG371&gt;0,"1","0")&amp; IF(ODU!$AH371&gt;0,"1","0")&amp; IF(ODU!$AI371&gt;0,"1","0")&amp; IF(ODU!$AJ371&gt;0,"1","0")&amp; IF(ODU!$AK371&gt;0,"1","0")&amp; IF(ODU!$AL371&gt;0,"1","0")&amp; IF(ODU!$AM371&gt;0,"1","0")&amp; IF(ODU!$AN371&gt;0,"1","0")&amp; IF(ODU!$AO371&gt;0,"1","0")&amp; IF(ODU!$AP371&gt;0,"1","0")))</f>
        <v/>
      </c>
      <c r="U371" s="351" t="str">
        <f>IF(ODU!$A371="","",43 - FIND("1",IF(ODU!$AP371&gt;0,"1","0") &amp; IF(ODU!$AO371&gt;0,"1","0") &amp; IF(ODU!$AN371&gt;0,"1","0") &amp; IF(ODU!$AM371&gt;0,"1","0")&amp; IF(ODU!$AL371&gt;0,"1","0")&amp; IF(ODU!$AK371&gt;0,"1","0")&amp; IF(ODU!$AJ371&gt;0,"1","0")&amp; IF(ODU!$AI371&gt;0,"1","0")&amp; IF(ODU!$AH371&gt;0,"1","0")&amp; IF(ODU!$AG371&gt;0,"1","0")&amp; IF(ODU!$AF371&gt;0,"1","0")&amp; IF(ODU!$AE371&gt;0,"1","0")&amp; IF(ODU!$AD371&gt;0,"1","0")&amp; IF(ODU!$AC371&gt;0,"1","0")&amp; IF(ODU!$AB371&gt;0,"1","0")&amp; IF(ODU!$AA371&gt;0,"1","0")))</f>
        <v/>
      </c>
      <c r="V371" s="351" t="str">
        <f>IF(ODU!$A371="","",IF(OR(T371&lt;&gt;R371+17,U371&lt;&gt;S371+17)," RangeMismatch",""))</f>
        <v/>
      </c>
      <c r="W371" s="344" t="str">
        <f ca="1">IF(ODU!$A371="","",IF(COUNTA(INDIRECT("odu!R"&amp;ROW()&amp;"C"&amp;R371&amp;":R"&amp;ROW()&amp;"C"&amp;S371,"false"))&lt;&gt;1+S371-R371," GapInRangeCooling",""))</f>
        <v/>
      </c>
      <c r="X371" s="344" t="str">
        <f ca="1">IF(ODU!$A371="","",IF(COUNTA(INDIRECT("odu!R"&amp;ROW()&amp;"C"&amp;T371&amp;":R"&amp;ROW()&amp;"C"&amp;U371,"false"))&lt;&gt;1+U371-T371," GapInRangeHeating",""))</f>
        <v/>
      </c>
      <c r="Y371" s="345" t="str">
        <f>IF(ODU!$A371="","",IF(OR(ODU!$F371=0,ODU!$B371=0),0,ODU!$F371/ODU!$B371))</f>
        <v/>
      </c>
      <c r="Z371" s="345" t="str">
        <f>IF(ODU!$A371="","",IF(OR(ODU!$G371=0,ODU!$B371=0),0, ODU!$G371/ODU!$B371))</f>
        <v/>
      </c>
      <c r="AA371" s="303" t="str">
        <f>IF(ODU!$A371="","",IF(Y371=0,0,IF(Y371&gt;=0.8,13,IF(Y371&gt;=0.7,12,IF(Y371&gt;=0.6,11,IF(Y371&gt;=0.5,10,0))))))</f>
        <v/>
      </c>
      <c r="AB371" s="351" t="str">
        <f>IF(ODU!$A371="","",IF(Z371&gt;2, 25,6+INT(10*(Z371-0.0001))))</f>
        <v/>
      </c>
      <c r="AC371" s="304" t="str">
        <f>IF(ODU!$A371="","",IF(AA371&lt;R371," CapacityMin",""))</f>
        <v/>
      </c>
      <c r="AD371" s="304" t="str">
        <f>IF(ODU!$A371="","",IF(AB371&gt;S371," CapacityMax",""))</f>
        <v/>
      </c>
      <c r="AE371" s="344" t="str">
        <f>IF(ODU!$A371="","",IF(ODU!H371&lt;Min_Units," UnitMin",""))</f>
        <v/>
      </c>
      <c r="AF371" s="344" t="str">
        <f>IF(ODU!$A371="","",IF(ODU!I371&lt;=ODU!H371," UnitMax",""))</f>
        <v/>
      </c>
      <c r="AG371" s="344" t="str">
        <f>IF(ODU!$A371="","",IF(COUNTIF(IDU!$E$3:$N$3,"="&amp;UPPER(ODU!BL371))=1,""," Invalid_IDU_List"))</f>
        <v/>
      </c>
      <c r="AH371" s="344" t="str">
        <f t="shared" ca="1" si="48"/>
        <v/>
      </c>
      <c r="AI371" s="344" t="str">
        <f t="shared" si="49"/>
        <v/>
      </c>
    </row>
    <row r="372" spans="1:35" x14ac:dyDescent="0.2">
      <c r="A372">
        <v>372</v>
      </c>
      <c r="B372" s="311"/>
      <c r="C372" s="311"/>
      <c r="D372" s="311"/>
      <c r="E372" s="311"/>
      <c r="F372" s="311"/>
      <c r="G372" s="311"/>
      <c r="H372" s="311"/>
      <c r="I372" s="311"/>
      <c r="J372" s="311"/>
      <c r="K372" s="311"/>
      <c r="P372" s="344" t="str">
        <f>IF(ODU!$A372="","",IF(COUNTIF(ODU!$A$4:$A$504,"="&amp;ODU!$A372)&gt;1,"ODU_Duplicate",""))</f>
        <v/>
      </c>
      <c r="R372" s="351" t="str">
        <f>IF(ODU!$A372="","",9 + FIND("1",IF(ODU!$J372&gt;0,"1","0") &amp; IF(ODU!$K372&gt;0,"1","0") &amp; IF(ODU!$L372&gt;0,"1","0") &amp; IF(ODU!$M372&gt;0,"1","0")&amp; IF(ODU!$N372&gt;0,"1","0")&amp; IF(ODU!$O372&gt;0,"1","0")&amp; IF(ODU!$P372&gt;0,"1","0")&amp; IF(ODU!$Q372&gt;0,"1","0")&amp; IF(ODU!$R372&gt;0,"1","0")&amp; IF(ODU!$S372&gt;0,"1","0")&amp; IF(ODU!$T372&gt;0,"1","0")&amp; IF(ODU!$U372&gt;0,"1","0")&amp; IF(ODU!$V372&gt;0,"1","0")&amp; IF(ODU!$W372&gt;0,"1","0")&amp; IF(ODU!$X372&gt;0,"1","0")&amp; IF(ODU!$Y372&gt;0,"1","0")))</f>
        <v/>
      </c>
      <c r="S372" s="351" t="str">
        <f>IF(ODU!$A372="","",26 - FIND("1",IF(ODU!$Y372&gt;0,"1","0") &amp; IF(ODU!$X372&gt;0,"1","0") &amp; IF(ODU!$W372&gt;0,"1","0") &amp; IF(ODU!$V372&gt;0,"1","0")&amp; IF(ODU!$U372&gt;0,"1","0")&amp; IF(ODU!$T372&gt;0,"1","0")&amp; IF(ODU!$S372&gt;0,"1","0")&amp; IF(ODU!$R372&gt;0,"1","0")&amp; IF(ODU!$Q372&gt;0,"1","0")&amp; IF(ODU!$P372&gt;0,"1","0")&amp; IF(ODU!$O372&gt;0,"1","0")&amp; IF(ODU!$N372&gt;0,"1","0")&amp; IF(ODU!$M372&gt;0,"1","0")&amp; IF(ODU!$L372&gt;0,"1","0")&amp; IF(ODU!$K372&gt;0,"1","0")&amp; IF(ODU!$J372&gt;0,"1","0")))</f>
        <v/>
      </c>
      <c r="T372" s="351" t="str">
        <f>IF(ODU!$A372="","",26 + FIND("1",IF(ODU!$AA372&gt;0,"1","0") &amp; IF(ODU!$AB372&gt;0,"1","0") &amp; IF(ODU!$AC372&gt;0,"1","0") &amp; IF(ODU!$AD372&gt;0,"1","0")&amp; IF(ODU!$AE372&gt;0,"1","0")&amp; IF(ODU!$AF372&gt;0,"1","0")&amp; IF(ODU!$AG372&gt;0,"1","0")&amp; IF(ODU!$AH372&gt;0,"1","0")&amp; IF(ODU!$AI372&gt;0,"1","0")&amp; IF(ODU!$AJ372&gt;0,"1","0")&amp; IF(ODU!$AK372&gt;0,"1","0")&amp; IF(ODU!$AL372&gt;0,"1","0")&amp; IF(ODU!$AM372&gt;0,"1","0")&amp; IF(ODU!$AN372&gt;0,"1","0")&amp; IF(ODU!$AO372&gt;0,"1","0")&amp; IF(ODU!$AP372&gt;0,"1","0")))</f>
        <v/>
      </c>
      <c r="U372" s="351" t="str">
        <f>IF(ODU!$A372="","",43 - FIND("1",IF(ODU!$AP372&gt;0,"1","0") &amp; IF(ODU!$AO372&gt;0,"1","0") &amp; IF(ODU!$AN372&gt;0,"1","0") &amp; IF(ODU!$AM372&gt;0,"1","0")&amp; IF(ODU!$AL372&gt;0,"1","0")&amp; IF(ODU!$AK372&gt;0,"1","0")&amp; IF(ODU!$AJ372&gt;0,"1","0")&amp; IF(ODU!$AI372&gt;0,"1","0")&amp; IF(ODU!$AH372&gt;0,"1","0")&amp; IF(ODU!$AG372&gt;0,"1","0")&amp; IF(ODU!$AF372&gt;0,"1","0")&amp; IF(ODU!$AE372&gt;0,"1","0")&amp; IF(ODU!$AD372&gt;0,"1","0")&amp; IF(ODU!$AC372&gt;0,"1","0")&amp; IF(ODU!$AB372&gt;0,"1","0")&amp; IF(ODU!$AA372&gt;0,"1","0")))</f>
        <v/>
      </c>
      <c r="V372" s="351" t="str">
        <f>IF(ODU!$A372="","",IF(OR(T372&lt;&gt;R372+17,U372&lt;&gt;S372+17)," RangeMismatch",""))</f>
        <v/>
      </c>
      <c r="W372" s="344" t="str">
        <f ca="1">IF(ODU!$A372="","",IF(COUNTA(INDIRECT("odu!R"&amp;ROW()&amp;"C"&amp;R372&amp;":R"&amp;ROW()&amp;"C"&amp;S372,"false"))&lt;&gt;1+S372-R372," GapInRangeCooling",""))</f>
        <v/>
      </c>
      <c r="X372" s="344" t="str">
        <f ca="1">IF(ODU!$A372="","",IF(COUNTA(INDIRECT("odu!R"&amp;ROW()&amp;"C"&amp;T372&amp;":R"&amp;ROW()&amp;"C"&amp;U372,"false"))&lt;&gt;1+U372-T372," GapInRangeHeating",""))</f>
        <v/>
      </c>
      <c r="Y372" s="345" t="str">
        <f>IF(ODU!$A372="","",IF(OR(ODU!$F372=0,ODU!$B372=0),0,ODU!$F372/ODU!$B372))</f>
        <v/>
      </c>
      <c r="Z372" s="345" t="str">
        <f>IF(ODU!$A372="","",IF(OR(ODU!$G372=0,ODU!$B372=0),0, ODU!$G372/ODU!$B372))</f>
        <v/>
      </c>
      <c r="AA372" s="303" t="str">
        <f>IF(ODU!$A372="","",IF(Y372=0,0,IF(Y372&gt;=0.8,13,IF(Y372&gt;=0.7,12,IF(Y372&gt;=0.6,11,IF(Y372&gt;=0.5,10,0))))))</f>
        <v/>
      </c>
      <c r="AB372" s="351" t="str">
        <f>IF(ODU!$A372="","",IF(Z372&gt;2, 25,6+INT(10*(Z372-0.0001))))</f>
        <v/>
      </c>
      <c r="AC372" s="304" t="str">
        <f>IF(ODU!$A372="","",IF(AA372&lt;R372," CapacityMin",""))</f>
        <v/>
      </c>
      <c r="AD372" s="304" t="str">
        <f>IF(ODU!$A372="","",IF(AB372&gt;S372," CapacityMax",""))</f>
        <v/>
      </c>
      <c r="AE372" s="344" t="str">
        <f>IF(ODU!$A372="","",IF(ODU!H372&lt;Min_Units," UnitMin",""))</f>
        <v/>
      </c>
      <c r="AF372" s="344" t="str">
        <f>IF(ODU!$A372="","",IF(ODU!I372&lt;=ODU!H372," UnitMax",""))</f>
        <v/>
      </c>
      <c r="AG372" s="344" t="str">
        <f>IF(ODU!$A372="","",IF(COUNTIF(IDU!$E$3:$N$3,"="&amp;UPPER(ODU!BL372))=1,""," Invalid_IDU_List"))</f>
        <v/>
      </c>
      <c r="AH372" s="344" t="str">
        <f t="shared" ca="1" si="48"/>
        <v/>
      </c>
      <c r="AI372" s="344" t="str">
        <f t="shared" si="49"/>
        <v/>
      </c>
    </row>
    <row r="373" spans="1:35" x14ac:dyDescent="0.2">
      <c r="A373">
        <v>373</v>
      </c>
      <c r="B373" s="311"/>
      <c r="C373" s="311"/>
      <c r="D373" s="311"/>
      <c r="E373" s="311"/>
      <c r="F373" s="311"/>
      <c r="G373" s="311"/>
      <c r="H373" s="311"/>
      <c r="I373" s="311"/>
      <c r="J373" s="311"/>
      <c r="K373" s="311"/>
      <c r="P373" s="344" t="str">
        <f>IF(ODU!$A373="","",IF(COUNTIF(ODU!$A$4:$A$504,"="&amp;ODU!$A373)&gt;1,"ODU_Duplicate",""))</f>
        <v/>
      </c>
      <c r="R373" s="351" t="str">
        <f>IF(ODU!$A373="","",9 + FIND("1",IF(ODU!$J373&gt;0,"1","0") &amp; IF(ODU!$K373&gt;0,"1","0") &amp; IF(ODU!$L373&gt;0,"1","0") &amp; IF(ODU!$M373&gt;0,"1","0")&amp; IF(ODU!$N373&gt;0,"1","0")&amp; IF(ODU!$O373&gt;0,"1","0")&amp; IF(ODU!$P373&gt;0,"1","0")&amp; IF(ODU!$Q373&gt;0,"1","0")&amp; IF(ODU!$R373&gt;0,"1","0")&amp; IF(ODU!$S373&gt;0,"1","0")&amp; IF(ODU!$T373&gt;0,"1","0")&amp; IF(ODU!$U373&gt;0,"1","0")&amp; IF(ODU!$V373&gt;0,"1","0")&amp; IF(ODU!$W373&gt;0,"1","0")&amp; IF(ODU!$X373&gt;0,"1","0")&amp; IF(ODU!$Y373&gt;0,"1","0")))</f>
        <v/>
      </c>
      <c r="S373" s="351" t="str">
        <f>IF(ODU!$A373="","",26 - FIND("1",IF(ODU!$Y373&gt;0,"1","0") &amp; IF(ODU!$X373&gt;0,"1","0") &amp; IF(ODU!$W373&gt;0,"1","0") &amp; IF(ODU!$V373&gt;0,"1","0")&amp; IF(ODU!$U373&gt;0,"1","0")&amp; IF(ODU!$T373&gt;0,"1","0")&amp; IF(ODU!$S373&gt;0,"1","0")&amp; IF(ODU!$R373&gt;0,"1","0")&amp; IF(ODU!$Q373&gt;0,"1","0")&amp; IF(ODU!$P373&gt;0,"1","0")&amp; IF(ODU!$O373&gt;0,"1","0")&amp; IF(ODU!$N373&gt;0,"1","0")&amp; IF(ODU!$M373&gt;0,"1","0")&amp; IF(ODU!$L373&gt;0,"1","0")&amp; IF(ODU!$K373&gt;0,"1","0")&amp; IF(ODU!$J373&gt;0,"1","0")))</f>
        <v/>
      </c>
      <c r="T373" s="351" t="str">
        <f>IF(ODU!$A373="","",26 + FIND("1",IF(ODU!$AA373&gt;0,"1","0") &amp; IF(ODU!$AB373&gt;0,"1","0") &amp; IF(ODU!$AC373&gt;0,"1","0") &amp; IF(ODU!$AD373&gt;0,"1","0")&amp; IF(ODU!$AE373&gt;0,"1","0")&amp; IF(ODU!$AF373&gt;0,"1","0")&amp; IF(ODU!$AG373&gt;0,"1","0")&amp; IF(ODU!$AH373&gt;0,"1","0")&amp; IF(ODU!$AI373&gt;0,"1","0")&amp; IF(ODU!$AJ373&gt;0,"1","0")&amp; IF(ODU!$AK373&gt;0,"1","0")&amp; IF(ODU!$AL373&gt;0,"1","0")&amp; IF(ODU!$AM373&gt;0,"1","0")&amp; IF(ODU!$AN373&gt;0,"1","0")&amp; IF(ODU!$AO373&gt;0,"1","0")&amp; IF(ODU!$AP373&gt;0,"1","0")))</f>
        <v/>
      </c>
      <c r="U373" s="351" t="str">
        <f>IF(ODU!$A373="","",43 - FIND("1",IF(ODU!$AP373&gt;0,"1","0") &amp; IF(ODU!$AO373&gt;0,"1","0") &amp; IF(ODU!$AN373&gt;0,"1","0") &amp; IF(ODU!$AM373&gt;0,"1","0")&amp; IF(ODU!$AL373&gt;0,"1","0")&amp; IF(ODU!$AK373&gt;0,"1","0")&amp; IF(ODU!$AJ373&gt;0,"1","0")&amp; IF(ODU!$AI373&gt;0,"1","0")&amp; IF(ODU!$AH373&gt;0,"1","0")&amp; IF(ODU!$AG373&gt;0,"1","0")&amp; IF(ODU!$AF373&gt;0,"1","0")&amp; IF(ODU!$AE373&gt;0,"1","0")&amp; IF(ODU!$AD373&gt;0,"1","0")&amp; IF(ODU!$AC373&gt;0,"1","0")&amp; IF(ODU!$AB373&gt;0,"1","0")&amp; IF(ODU!$AA373&gt;0,"1","0")))</f>
        <v/>
      </c>
      <c r="V373" s="351" t="str">
        <f>IF(ODU!$A373="","",IF(OR(T373&lt;&gt;R373+17,U373&lt;&gt;S373+17)," RangeMismatch",""))</f>
        <v/>
      </c>
      <c r="W373" s="344" t="str">
        <f ca="1">IF(ODU!$A373="","",IF(COUNTA(INDIRECT("odu!R"&amp;ROW()&amp;"C"&amp;R373&amp;":R"&amp;ROW()&amp;"C"&amp;S373,"false"))&lt;&gt;1+S373-R373," GapInRangeCooling",""))</f>
        <v/>
      </c>
      <c r="X373" s="344" t="str">
        <f ca="1">IF(ODU!$A373="","",IF(COUNTA(INDIRECT("odu!R"&amp;ROW()&amp;"C"&amp;T373&amp;":R"&amp;ROW()&amp;"C"&amp;U373,"false"))&lt;&gt;1+U373-T373," GapInRangeHeating",""))</f>
        <v/>
      </c>
      <c r="Y373" s="345" t="str">
        <f>IF(ODU!$A373="","",IF(OR(ODU!$F373=0,ODU!$B373=0),0,ODU!$F373/ODU!$B373))</f>
        <v/>
      </c>
      <c r="Z373" s="345" t="str">
        <f>IF(ODU!$A373="","",IF(OR(ODU!$G373=0,ODU!$B373=0),0, ODU!$G373/ODU!$B373))</f>
        <v/>
      </c>
      <c r="AA373" s="303" t="str">
        <f>IF(ODU!$A373="","",IF(Y373=0,0,IF(Y373&gt;=0.8,13,IF(Y373&gt;=0.7,12,IF(Y373&gt;=0.6,11,IF(Y373&gt;=0.5,10,0))))))</f>
        <v/>
      </c>
      <c r="AB373" s="351" t="str">
        <f>IF(ODU!$A373="","",IF(Z373&gt;2, 25,6+INT(10*(Z373-0.0001))))</f>
        <v/>
      </c>
      <c r="AC373" s="304" t="str">
        <f>IF(ODU!$A373="","",IF(AA373&lt;R373," CapacityMin",""))</f>
        <v/>
      </c>
      <c r="AD373" s="304" t="str">
        <f>IF(ODU!$A373="","",IF(AB373&gt;S373," CapacityMax",""))</f>
        <v/>
      </c>
      <c r="AE373" s="344" t="str">
        <f>IF(ODU!$A373="","",IF(ODU!H373&lt;Min_Units," UnitMin",""))</f>
        <v/>
      </c>
      <c r="AF373" s="344" t="str">
        <f>IF(ODU!$A373="","",IF(ODU!I373&lt;=ODU!H373," UnitMax",""))</f>
        <v/>
      </c>
      <c r="AG373" s="344" t="str">
        <f>IF(ODU!$A373="","",IF(COUNTIF(IDU!$E$3:$N$3,"="&amp;UPPER(ODU!BL373))=1,""," Invalid_IDU_List"))</f>
        <v/>
      </c>
      <c r="AH373" s="344" t="str">
        <f t="shared" ca="1" si="48"/>
        <v/>
      </c>
      <c r="AI373" s="344" t="str">
        <f t="shared" si="49"/>
        <v/>
      </c>
    </row>
    <row r="374" spans="1:35" x14ac:dyDescent="0.2">
      <c r="A374">
        <v>374</v>
      </c>
      <c r="B374" s="311"/>
      <c r="C374" s="311"/>
      <c r="D374" s="311"/>
      <c r="E374" s="311"/>
      <c r="F374" s="311"/>
      <c r="G374" s="311"/>
      <c r="H374" s="311"/>
      <c r="I374" s="311"/>
      <c r="J374" s="311"/>
      <c r="K374" s="311"/>
      <c r="P374" s="344" t="str">
        <f>IF(ODU!$A374="","",IF(COUNTIF(ODU!$A$4:$A$504,"="&amp;ODU!$A374)&gt;1,"ODU_Duplicate",""))</f>
        <v/>
      </c>
      <c r="R374" s="351" t="str">
        <f>IF(ODU!$A374="","",9 + FIND("1",IF(ODU!$J374&gt;0,"1","0") &amp; IF(ODU!$K374&gt;0,"1","0") &amp; IF(ODU!$L374&gt;0,"1","0") &amp; IF(ODU!$M374&gt;0,"1","0")&amp; IF(ODU!$N374&gt;0,"1","0")&amp; IF(ODU!$O374&gt;0,"1","0")&amp; IF(ODU!$P374&gt;0,"1","0")&amp; IF(ODU!$Q374&gt;0,"1","0")&amp; IF(ODU!$R374&gt;0,"1","0")&amp; IF(ODU!$S374&gt;0,"1","0")&amp; IF(ODU!$T374&gt;0,"1","0")&amp; IF(ODU!$U374&gt;0,"1","0")&amp; IF(ODU!$V374&gt;0,"1","0")&amp; IF(ODU!$W374&gt;0,"1","0")&amp; IF(ODU!$X374&gt;0,"1","0")&amp; IF(ODU!$Y374&gt;0,"1","0")))</f>
        <v/>
      </c>
      <c r="S374" s="351" t="str">
        <f>IF(ODU!$A374="","",26 - FIND("1",IF(ODU!$Y374&gt;0,"1","0") &amp; IF(ODU!$X374&gt;0,"1","0") &amp; IF(ODU!$W374&gt;0,"1","0") &amp; IF(ODU!$V374&gt;0,"1","0")&amp; IF(ODU!$U374&gt;0,"1","0")&amp; IF(ODU!$T374&gt;0,"1","0")&amp; IF(ODU!$S374&gt;0,"1","0")&amp; IF(ODU!$R374&gt;0,"1","0")&amp; IF(ODU!$Q374&gt;0,"1","0")&amp; IF(ODU!$P374&gt;0,"1","0")&amp; IF(ODU!$O374&gt;0,"1","0")&amp; IF(ODU!$N374&gt;0,"1","0")&amp; IF(ODU!$M374&gt;0,"1","0")&amp; IF(ODU!$L374&gt;0,"1","0")&amp; IF(ODU!$K374&gt;0,"1","0")&amp; IF(ODU!$J374&gt;0,"1","0")))</f>
        <v/>
      </c>
      <c r="T374" s="351" t="str">
        <f>IF(ODU!$A374="","",26 + FIND("1",IF(ODU!$AA374&gt;0,"1","0") &amp; IF(ODU!$AB374&gt;0,"1","0") &amp; IF(ODU!$AC374&gt;0,"1","0") &amp; IF(ODU!$AD374&gt;0,"1","0")&amp; IF(ODU!$AE374&gt;0,"1","0")&amp; IF(ODU!$AF374&gt;0,"1","0")&amp; IF(ODU!$AG374&gt;0,"1","0")&amp; IF(ODU!$AH374&gt;0,"1","0")&amp; IF(ODU!$AI374&gt;0,"1","0")&amp; IF(ODU!$AJ374&gt;0,"1","0")&amp; IF(ODU!$AK374&gt;0,"1","0")&amp; IF(ODU!$AL374&gt;0,"1","0")&amp; IF(ODU!$AM374&gt;0,"1","0")&amp; IF(ODU!$AN374&gt;0,"1","0")&amp; IF(ODU!$AO374&gt;0,"1","0")&amp; IF(ODU!$AP374&gt;0,"1","0")))</f>
        <v/>
      </c>
      <c r="U374" s="351" t="str">
        <f>IF(ODU!$A374="","",43 - FIND("1",IF(ODU!$AP374&gt;0,"1","0") &amp; IF(ODU!$AO374&gt;0,"1","0") &amp; IF(ODU!$AN374&gt;0,"1","0") &amp; IF(ODU!$AM374&gt;0,"1","0")&amp; IF(ODU!$AL374&gt;0,"1","0")&amp; IF(ODU!$AK374&gt;0,"1","0")&amp; IF(ODU!$AJ374&gt;0,"1","0")&amp; IF(ODU!$AI374&gt;0,"1","0")&amp; IF(ODU!$AH374&gt;0,"1","0")&amp; IF(ODU!$AG374&gt;0,"1","0")&amp; IF(ODU!$AF374&gt;0,"1","0")&amp; IF(ODU!$AE374&gt;0,"1","0")&amp; IF(ODU!$AD374&gt;0,"1","0")&amp; IF(ODU!$AC374&gt;0,"1","0")&amp; IF(ODU!$AB374&gt;0,"1","0")&amp; IF(ODU!$AA374&gt;0,"1","0")))</f>
        <v/>
      </c>
      <c r="V374" s="351" t="str">
        <f>IF(ODU!$A374="","",IF(OR(T374&lt;&gt;R374+17,U374&lt;&gt;S374+17)," RangeMismatch",""))</f>
        <v/>
      </c>
      <c r="W374" s="344" t="str">
        <f ca="1">IF(ODU!$A374="","",IF(COUNTA(INDIRECT("odu!R"&amp;ROW()&amp;"C"&amp;R374&amp;":R"&amp;ROW()&amp;"C"&amp;S374,"false"))&lt;&gt;1+S374-R374," GapInRangeCooling",""))</f>
        <v/>
      </c>
      <c r="X374" s="344" t="str">
        <f ca="1">IF(ODU!$A374="","",IF(COUNTA(INDIRECT("odu!R"&amp;ROW()&amp;"C"&amp;T374&amp;":R"&amp;ROW()&amp;"C"&amp;U374,"false"))&lt;&gt;1+U374-T374," GapInRangeHeating",""))</f>
        <v/>
      </c>
      <c r="Y374" s="345" t="str">
        <f>IF(ODU!$A374="","",IF(OR(ODU!$F374=0,ODU!$B374=0),0,ODU!$F374/ODU!$B374))</f>
        <v/>
      </c>
      <c r="Z374" s="345" t="str">
        <f>IF(ODU!$A374="","",IF(OR(ODU!$G374=0,ODU!$B374=0),0, ODU!$G374/ODU!$B374))</f>
        <v/>
      </c>
      <c r="AA374" s="303" t="str">
        <f>IF(ODU!$A374="","",IF(Y374=0,0,IF(Y374&gt;=0.8,13,IF(Y374&gt;=0.7,12,IF(Y374&gt;=0.6,11,IF(Y374&gt;=0.5,10,0))))))</f>
        <v/>
      </c>
      <c r="AB374" s="351" t="str">
        <f>IF(ODU!$A374="","",IF(Z374&gt;2, 25,6+INT(10*(Z374-0.0001))))</f>
        <v/>
      </c>
      <c r="AC374" s="304" t="str">
        <f>IF(ODU!$A374="","",IF(AA374&lt;R374," CapacityMin",""))</f>
        <v/>
      </c>
      <c r="AD374" s="304" t="str">
        <f>IF(ODU!$A374="","",IF(AB374&gt;S374," CapacityMax",""))</f>
        <v/>
      </c>
      <c r="AE374" s="344" t="str">
        <f>IF(ODU!$A374="","",IF(ODU!H374&lt;Min_Units," UnitMin",""))</f>
        <v/>
      </c>
      <c r="AF374" s="344" t="str">
        <f>IF(ODU!$A374="","",IF(ODU!I374&lt;=ODU!H374," UnitMax",""))</f>
        <v/>
      </c>
      <c r="AG374" s="344" t="str">
        <f>IF(ODU!$A374="","",IF(COUNTIF(IDU!$E$3:$N$3,"="&amp;UPPER(ODU!BL374))=1,""," Invalid_IDU_List"))</f>
        <v/>
      </c>
      <c r="AH374" s="344" t="str">
        <f t="shared" ca="1" si="48"/>
        <v/>
      </c>
      <c r="AI374" s="344" t="str">
        <f t="shared" si="49"/>
        <v/>
      </c>
    </row>
    <row r="375" spans="1:35" x14ac:dyDescent="0.2">
      <c r="A375">
        <v>375</v>
      </c>
      <c r="B375" s="311"/>
      <c r="C375" s="311"/>
      <c r="D375" s="311"/>
      <c r="E375" s="311"/>
      <c r="F375" s="311"/>
      <c r="G375" s="311"/>
      <c r="H375" s="311"/>
      <c r="I375" s="311"/>
      <c r="J375" s="311"/>
      <c r="K375" s="311"/>
      <c r="P375" s="344" t="str">
        <f>IF(ODU!$A375="","",IF(COUNTIF(ODU!$A$4:$A$504,"="&amp;ODU!$A375)&gt;1,"ODU_Duplicate",""))</f>
        <v/>
      </c>
      <c r="R375" s="351" t="str">
        <f>IF(ODU!$A375="","",9 + FIND("1",IF(ODU!$J375&gt;0,"1","0") &amp; IF(ODU!$K375&gt;0,"1","0") &amp; IF(ODU!$L375&gt;0,"1","0") &amp; IF(ODU!$M375&gt;0,"1","0")&amp; IF(ODU!$N375&gt;0,"1","0")&amp; IF(ODU!$O375&gt;0,"1","0")&amp; IF(ODU!$P375&gt;0,"1","0")&amp; IF(ODU!$Q375&gt;0,"1","0")&amp; IF(ODU!$R375&gt;0,"1","0")&amp; IF(ODU!$S375&gt;0,"1","0")&amp; IF(ODU!$T375&gt;0,"1","0")&amp; IF(ODU!$U375&gt;0,"1","0")&amp; IF(ODU!$V375&gt;0,"1","0")&amp; IF(ODU!$W375&gt;0,"1","0")&amp; IF(ODU!$X375&gt;0,"1","0")&amp; IF(ODU!$Y375&gt;0,"1","0")))</f>
        <v/>
      </c>
      <c r="S375" s="351" t="str">
        <f>IF(ODU!$A375="","",26 - FIND("1",IF(ODU!$Y375&gt;0,"1","0") &amp; IF(ODU!$X375&gt;0,"1","0") &amp; IF(ODU!$W375&gt;0,"1","0") &amp; IF(ODU!$V375&gt;0,"1","0")&amp; IF(ODU!$U375&gt;0,"1","0")&amp; IF(ODU!$T375&gt;0,"1","0")&amp; IF(ODU!$S375&gt;0,"1","0")&amp; IF(ODU!$R375&gt;0,"1","0")&amp; IF(ODU!$Q375&gt;0,"1","0")&amp; IF(ODU!$P375&gt;0,"1","0")&amp; IF(ODU!$O375&gt;0,"1","0")&amp; IF(ODU!$N375&gt;0,"1","0")&amp; IF(ODU!$M375&gt;0,"1","0")&amp; IF(ODU!$L375&gt;0,"1","0")&amp; IF(ODU!$K375&gt;0,"1","0")&amp; IF(ODU!$J375&gt;0,"1","0")))</f>
        <v/>
      </c>
      <c r="T375" s="351" t="str">
        <f>IF(ODU!$A375="","",26 + FIND("1",IF(ODU!$AA375&gt;0,"1","0") &amp; IF(ODU!$AB375&gt;0,"1","0") &amp; IF(ODU!$AC375&gt;0,"1","0") &amp; IF(ODU!$AD375&gt;0,"1","0")&amp; IF(ODU!$AE375&gt;0,"1","0")&amp; IF(ODU!$AF375&gt;0,"1","0")&amp; IF(ODU!$AG375&gt;0,"1","0")&amp; IF(ODU!$AH375&gt;0,"1","0")&amp; IF(ODU!$AI375&gt;0,"1","0")&amp; IF(ODU!$AJ375&gt;0,"1","0")&amp; IF(ODU!$AK375&gt;0,"1","0")&amp; IF(ODU!$AL375&gt;0,"1","0")&amp; IF(ODU!$AM375&gt;0,"1","0")&amp; IF(ODU!$AN375&gt;0,"1","0")&amp; IF(ODU!$AO375&gt;0,"1","0")&amp; IF(ODU!$AP375&gt;0,"1","0")))</f>
        <v/>
      </c>
      <c r="U375" s="351" t="str">
        <f>IF(ODU!$A375="","",43 - FIND("1",IF(ODU!$AP375&gt;0,"1","0") &amp; IF(ODU!$AO375&gt;0,"1","0") &amp; IF(ODU!$AN375&gt;0,"1","0") &amp; IF(ODU!$AM375&gt;0,"1","0")&amp; IF(ODU!$AL375&gt;0,"1","0")&amp; IF(ODU!$AK375&gt;0,"1","0")&amp; IF(ODU!$AJ375&gt;0,"1","0")&amp; IF(ODU!$AI375&gt;0,"1","0")&amp; IF(ODU!$AH375&gt;0,"1","0")&amp; IF(ODU!$AG375&gt;0,"1","0")&amp; IF(ODU!$AF375&gt;0,"1","0")&amp; IF(ODU!$AE375&gt;0,"1","0")&amp; IF(ODU!$AD375&gt;0,"1","0")&amp; IF(ODU!$AC375&gt;0,"1","0")&amp; IF(ODU!$AB375&gt;0,"1","0")&amp; IF(ODU!$AA375&gt;0,"1","0")))</f>
        <v/>
      </c>
      <c r="V375" s="351" t="str">
        <f>IF(ODU!$A375="","",IF(OR(T375&lt;&gt;R375+17,U375&lt;&gt;S375+17)," RangeMismatch",""))</f>
        <v/>
      </c>
      <c r="W375" s="344" t="str">
        <f ca="1">IF(ODU!$A375="","",IF(COUNTA(INDIRECT("odu!R"&amp;ROW()&amp;"C"&amp;R375&amp;":R"&amp;ROW()&amp;"C"&amp;S375,"false"))&lt;&gt;1+S375-R375," GapInRangeCooling",""))</f>
        <v/>
      </c>
      <c r="X375" s="344" t="str">
        <f ca="1">IF(ODU!$A375="","",IF(COUNTA(INDIRECT("odu!R"&amp;ROW()&amp;"C"&amp;T375&amp;":R"&amp;ROW()&amp;"C"&amp;U375,"false"))&lt;&gt;1+U375-T375," GapInRangeHeating",""))</f>
        <v/>
      </c>
      <c r="Y375" s="345" t="str">
        <f>IF(ODU!$A375="","",IF(OR(ODU!$F375=0,ODU!$B375=0),0,ODU!$F375/ODU!$B375))</f>
        <v/>
      </c>
      <c r="Z375" s="345" t="str">
        <f>IF(ODU!$A375="","",IF(OR(ODU!$G375=0,ODU!$B375=0),0, ODU!$G375/ODU!$B375))</f>
        <v/>
      </c>
      <c r="AA375" s="303" t="str">
        <f>IF(ODU!$A375="","",IF(Y375=0,0,IF(Y375&gt;=0.8,13,IF(Y375&gt;=0.7,12,IF(Y375&gt;=0.6,11,IF(Y375&gt;=0.5,10,0))))))</f>
        <v/>
      </c>
      <c r="AB375" s="351" t="str">
        <f>IF(ODU!$A375="","",IF(Z375&gt;2, 25,6+INT(10*(Z375-0.0001))))</f>
        <v/>
      </c>
      <c r="AC375" s="304" t="str">
        <f>IF(ODU!$A375="","",IF(AA375&lt;R375," CapacityMin",""))</f>
        <v/>
      </c>
      <c r="AD375" s="304" t="str">
        <f>IF(ODU!$A375="","",IF(AB375&gt;S375," CapacityMax",""))</f>
        <v/>
      </c>
      <c r="AE375" s="344" t="str">
        <f>IF(ODU!$A375="","",IF(ODU!H375&lt;Min_Units," UnitMin",""))</f>
        <v/>
      </c>
      <c r="AF375" s="344" t="str">
        <f>IF(ODU!$A375="","",IF(ODU!I375&lt;=ODU!H375," UnitMax",""))</f>
        <v/>
      </c>
      <c r="AG375" s="344" t="str">
        <f>IF(ODU!$A375="","",IF(COUNTIF(IDU!$E$3:$N$3,"="&amp;UPPER(ODU!BL375))=1,""," Invalid_IDU_List"))</f>
        <v/>
      </c>
      <c r="AH375" s="344" t="str">
        <f t="shared" ca="1" si="48"/>
        <v/>
      </c>
      <c r="AI375" s="344" t="str">
        <f t="shared" si="49"/>
        <v/>
      </c>
    </row>
    <row r="376" spans="1:35" x14ac:dyDescent="0.2">
      <c r="A376">
        <v>376</v>
      </c>
      <c r="B376" s="311"/>
      <c r="C376" s="311"/>
      <c r="D376" s="311"/>
      <c r="E376" s="311"/>
      <c r="F376" s="311"/>
      <c r="G376" s="311"/>
      <c r="H376" s="311"/>
      <c r="I376" s="311"/>
      <c r="J376" s="311"/>
      <c r="K376" s="311"/>
      <c r="P376" s="344" t="str">
        <f>IF(ODU!$A376="","",IF(COUNTIF(ODU!$A$4:$A$504,"="&amp;ODU!$A376)&gt;1,"ODU_Duplicate",""))</f>
        <v/>
      </c>
      <c r="R376" s="351" t="str">
        <f>IF(ODU!$A376="","",9 + FIND("1",IF(ODU!$J376&gt;0,"1","0") &amp; IF(ODU!$K376&gt;0,"1","0") &amp; IF(ODU!$L376&gt;0,"1","0") &amp; IF(ODU!$M376&gt;0,"1","0")&amp; IF(ODU!$N376&gt;0,"1","0")&amp; IF(ODU!$O376&gt;0,"1","0")&amp; IF(ODU!$P376&gt;0,"1","0")&amp; IF(ODU!$Q376&gt;0,"1","0")&amp; IF(ODU!$R376&gt;0,"1","0")&amp; IF(ODU!$S376&gt;0,"1","0")&amp; IF(ODU!$T376&gt;0,"1","0")&amp; IF(ODU!$U376&gt;0,"1","0")&amp; IF(ODU!$V376&gt;0,"1","0")&amp; IF(ODU!$W376&gt;0,"1","0")&amp; IF(ODU!$X376&gt;0,"1","0")&amp; IF(ODU!$Y376&gt;0,"1","0")))</f>
        <v/>
      </c>
      <c r="S376" s="351" t="str">
        <f>IF(ODU!$A376="","",26 - FIND("1",IF(ODU!$Y376&gt;0,"1","0") &amp; IF(ODU!$X376&gt;0,"1","0") &amp; IF(ODU!$W376&gt;0,"1","0") &amp; IF(ODU!$V376&gt;0,"1","0")&amp; IF(ODU!$U376&gt;0,"1","0")&amp; IF(ODU!$T376&gt;0,"1","0")&amp; IF(ODU!$S376&gt;0,"1","0")&amp; IF(ODU!$R376&gt;0,"1","0")&amp; IF(ODU!$Q376&gt;0,"1","0")&amp; IF(ODU!$P376&gt;0,"1","0")&amp; IF(ODU!$O376&gt;0,"1","0")&amp; IF(ODU!$N376&gt;0,"1","0")&amp; IF(ODU!$M376&gt;0,"1","0")&amp; IF(ODU!$L376&gt;0,"1","0")&amp; IF(ODU!$K376&gt;0,"1","0")&amp; IF(ODU!$J376&gt;0,"1","0")))</f>
        <v/>
      </c>
      <c r="T376" s="351" t="str">
        <f>IF(ODU!$A376="","",26 + FIND("1",IF(ODU!$AA376&gt;0,"1","0") &amp; IF(ODU!$AB376&gt;0,"1","0") &amp; IF(ODU!$AC376&gt;0,"1","0") &amp; IF(ODU!$AD376&gt;0,"1","0")&amp; IF(ODU!$AE376&gt;0,"1","0")&amp; IF(ODU!$AF376&gt;0,"1","0")&amp; IF(ODU!$AG376&gt;0,"1","0")&amp; IF(ODU!$AH376&gt;0,"1","0")&amp; IF(ODU!$AI376&gt;0,"1","0")&amp; IF(ODU!$AJ376&gt;0,"1","0")&amp; IF(ODU!$AK376&gt;0,"1","0")&amp; IF(ODU!$AL376&gt;0,"1","0")&amp; IF(ODU!$AM376&gt;0,"1","0")&amp; IF(ODU!$AN376&gt;0,"1","0")&amp; IF(ODU!$AO376&gt;0,"1","0")&amp; IF(ODU!$AP376&gt;0,"1","0")))</f>
        <v/>
      </c>
      <c r="U376" s="351" t="str">
        <f>IF(ODU!$A376="","",43 - FIND("1",IF(ODU!$AP376&gt;0,"1","0") &amp; IF(ODU!$AO376&gt;0,"1","0") &amp; IF(ODU!$AN376&gt;0,"1","0") &amp; IF(ODU!$AM376&gt;0,"1","0")&amp; IF(ODU!$AL376&gt;0,"1","0")&amp; IF(ODU!$AK376&gt;0,"1","0")&amp; IF(ODU!$AJ376&gt;0,"1","0")&amp; IF(ODU!$AI376&gt;0,"1","0")&amp; IF(ODU!$AH376&gt;0,"1","0")&amp; IF(ODU!$AG376&gt;0,"1","0")&amp; IF(ODU!$AF376&gt;0,"1","0")&amp; IF(ODU!$AE376&gt;0,"1","0")&amp; IF(ODU!$AD376&gt;0,"1","0")&amp; IF(ODU!$AC376&gt;0,"1","0")&amp; IF(ODU!$AB376&gt;0,"1","0")&amp; IF(ODU!$AA376&gt;0,"1","0")))</f>
        <v/>
      </c>
      <c r="V376" s="351" t="str">
        <f>IF(ODU!$A376="","",IF(OR(T376&lt;&gt;R376+17,U376&lt;&gt;S376+17)," RangeMismatch",""))</f>
        <v/>
      </c>
      <c r="W376" s="344" t="str">
        <f ca="1">IF(ODU!$A376="","",IF(COUNTA(INDIRECT("odu!R"&amp;ROW()&amp;"C"&amp;R376&amp;":R"&amp;ROW()&amp;"C"&amp;S376,"false"))&lt;&gt;1+S376-R376," GapInRangeCooling",""))</f>
        <v/>
      </c>
      <c r="X376" s="344" t="str">
        <f ca="1">IF(ODU!$A376="","",IF(COUNTA(INDIRECT("odu!R"&amp;ROW()&amp;"C"&amp;T376&amp;":R"&amp;ROW()&amp;"C"&amp;U376,"false"))&lt;&gt;1+U376-T376," GapInRangeHeating",""))</f>
        <v/>
      </c>
      <c r="Y376" s="345" t="str">
        <f>IF(ODU!$A376="","",IF(OR(ODU!$F376=0,ODU!$B376=0),0,ODU!$F376/ODU!$B376))</f>
        <v/>
      </c>
      <c r="Z376" s="345" t="str">
        <f>IF(ODU!$A376="","",IF(OR(ODU!$G376=0,ODU!$B376=0),0, ODU!$G376/ODU!$B376))</f>
        <v/>
      </c>
      <c r="AA376" s="303" t="str">
        <f>IF(ODU!$A376="","",IF(Y376=0,0,IF(Y376&gt;=0.8,13,IF(Y376&gt;=0.7,12,IF(Y376&gt;=0.6,11,IF(Y376&gt;=0.5,10,0))))))</f>
        <v/>
      </c>
      <c r="AB376" s="351" t="str">
        <f>IF(ODU!$A376="","",IF(Z376&gt;2, 25,6+INT(10*(Z376-0.0001))))</f>
        <v/>
      </c>
      <c r="AC376" s="304" t="str">
        <f>IF(ODU!$A376="","",IF(AA376&lt;R376," CapacityMin",""))</f>
        <v/>
      </c>
      <c r="AD376" s="304" t="str">
        <f>IF(ODU!$A376="","",IF(AB376&gt;S376," CapacityMax",""))</f>
        <v/>
      </c>
      <c r="AE376" s="344" t="str">
        <f>IF(ODU!$A376="","",IF(ODU!H376&lt;Min_Units," UnitMin",""))</f>
        <v/>
      </c>
      <c r="AF376" s="344" t="str">
        <f>IF(ODU!$A376="","",IF(ODU!I376&lt;=ODU!H376," UnitMax",""))</f>
        <v/>
      </c>
      <c r="AG376" s="344" t="str">
        <f>IF(ODU!$A376="","",IF(COUNTIF(IDU!$E$3:$N$3,"="&amp;UPPER(ODU!BL376))=1,""," Invalid_IDU_List"))</f>
        <v/>
      </c>
      <c r="AH376" s="344" t="str">
        <f t="shared" ca="1" si="48"/>
        <v/>
      </c>
      <c r="AI376" s="344" t="str">
        <f t="shared" si="49"/>
        <v/>
      </c>
    </row>
    <row r="377" spans="1:35" x14ac:dyDescent="0.2">
      <c r="A377">
        <v>377</v>
      </c>
      <c r="B377" s="311"/>
      <c r="C377" s="311"/>
      <c r="D377" s="311"/>
      <c r="E377" s="311"/>
      <c r="F377" s="311"/>
      <c r="G377" s="311"/>
      <c r="H377" s="311"/>
      <c r="I377" s="311"/>
      <c r="J377" s="311"/>
      <c r="K377" s="311"/>
      <c r="P377" s="344" t="str">
        <f>IF(ODU!$A377="","",IF(COUNTIF(ODU!$A$4:$A$504,"="&amp;ODU!$A377)&gt;1,"ODU_Duplicate",""))</f>
        <v/>
      </c>
      <c r="R377" s="351" t="str">
        <f>IF(ODU!$A377="","",9 + FIND("1",IF(ODU!$J377&gt;0,"1","0") &amp; IF(ODU!$K377&gt;0,"1","0") &amp; IF(ODU!$L377&gt;0,"1","0") &amp; IF(ODU!$M377&gt;0,"1","0")&amp; IF(ODU!$N377&gt;0,"1","0")&amp; IF(ODU!$O377&gt;0,"1","0")&amp; IF(ODU!$P377&gt;0,"1","0")&amp; IF(ODU!$Q377&gt;0,"1","0")&amp; IF(ODU!$R377&gt;0,"1","0")&amp; IF(ODU!$S377&gt;0,"1","0")&amp; IF(ODU!$T377&gt;0,"1","0")&amp; IF(ODU!$U377&gt;0,"1","0")&amp; IF(ODU!$V377&gt;0,"1","0")&amp; IF(ODU!$W377&gt;0,"1","0")&amp; IF(ODU!$X377&gt;0,"1","0")&amp; IF(ODU!$Y377&gt;0,"1","0")))</f>
        <v/>
      </c>
      <c r="S377" s="351" t="str">
        <f>IF(ODU!$A377="","",26 - FIND("1",IF(ODU!$Y377&gt;0,"1","0") &amp; IF(ODU!$X377&gt;0,"1","0") &amp; IF(ODU!$W377&gt;0,"1","0") &amp; IF(ODU!$V377&gt;0,"1","0")&amp; IF(ODU!$U377&gt;0,"1","0")&amp; IF(ODU!$T377&gt;0,"1","0")&amp; IF(ODU!$S377&gt;0,"1","0")&amp; IF(ODU!$R377&gt;0,"1","0")&amp; IF(ODU!$Q377&gt;0,"1","0")&amp; IF(ODU!$P377&gt;0,"1","0")&amp; IF(ODU!$O377&gt;0,"1","0")&amp; IF(ODU!$N377&gt;0,"1","0")&amp; IF(ODU!$M377&gt;0,"1","0")&amp; IF(ODU!$L377&gt;0,"1","0")&amp; IF(ODU!$K377&gt;0,"1","0")&amp; IF(ODU!$J377&gt;0,"1","0")))</f>
        <v/>
      </c>
      <c r="T377" s="351" t="str">
        <f>IF(ODU!$A377="","",26 + FIND("1",IF(ODU!$AA377&gt;0,"1","0") &amp; IF(ODU!$AB377&gt;0,"1","0") &amp; IF(ODU!$AC377&gt;0,"1","0") &amp; IF(ODU!$AD377&gt;0,"1","0")&amp; IF(ODU!$AE377&gt;0,"1","0")&amp; IF(ODU!$AF377&gt;0,"1","0")&amp; IF(ODU!$AG377&gt;0,"1","0")&amp; IF(ODU!$AH377&gt;0,"1","0")&amp; IF(ODU!$AI377&gt;0,"1","0")&amp; IF(ODU!$AJ377&gt;0,"1","0")&amp; IF(ODU!$AK377&gt;0,"1","0")&amp; IF(ODU!$AL377&gt;0,"1","0")&amp; IF(ODU!$AM377&gt;0,"1","0")&amp; IF(ODU!$AN377&gt;0,"1","0")&amp; IF(ODU!$AO377&gt;0,"1","0")&amp; IF(ODU!$AP377&gt;0,"1","0")))</f>
        <v/>
      </c>
      <c r="U377" s="351" t="str">
        <f>IF(ODU!$A377="","",43 - FIND("1",IF(ODU!$AP377&gt;0,"1","0") &amp; IF(ODU!$AO377&gt;0,"1","0") &amp; IF(ODU!$AN377&gt;0,"1","0") &amp; IF(ODU!$AM377&gt;0,"1","0")&amp; IF(ODU!$AL377&gt;0,"1","0")&amp; IF(ODU!$AK377&gt;0,"1","0")&amp; IF(ODU!$AJ377&gt;0,"1","0")&amp; IF(ODU!$AI377&gt;0,"1","0")&amp; IF(ODU!$AH377&gt;0,"1","0")&amp; IF(ODU!$AG377&gt;0,"1","0")&amp; IF(ODU!$AF377&gt;0,"1","0")&amp; IF(ODU!$AE377&gt;0,"1","0")&amp; IF(ODU!$AD377&gt;0,"1","0")&amp; IF(ODU!$AC377&gt;0,"1","0")&amp; IF(ODU!$AB377&gt;0,"1","0")&amp; IF(ODU!$AA377&gt;0,"1","0")))</f>
        <v/>
      </c>
      <c r="V377" s="351" t="str">
        <f>IF(ODU!$A377="","",IF(OR(T377&lt;&gt;R377+17,U377&lt;&gt;S377+17)," RangeMismatch",""))</f>
        <v/>
      </c>
      <c r="W377" s="344" t="str">
        <f ca="1">IF(ODU!$A377="","",IF(COUNTA(INDIRECT("odu!R"&amp;ROW()&amp;"C"&amp;R377&amp;":R"&amp;ROW()&amp;"C"&amp;S377,"false"))&lt;&gt;1+S377-R377," GapInRangeCooling",""))</f>
        <v/>
      </c>
      <c r="X377" s="344" t="str">
        <f ca="1">IF(ODU!$A377="","",IF(COUNTA(INDIRECT("odu!R"&amp;ROW()&amp;"C"&amp;T377&amp;":R"&amp;ROW()&amp;"C"&amp;U377,"false"))&lt;&gt;1+U377-T377," GapInRangeHeating",""))</f>
        <v/>
      </c>
      <c r="Y377" s="345" t="str">
        <f>IF(ODU!$A377="","",IF(OR(ODU!$F377=0,ODU!$B377=0),0,ODU!$F377/ODU!$B377))</f>
        <v/>
      </c>
      <c r="Z377" s="345" t="str">
        <f>IF(ODU!$A377="","",IF(OR(ODU!$G377=0,ODU!$B377=0),0, ODU!$G377/ODU!$B377))</f>
        <v/>
      </c>
      <c r="AA377" s="303" t="str">
        <f>IF(ODU!$A377="","",IF(Y377=0,0,IF(Y377&gt;=0.8,13,IF(Y377&gt;=0.7,12,IF(Y377&gt;=0.6,11,IF(Y377&gt;=0.5,10,0))))))</f>
        <v/>
      </c>
      <c r="AB377" s="351" t="str">
        <f>IF(ODU!$A377="","",IF(Z377&gt;2, 25,6+INT(10*(Z377-0.0001))))</f>
        <v/>
      </c>
      <c r="AC377" s="304" t="str">
        <f>IF(ODU!$A377="","",IF(AA377&lt;R377," CapacityMin",""))</f>
        <v/>
      </c>
      <c r="AD377" s="304" t="str">
        <f>IF(ODU!$A377="","",IF(AB377&gt;S377," CapacityMax",""))</f>
        <v/>
      </c>
      <c r="AE377" s="344" t="str">
        <f>IF(ODU!$A377="","",IF(ODU!H377&lt;Min_Units," UnitMin",""))</f>
        <v/>
      </c>
      <c r="AF377" s="344" t="str">
        <f>IF(ODU!$A377="","",IF(ODU!I377&lt;=ODU!H377," UnitMax",""))</f>
        <v/>
      </c>
      <c r="AG377" s="344" t="str">
        <f>IF(ODU!$A377="","",IF(COUNTIF(IDU!$E$3:$N$3,"="&amp;UPPER(ODU!BL377))=1,""," Invalid_IDU_List"))</f>
        <v/>
      </c>
      <c r="AH377" s="344" t="str">
        <f t="shared" ca="1" si="48"/>
        <v/>
      </c>
      <c r="AI377" s="344" t="str">
        <f t="shared" si="49"/>
        <v/>
      </c>
    </row>
    <row r="378" spans="1:35" x14ac:dyDescent="0.2">
      <c r="A378">
        <v>378</v>
      </c>
      <c r="B378" s="311"/>
      <c r="C378" s="311"/>
      <c r="D378" s="311"/>
      <c r="E378" s="311"/>
      <c r="F378" s="311"/>
      <c r="G378" s="311"/>
      <c r="H378" s="311"/>
      <c r="I378" s="311"/>
      <c r="J378" s="311"/>
      <c r="K378" s="311"/>
      <c r="P378" s="344" t="str">
        <f>IF(ODU!$A378="","",IF(COUNTIF(ODU!$A$4:$A$504,"="&amp;ODU!$A378)&gt;1,"ODU_Duplicate",""))</f>
        <v/>
      </c>
      <c r="R378" s="351" t="str">
        <f>IF(ODU!$A378="","",9 + FIND("1",IF(ODU!$J378&gt;0,"1","0") &amp; IF(ODU!$K378&gt;0,"1","0") &amp; IF(ODU!$L378&gt;0,"1","0") &amp; IF(ODU!$M378&gt;0,"1","0")&amp; IF(ODU!$N378&gt;0,"1","0")&amp; IF(ODU!$O378&gt;0,"1","0")&amp; IF(ODU!$P378&gt;0,"1","0")&amp; IF(ODU!$Q378&gt;0,"1","0")&amp; IF(ODU!$R378&gt;0,"1","0")&amp; IF(ODU!$S378&gt;0,"1","0")&amp; IF(ODU!$T378&gt;0,"1","0")&amp; IF(ODU!$U378&gt;0,"1","0")&amp; IF(ODU!$V378&gt;0,"1","0")&amp; IF(ODU!$W378&gt;0,"1","0")&amp; IF(ODU!$X378&gt;0,"1","0")&amp; IF(ODU!$Y378&gt;0,"1","0")))</f>
        <v/>
      </c>
      <c r="S378" s="351" t="str">
        <f>IF(ODU!$A378="","",26 - FIND("1",IF(ODU!$Y378&gt;0,"1","0") &amp; IF(ODU!$X378&gt;0,"1","0") &amp; IF(ODU!$W378&gt;0,"1","0") &amp; IF(ODU!$V378&gt;0,"1","0")&amp; IF(ODU!$U378&gt;0,"1","0")&amp; IF(ODU!$T378&gt;0,"1","0")&amp; IF(ODU!$S378&gt;0,"1","0")&amp; IF(ODU!$R378&gt;0,"1","0")&amp; IF(ODU!$Q378&gt;0,"1","0")&amp; IF(ODU!$P378&gt;0,"1","0")&amp; IF(ODU!$O378&gt;0,"1","0")&amp; IF(ODU!$N378&gt;0,"1","0")&amp; IF(ODU!$M378&gt;0,"1","0")&amp; IF(ODU!$L378&gt;0,"1","0")&amp; IF(ODU!$K378&gt;0,"1","0")&amp; IF(ODU!$J378&gt;0,"1","0")))</f>
        <v/>
      </c>
      <c r="T378" s="351" t="str">
        <f>IF(ODU!$A378="","",26 + FIND("1",IF(ODU!$AA378&gt;0,"1","0") &amp; IF(ODU!$AB378&gt;0,"1","0") &amp; IF(ODU!$AC378&gt;0,"1","0") &amp; IF(ODU!$AD378&gt;0,"1","0")&amp; IF(ODU!$AE378&gt;0,"1","0")&amp; IF(ODU!$AF378&gt;0,"1","0")&amp; IF(ODU!$AG378&gt;0,"1","0")&amp; IF(ODU!$AH378&gt;0,"1","0")&amp; IF(ODU!$AI378&gt;0,"1","0")&amp; IF(ODU!$AJ378&gt;0,"1","0")&amp; IF(ODU!$AK378&gt;0,"1","0")&amp; IF(ODU!$AL378&gt;0,"1","0")&amp; IF(ODU!$AM378&gt;0,"1","0")&amp; IF(ODU!$AN378&gt;0,"1","0")&amp; IF(ODU!$AO378&gt;0,"1","0")&amp; IF(ODU!$AP378&gt;0,"1","0")))</f>
        <v/>
      </c>
      <c r="U378" s="351" t="str">
        <f>IF(ODU!$A378="","",43 - FIND("1",IF(ODU!$AP378&gt;0,"1","0") &amp; IF(ODU!$AO378&gt;0,"1","0") &amp; IF(ODU!$AN378&gt;0,"1","0") &amp; IF(ODU!$AM378&gt;0,"1","0")&amp; IF(ODU!$AL378&gt;0,"1","0")&amp; IF(ODU!$AK378&gt;0,"1","0")&amp; IF(ODU!$AJ378&gt;0,"1","0")&amp; IF(ODU!$AI378&gt;0,"1","0")&amp; IF(ODU!$AH378&gt;0,"1","0")&amp; IF(ODU!$AG378&gt;0,"1","0")&amp; IF(ODU!$AF378&gt;0,"1","0")&amp; IF(ODU!$AE378&gt;0,"1","0")&amp; IF(ODU!$AD378&gt;0,"1","0")&amp; IF(ODU!$AC378&gt;0,"1","0")&amp; IF(ODU!$AB378&gt;0,"1","0")&amp; IF(ODU!$AA378&gt;0,"1","0")))</f>
        <v/>
      </c>
      <c r="V378" s="351" t="str">
        <f>IF(ODU!$A378="","",IF(OR(T378&lt;&gt;R378+17,U378&lt;&gt;S378+17)," RangeMismatch",""))</f>
        <v/>
      </c>
      <c r="W378" s="344" t="str">
        <f ca="1">IF(ODU!$A378="","",IF(COUNTA(INDIRECT("odu!R"&amp;ROW()&amp;"C"&amp;R378&amp;":R"&amp;ROW()&amp;"C"&amp;S378,"false"))&lt;&gt;1+S378-R378," GapInRangeCooling",""))</f>
        <v/>
      </c>
      <c r="X378" s="344" t="str">
        <f ca="1">IF(ODU!$A378="","",IF(COUNTA(INDIRECT("odu!R"&amp;ROW()&amp;"C"&amp;T378&amp;":R"&amp;ROW()&amp;"C"&amp;U378,"false"))&lt;&gt;1+U378-T378," GapInRangeHeating",""))</f>
        <v/>
      </c>
      <c r="Y378" s="345" t="str">
        <f>IF(ODU!$A378="","",IF(OR(ODU!$F378=0,ODU!$B378=0),0,ODU!$F378/ODU!$B378))</f>
        <v/>
      </c>
      <c r="Z378" s="345" t="str">
        <f>IF(ODU!$A378="","",IF(OR(ODU!$G378=0,ODU!$B378=0),0, ODU!$G378/ODU!$B378))</f>
        <v/>
      </c>
      <c r="AA378" s="303" t="str">
        <f>IF(ODU!$A378="","",IF(Y378=0,0,IF(Y378&gt;=0.8,13,IF(Y378&gt;=0.7,12,IF(Y378&gt;=0.6,11,IF(Y378&gt;=0.5,10,0))))))</f>
        <v/>
      </c>
      <c r="AB378" s="351" t="str">
        <f>IF(ODU!$A378="","",IF(Z378&gt;2, 25,6+INT(10*(Z378-0.0001))))</f>
        <v/>
      </c>
      <c r="AC378" s="304" t="str">
        <f>IF(ODU!$A378="","",IF(AA378&lt;R378," CapacityMin",""))</f>
        <v/>
      </c>
      <c r="AD378" s="304" t="str">
        <f>IF(ODU!$A378="","",IF(AB378&gt;S378," CapacityMax",""))</f>
        <v/>
      </c>
      <c r="AE378" s="344" t="str">
        <f>IF(ODU!$A378="","",IF(ODU!H378&lt;Min_Units," UnitMin",""))</f>
        <v/>
      </c>
      <c r="AF378" s="344" t="str">
        <f>IF(ODU!$A378="","",IF(ODU!I378&lt;=ODU!H378," UnitMax",""))</f>
        <v/>
      </c>
      <c r="AG378" s="344" t="str">
        <f>IF(ODU!$A378="","",IF(COUNTIF(IDU!$E$3:$N$3,"="&amp;UPPER(ODU!BL378))=1,""," Invalid_IDU_List"))</f>
        <v/>
      </c>
      <c r="AH378" s="344" t="str">
        <f t="shared" ca="1" si="48"/>
        <v/>
      </c>
      <c r="AI378" s="344" t="str">
        <f t="shared" si="49"/>
        <v/>
      </c>
    </row>
    <row r="379" spans="1:35" x14ac:dyDescent="0.2">
      <c r="A379">
        <v>379</v>
      </c>
      <c r="B379" s="311"/>
      <c r="C379" s="311"/>
      <c r="D379" s="311"/>
      <c r="E379" s="311"/>
      <c r="F379" s="311"/>
      <c r="G379" s="311"/>
      <c r="H379" s="311"/>
      <c r="I379" s="311"/>
      <c r="J379" s="311"/>
      <c r="K379" s="311"/>
      <c r="P379" s="344" t="str">
        <f>IF(ODU!$A379="","",IF(COUNTIF(ODU!$A$4:$A$504,"="&amp;ODU!$A379)&gt;1,"ODU_Duplicate",""))</f>
        <v/>
      </c>
      <c r="R379" s="351" t="str">
        <f>IF(ODU!$A379="","",9 + FIND("1",IF(ODU!$J379&gt;0,"1","0") &amp; IF(ODU!$K379&gt;0,"1","0") &amp; IF(ODU!$L379&gt;0,"1","0") &amp; IF(ODU!$M379&gt;0,"1","0")&amp; IF(ODU!$N379&gt;0,"1","0")&amp; IF(ODU!$O379&gt;0,"1","0")&amp; IF(ODU!$P379&gt;0,"1","0")&amp; IF(ODU!$Q379&gt;0,"1","0")&amp; IF(ODU!$R379&gt;0,"1","0")&amp; IF(ODU!$S379&gt;0,"1","0")&amp; IF(ODU!$T379&gt;0,"1","0")&amp; IF(ODU!$U379&gt;0,"1","0")&amp; IF(ODU!$V379&gt;0,"1","0")&amp; IF(ODU!$W379&gt;0,"1","0")&amp; IF(ODU!$X379&gt;0,"1","0")&amp; IF(ODU!$Y379&gt;0,"1","0")))</f>
        <v/>
      </c>
      <c r="S379" s="351" t="str">
        <f>IF(ODU!$A379="","",26 - FIND("1",IF(ODU!$Y379&gt;0,"1","0") &amp; IF(ODU!$X379&gt;0,"1","0") &amp; IF(ODU!$W379&gt;0,"1","0") &amp; IF(ODU!$V379&gt;0,"1","0")&amp; IF(ODU!$U379&gt;0,"1","0")&amp; IF(ODU!$T379&gt;0,"1","0")&amp; IF(ODU!$S379&gt;0,"1","0")&amp; IF(ODU!$R379&gt;0,"1","0")&amp; IF(ODU!$Q379&gt;0,"1","0")&amp; IF(ODU!$P379&gt;0,"1","0")&amp; IF(ODU!$O379&gt;0,"1","0")&amp; IF(ODU!$N379&gt;0,"1","0")&amp; IF(ODU!$M379&gt;0,"1","0")&amp; IF(ODU!$L379&gt;0,"1","0")&amp; IF(ODU!$K379&gt;0,"1","0")&amp; IF(ODU!$J379&gt;0,"1","0")))</f>
        <v/>
      </c>
      <c r="T379" s="351" t="str">
        <f>IF(ODU!$A379="","",26 + FIND("1",IF(ODU!$AA379&gt;0,"1","0") &amp; IF(ODU!$AB379&gt;0,"1","0") &amp; IF(ODU!$AC379&gt;0,"1","0") &amp; IF(ODU!$AD379&gt;0,"1","0")&amp; IF(ODU!$AE379&gt;0,"1","0")&amp; IF(ODU!$AF379&gt;0,"1","0")&amp; IF(ODU!$AG379&gt;0,"1","0")&amp; IF(ODU!$AH379&gt;0,"1","0")&amp; IF(ODU!$AI379&gt;0,"1","0")&amp; IF(ODU!$AJ379&gt;0,"1","0")&amp; IF(ODU!$AK379&gt;0,"1","0")&amp; IF(ODU!$AL379&gt;0,"1","0")&amp; IF(ODU!$AM379&gt;0,"1","0")&amp; IF(ODU!$AN379&gt;0,"1","0")&amp; IF(ODU!$AO379&gt;0,"1","0")&amp; IF(ODU!$AP379&gt;0,"1","0")))</f>
        <v/>
      </c>
      <c r="U379" s="351" t="str">
        <f>IF(ODU!$A379="","",43 - FIND("1",IF(ODU!$AP379&gt;0,"1","0") &amp; IF(ODU!$AO379&gt;0,"1","0") &amp; IF(ODU!$AN379&gt;0,"1","0") &amp; IF(ODU!$AM379&gt;0,"1","0")&amp; IF(ODU!$AL379&gt;0,"1","0")&amp; IF(ODU!$AK379&gt;0,"1","0")&amp; IF(ODU!$AJ379&gt;0,"1","0")&amp; IF(ODU!$AI379&gt;0,"1","0")&amp; IF(ODU!$AH379&gt;0,"1","0")&amp; IF(ODU!$AG379&gt;0,"1","0")&amp; IF(ODU!$AF379&gt;0,"1","0")&amp; IF(ODU!$AE379&gt;0,"1","0")&amp; IF(ODU!$AD379&gt;0,"1","0")&amp; IF(ODU!$AC379&gt;0,"1","0")&amp; IF(ODU!$AB379&gt;0,"1","0")&amp; IF(ODU!$AA379&gt;0,"1","0")))</f>
        <v/>
      </c>
      <c r="V379" s="351" t="str">
        <f>IF(ODU!$A379="","",IF(OR(T379&lt;&gt;R379+17,U379&lt;&gt;S379+17)," RangeMismatch",""))</f>
        <v/>
      </c>
      <c r="W379" s="344" t="str">
        <f ca="1">IF(ODU!$A379="","",IF(COUNTA(INDIRECT("odu!R"&amp;ROW()&amp;"C"&amp;R379&amp;":R"&amp;ROW()&amp;"C"&amp;S379,"false"))&lt;&gt;1+S379-R379," GapInRangeCooling",""))</f>
        <v/>
      </c>
      <c r="X379" s="344" t="str">
        <f ca="1">IF(ODU!$A379="","",IF(COUNTA(INDIRECT("odu!R"&amp;ROW()&amp;"C"&amp;T379&amp;":R"&amp;ROW()&amp;"C"&amp;U379,"false"))&lt;&gt;1+U379-T379," GapInRangeHeating",""))</f>
        <v/>
      </c>
      <c r="Y379" s="345" t="str">
        <f>IF(ODU!$A379="","",IF(OR(ODU!$F379=0,ODU!$B379=0),0,ODU!$F379/ODU!$B379))</f>
        <v/>
      </c>
      <c r="Z379" s="345" t="str">
        <f>IF(ODU!$A379="","",IF(OR(ODU!$G379=0,ODU!$B379=0),0, ODU!$G379/ODU!$B379))</f>
        <v/>
      </c>
      <c r="AA379" s="303" t="str">
        <f>IF(ODU!$A379="","",IF(Y379=0,0,IF(Y379&gt;=0.8,13,IF(Y379&gt;=0.7,12,IF(Y379&gt;=0.6,11,IF(Y379&gt;=0.5,10,0))))))</f>
        <v/>
      </c>
      <c r="AB379" s="351" t="str">
        <f>IF(ODU!$A379="","",IF(Z379&gt;2, 25,6+INT(10*(Z379-0.0001))))</f>
        <v/>
      </c>
      <c r="AC379" s="304" t="str">
        <f>IF(ODU!$A379="","",IF(AA379&lt;R379," CapacityMin",""))</f>
        <v/>
      </c>
      <c r="AD379" s="304" t="str">
        <f>IF(ODU!$A379="","",IF(AB379&gt;S379," CapacityMax",""))</f>
        <v/>
      </c>
      <c r="AE379" s="344" t="str">
        <f>IF(ODU!$A379="","",IF(ODU!H379&lt;Min_Units," UnitMin",""))</f>
        <v/>
      </c>
      <c r="AF379" s="344" t="str">
        <f>IF(ODU!$A379="","",IF(ODU!I379&lt;=ODU!H379," UnitMax",""))</f>
        <v/>
      </c>
      <c r="AG379" s="344" t="str">
        <f>IF(ODU!$A379="","",IF(COUNTIF(IDU!$E$3:$N$3,"="&amp;UPPER(ODU!BL379))=1,""," Invalid_IDU_List"))</f>
        <v/>
      </c>
      <c r="AH379" s="344" t="str">
        <f t="shared" ca="1" si="48"/>
        <v/>
      </c>
      <c r="AI379" s="344" t="str">
        <f t="shared" si="49"/>
        <v/>
      </c>
    </row>
    <row r="380" spans="1:35" x14ac:dyDescent="0.2">
      <c r="A380">
        <v>380</v>
      </c>
      <c r="B380" s="311"/>
      <c r="C380" s="311"/>
      <c r="D380" s="311"/>
      <c r="E380" s="311"/>
      <c r="F380" s="311"/>
      <c r="G380" s="311"/>
      <c r="H380" s="311"/>
      <c r="I380" s="311"/>
      <c r="J380" s="311"/>
      <c r="K380" s="311"/>
      <c r="P380" s="344" t="str">
        <f>IF(ODU!$A380="","",IF(COUNTIF(ODU!$A$4:$A$504,"="&amp;ODU!$A380)&gt;1,"ODU_Duplicate",""))</f>
        <v/>
      </c>
      <c r="R380" s="351" t="str">
        <f>IF(ODU!$A380="","",9 + FIND("1",IF(ODU!$J380&gt;0,"1","0") &amp; IF(ODU!$K380&gt;0,"1","0") &amp; IF(ODU!$L380&gt;0,"1","0") &amp; IF(ODU!$M380&gt;0,"1","0")&amp; IF(ODU!$N380&gt;0,"1","0")&amp; IF(ODU!$O380&gt;0,"1","0")&amp; IF(ODU!$P380&gt;0,"1","0")&amp; IF(ODU!$Q380&gt;0,"1","0")&amp; IF(ODU!$R380&gt;0,"1","0")&amp; IF(ODU!$S380&gt;0,"1","0")&amp; IF(ODU!$T380&gt;0,"1","0")&amp; IF(ODU!$U380&gt;0,"1","0")&amp; IF(ODU!$V380&gt;0,"1","0")&amp; IF(ODU!$W380&gt;0,"1","0")&amp; IF(ODU!$X380&gt;0,"1","0")&amp; IF(ODU!$Y380&gt;0,"1","0")))</f>
        <v/>
      </c>
      <c r="S380" s="351" t="str">
        <f>IF(ODU!$A380="","",26 - FIND("1",IF(ODU!$Y380&gt;0,"1","0") &amp; IF(ODU!$X380&gt;0,"1","0") &amp; IF(ODU!$W380&gt;0,"1","0") &amp; IF(ODU!$V380&gt;0,"1","0")&amp; IF(ODU!$U380&gt;0,"1","0")&amp; IF(ODU!$T380&gt;0,"1","0")&amp; IF(ODU!$S380&gt;0,"1","0")&amp; IF(ODU!$R380&gt;0,"1","0")&amp; IF(ODU!$Q380&gt;0,"1","0")&amp; IF(ODU!$P380&gt;0,"1","0")&amp; IF(ODU!$O380&gt;0,"1","0")&amp; IF(ODU!$N380&gt;0,"1","0")&amp; IF(ODU!$M380&gt;0,"1","0")&amp; IF(ODU!$L380&gt;0,"1","0")&amp; IF(ODU!$K380&gt;0,"1","0")&amp; IF(ODU!$J380&gt;0,"1","0")))</f>
        <v/>
      </c>
      <c r="T380" s="351" t="str">
        <f>IF(ODU!$A380="","",26 + FIND("1",IF(ODU!$AA380&gt;0,"1","0") &amp; IF(ODU!$AB380&gt;0,"1","0") &amp; IF(ODU!$AC380&gt;0,"1","0") &amp; IF(ODU!$AD380&gt;0,"1","0")&amp; IF(ODU!$AE380&gt;0,"1","0")&amp; IF(ODU!$AF380&gt;0,"1","0")&amp; IF(ODU!$AG380&gt;0,"1","0")&amp; IF(ODU!$AH380&gt;0,"1","0")&amp; IF(ODU!$AI380&gt;0,"1","0")&amp; IF(ODU!$AJ380&gt;0,"1","0")&amp; IF(ODU!$AK380&gt;0,"1","0")&amp; IF(ODU!$AL380&gt;0,"1","0")&amp; IF(ODU!$AM380&gt;0,"1","0")&amp; IF(ODU!$AN380&gt;0,"1","0")&amp; IF(ODU!$AO380&gt;0,"1","0")&amp; IF(ODU!$AP380&gt;0,"1","0")))</f>
        <v/>
      </c>
      <c r="U380" s="351" t="str">
        <f>IF(ODU!$A380="","",43 - FIND("1",IF(ODU!$AP380&gt;0,"1","0") &amp; IF(ODU!$AO380&gt;0,"1","0") &amp; IF(ODU!$AN380&gt;0,"1","0") &amp; IF(ODU!$AM380&gt;0,"1","0")&amp; IF(ODU!$AL380&gt;0,"1","0")&amp; IF(ODU!$AK380&gt;0,"1","0")&amp; IF(ODU!$AJ380&gt;0,"1","0")&amp; IF(ODU!$AI380&gt;0,"1","0")&amp; IF(ODU!$AH380&gt;0,"1","0")&amp; IF(ODU!$AG380&gt;0,"1","0")&amp; IF(ODU!$AF380&gt;0,"1","0")&amp; IF(ODU!$AE380&gt;0,"1","0")&amp; IF(ODU!$AD380&gt;0,"1","0")&amp; IF(ODU!$AC380&gt;0,"1","0")&amp; IF(ODU!$AB380&gt;0,"1","0")&amp; IF(ODU!$AA380&gt;0,"1","0")))</f>
        <v/>
      </c>
      <c r="V380" s="351" t="str">
        <f>IF(ODU!$A380="","",IF(OR(T380&lt;&gt;R380+17,U380&lt;&gt;S380+17)," RangeMismatch",""))</f>
        <v/>
      </c>
      <c r="W380" s="344" t="str">
        <f ca="1">IF(ODU!$A380="","",IF(COUNTA(INDIRECT("odu!R"&amp;ROW()&amp;"C"&amp;R380&amp;":R"&amp;ROW()&amp;"C"&amp;S380,"false"))&lt;&gt;1+S380-R380," GapInRangeCooling",""))</f>
        <v/>
      </c>
      <c r="X380" s="344" t="str">
        <f ca="1">IF(ODU!$A380="","",IF(COUNTA(INDIRECT("odu!R"&amp;ROW()&amp;"C"&amp;T380&amp;":R"&amp;ROW()&amp;"C"&amp;U380,"false"))&lt;&gt;1+U380-T380," GapInRangeHeating",""))</f>
        <v/>
      </c>
      <c r="Y380" s="345" t="str">
        <f>IF(ODU!$A380="","",IF(OR(ODU!$F380=0,ODU!$B380=0),0,ODU!$F380/ODU!$B380))</f>
        <v/>
      </c>
      <c r="Z380" s="345" t="str">
        <f>IF(ODU!$A380="","",IF(OR(ODU!$G380=0,ODU!$B380=0),0, ODU!$G380/ODU!$B380))</f>
        <v/>
      </c>
      <c r="AA380" s="303" t="str">
        <f>IF(ODU!$A380="","",IF(Y380=0,0,IF(Y380&gt;=0.8,13,IF(Y380&gt;=0.7,12,IF(Y380&gt;=0.6,11,IF(Y380&gt;=0.5,10,0))))))</f>
        <v/>
      </c>
      <c r="AB380" s="351" t="str">
        <f>IF(ODU!$A380="","",IF(Z380&gt;2, 25,6+INT(10*(Z380-0.0001))))</f>
        <v/>
      </c>
      <c r="AC380" s="304" t="str">
        <f>IF(ODU!$A380="","",IF(AA380&lt;R380," CapacityMin",""))</f>
        <v/>
      </c>
      <c r="AD380" s="304" t="str">
        <f>IF(ODU!$A380="","",IF(AB380&gt;S380," CapacityMax",""))</f>
        <v/>
      </c>
      <c r="AE380" s="344" t="str">
        <f>IF(ODU!$A380="","",IF(ODU!H380&lt;Min_Units," UnitMin",""))</f>
        <v/>
      </c>
      <c r="AF380" s="344" t="str">
        <f>IF(ODU!$A380="","",IF(ODU!I380&lt;=ODU!H380," UnitMax",""))</f>
        <v/>
      </c>
      <c r="AG380" s="344" t="str">
        <f>IF(ODU!$A380="","",IF(COUNTIF(IDU!$E$3:$N$3,"="&amp;UPPER(ODU!BL380))=1,""," Invalid_IDU_List"))</f>
        <v/>
      </c>
      <c r="AH380" s="344" t="str">
        <f t="shared" ca="1" si="48"/>
        <v/>
      </c>
      <c r="AI380" s="344" t="str">
        <f t="shared" si="49"/>
        <v/>
      </c>
    </row>
    <row r="381" spans="1:35" x14ac:dyDescent="0.2">
      <c r="A381">
        <v>381</v>
      </c>
      <c r="B381" s="311"/>
      <c r="C381" s="311"/>
      <c r="D381" s="311"/>
      <c r="E381" s="311"/>
      <c r="F381" s="311"/>
      <c r="G381" s="311"/>
      <c r="H381" s="311"/>
      <c r="I381" s="311"/>
      <c r="J381" s="311"/>
      <c r="K381" s="311"/>
      <c r="P381" s="344" t="str">
        <f>IF(ODU!$A381="","",IF(COUNTIF(ODU!$A$4:$A$504,"="&amp;ODU!$A381)&gt;1,"ODU_Duplicate",""))</f>
        <v/>
      </c>
      <c r="R381" s="351" t="str">
        <f>IF(ODU!$A381="","",9 + FIND("1",IF(ODU!$J381&gt;0,"1","0") &amp; IF(ODU!$K381&gt;0,"1","0") &amp; IF(ODU!$L381&gt;0,"1","0") &amp; IF(ODU!$M381&gt;0,"1","0")&amp; IF(ODU!$N381&gt;0,"1","0")&amp; IF(ODU!$O381&gt;0,"1","0")&amp; IF(ODU!$P381&gt;0,"1","0")&amp; IF(ODU!$Q381&gt;0,"1","0")&amp; IF(ODU!$R381&gt;0,"1","0")&amp; IF(ODU!$S381&gt;0,"1","0")&amp; IF(ODU!$T381&gt;0,"1","0")&amp; IF(ODU!$U381&gt;0,"1","0")&amp; IF(ODU!$V381&gt;0,"1","0")&amp; IF(ODU!$W381&gt;0,"1","0")&amp; IF(ODU!$X381&gt;0,"1","0")&amp; IF(ODU!$Y381&gt;0,"1","0")))</f>
        <v/>
      </c>
      <c r="S381" s="351" t="str">
        <f>IF(ODU!$A381="","",26 - FIND("1",IF(ODU!$Y381&gt;0,"1","0") &amp; IF(ODU!$X381&gt;0,"1","0") &amp; IF(ODU!$W381&gt;0,"1","0") &amp; IF(ODU!$V381&gt;0,"1","0")&amp; IF(ODU!$U381&gt;0,"1","0")&amp; IF(ODU!$T381&gt;0,"1","0")&amp; IF(ODU!$S381&gt;0,"1","0")&amp; IF(ODU!$R381&gt;0,"1","0")&amp; IF(ODU!$Q381&gt;0,"1","0")&amp; IF(ODU!$P381&gt;0,"1","0")&amp; IF(ODU!$O381&gt;0,"1","0")&amp; IF(ODU!$N381&gt;0,"1","0")&amp; IF(ODU!$M381&gt;0,"1","0")&amp; IF(ODU!$L381&gt;0,"1","0")&amp; IF(ODU!$K381&gt;0,"1","0")&amp; IF(ODU!$J381&gt;0,"1","0")))</f>
        <v/>
      </c>
      <c r="T381" s="351" t="str">
        <f>IF(ODU!$A381="","",26 + FIND("1",IF(ODU!$AA381&gt;0,"1","0") &amp; IF(ODU!$AB381&gt;0,"1","0") &amp; IF(ODU!$AC381&gt;0,"1","0") &amp; IF(ODU!$AD381&gt;0,"1","0")&amp; IF(ODU!$AE381&gt;0,"1","0")&amp; IF(ODU!$AF381&gt;0,"1","0")&amp; IF(ODU!$AG381&gt;0,"1","0")&amp; IF(ODU!$AH381&gt;0,"1","0")&amp; IF(ODU!$AI381&gt;0,"1","0")&amp; IF(ODU!$AJ381&gt;0,"1","0")&amp; IF(ODU!$AK381&gt;0,"1","0")&amp; IF(ODU!$AL381&gt;0,"1","0")&amp; IF(ODU!$AM381&gt;0,"1","0")&amp; IF(ODU!$AN381&gt;0,"1","0")&amp; IF(ODU!$AO381&gt;0,"1","0")&amp; IF(ODU!$AP381&gt;0,"1","0")))</f>
        <v/>
      </c>
      <c r="U381" s="351" t="str">
        <f>IF(ODU!$A381="","",43 - FIND("1",IF(ODU!$AP381&gt;0,"1","0") &amp; IF(ODU!$AO381&gt;0,"1","0") &amp; IF(ODU!$AN381&gt;0,"1","0") &amp; IF(ODU!$AM381&gt;0,"1","0")&amp; IF(ODU!$AL381&gt;0,"1","0")&amp; IF(ODU!$AK381&gt;0,"1","0")&amp; IF(ODU!$AJ381&gt;0,"1","0")&amp; IF(ODU!$AI381&gt;0,"1","0")&amp; IF(ODU!$AH381&gt;0,"1","0")&amp; IF(ODU!$AG381&gt;0,"1","0")&amp; IF(ODU!$AF381&gt;0,"1","0")&amp; IF(ODU!$AE381&gt;0,"1","0")&amp; IF(ODU!$AD381&gt;0,"1","0")&amp; IF(ODU!$AC381&gt;0,"1","0")&amp; IF(ODU!$AB381&gt;0,"1","0")&amp; IF(ODU!$AA381&gt;0,"1","0")))</f>
        <v/>
      </c>
      <c r="V381" s="351" t="str">
        <f>IF(ODU!$A381="","",IF(OR(T381&lt;&gt;R381+17,U381&lt;&gt;S381+17)," RangeMismatch",""))</f>
        <v/>
      </c>
      <c r="W381" s="344" t="str">
        <f ca="1">IF(ODU!$A381="","",IF(COUNTA(INDIRECT("odu!R"&amp;ROW()&amp;"C"&amp;R381&amp;":R"&amp;ROW()&amp;"C"&amp;S381,"false"))&lt;&gt;1+S381-R381," GapInRangeCooling",""))</f>
        <v/>
      </c>
      <c r="X381" s="344" t="str">
        <f ca="1">IF(ODU!$A381="","",IF(COUNTA(INDIRECT("odu!R"&amp;ROW()&amp;"C"&amp;T381&amp;":R"&amp;ROW()&amp;"C"&amp;U381,"false"))&lt;&gt;1+U381-T381," GapInRangeHeating",""))</f>
        <v/>
      </c>
      <c r="Y381" s="345" t="str">
        <f>IF(ODU!$A381="","",IF(OR(ODU!$F381=0,ODU!$B381=0),0,ODU!$F381/ODU!$B381))</f>
        <v/>
      </c>
      <c r="Z381" s="345" t="str">
        <f>IF(ODU!$A381="","",IF(OR(ODU!$G381=0,ODU!$B381=0),0, ODU!$G381/ODU!$B381))</f>
        <v/>
      </c>
      <c r="AA381" s="303" t="str">
        <f>IF(ODU!$A381="","",IF(Y381=0,0,IF(Y381&gt;=0.8,13,IF(Y381&gt;=0.7,12,IF(Y381&gt;=0.6,11,IF(Y381&gt;=0.5,10,0))))))</f>
        <v/>
      </c>
      <c r="AB381" s="351" t="str">
        <f>IF(ODU!$A381="","",IF(Z381&gt;2, 25,6+INT(10*(Z381-0.0001))))</f>
        <v/>
      </c>
      <c r="AC381" s="304" t="str">
        <f>IF(ODU!$A381="","",IF(AA381&lt;R381," CapacityMin",""))</f>
        <v/>
      </c>
      <c r="AD381" s="304" t="str">
        <f>IF(ODU!$A381="","",IF(AB381&gt;S381," CapacityMax",""))</f>
        <v/>
      </c>
      <c r="AE381" s="344" t="str">
        <f>IF(ODU!$A381="","",IF(ODU!H381&lt;Min_Units," UnitMin",""))</f>
        <v/>
      </c>
      <c r="AF381" s="344" t="str">
        <f>IF(ODU!$A381="","",IF(ODU!I381&lt;=ODU!H381," UnitMax",""))</f>
        <v/>
      </c>
      <c r="AG381" s="344" t="str">
        <f>IF(ODU!$A381="","",IF(COUNTIF(IDU!$E$3:$N$3,"="&amp;UPPER(ODU!BL381))=1,""," Invalid_IDU_List"))</f>
        <v/>
      </c>
      <c r="AH381" s="344" t="str">
        <f t="shared" ca="1" si="48"/>
        <v/>
      </c>
      <c r="AI381" s="344" t="str">
        <f t="shared" si="49"/>
        <v/>
      </c>
    </row>
    <row r="382" spans="1:35" x14ac:dyDescent="0.2">
      <c r="A382">
        <v>382</v>
      </c>
      <c r="B382" s="311"/>
      <c r="C382" s="311"/>
      <c r="D382" s="311"/>
      <c r="E382" s="311"/>
      <c r="F382" s="311"/>
      <c r="G382" s="311"/>
      <c r="H382" s="311"/>
      <c r="I382" s="311"/>
      <c r="J382" s="311"/>
      <c r="K382" s="311"/>
      <c r="P382" s="344" t="str">
        <f>IF(ODU!$A382="","",IF(COUNTIF(ODU!$A$4:$A$504,"="&amp;ODU!$A382)&gt;1,"ODU_Duplicate",""))</f>
        <v/>
      </c>
      <c r="R382" s="351" t="str">
        <f>IF(ODU!$A382="","",9 + FIND("1",IF(ODU!$J382&gt;0,"1","0") &amp; IF(ODU!$K382&gt;0,"1","0") &amp; IF(ODU!$L382&gt;0,"1","0") &amp; IF(ODU!$M382&gt;0,"1","0")&amp; IF(ODU!$N382&gt;0,"1","0")&amp; IF(ODU!$O382&gt;0,"1","0")&amp; IF(ODU!$P382&gt;0,"1","0")&amp; IF(ODU!$Q382&gt;0,"1","0")&amp; IF(ODU!$R382&gt;0,"1","0")&amp; IF(ODU!$S382&gt;0,"1","0")&amp; IF(ODU!$T382&gt;0,"1","0")&amp; IF(ODU!$U382&gt;0,"1","0")&amp; IF(ODU!$V382&gt;0,"1","0")&amp; IF(ODU!$W382&gt;0,"1","0")&amp; IF(ODU!$X382&gt;0,"1","0")&amp; IF(ODU!$Y382&gt;0,"1","0")))</f>
        <v/>
      </c>
      <c r="S382" s="351" t="str">
        <f>IF(ODU!$A382="","",26 - FIND("1",IF(ODU!$Y382&gt;0,"1","0") &amp; IF(ODU!$X382&gt;0,"1","0") &amp; IF(ODU!$W382&gt;0,"1","0") &amp; IF(ODU!$V382&gt;0,"1","0")&amp; IF(ODU!$U382&gt;0,"1","0")&amp; IF(ODU!$T382&gt;0,"1","0")&amp; IF(ODU!$S382&gt;0,"1","0")&amp; IF(ODU!$R382&gt;0,"1","0")&amp; IF(ODU!$Q382&gt;0,"1","0")&amp; IF(ODU!$P382&gt;0,"1","0")&amp; IF(ODU!$O382&gt;0,"1","0")&amp; IF(ODU!$N382&gt;0,"1","0")&amp; IF(ODU!$M382&gt;0,"1","0")&amp; IF(ODU!$L382&gt;0,"1","0")&amp; IF(ODU!$K382&gt;0,"1","0")&amp; IF(ODU!$J382&gt;0,"1","0")))</f>
        <v/>
      </c>
      <c r="T382" s="351" t="str">
        <f>IF(ODU!$A382="","",26 + FIND("1",IF(ODU!$AA382&gt;0,"1","0") &amp; IF(ODU!$AB382&gt;0,"1","0") &amp; IF(ODU!$AC382&gt;0,"1","0") &amp; IF(ODU!$AD382&gt;0,"1","0")&amp; IF(ODU!$AE382&gt;0,"1","0")&amp; IF(ODU!$AF382&gt;0,"1","0")&amp; IF(ODU!$AG382&gt;0,"1","0")&amp; IF(ODU!$AH382&gt;0,"1","0")&amp; IF(ODU!$AI382&gt;0,"1","0")&amp; IF(ODU!$AJ382&gt;0,"1","0")&amp; IF(ODU!$AK382&gt;0,"1","0")&amp; IF(ODU!$AL382&gt;0,"1","0")&amp; IF(ODU!$AM382&gt;0,"1","0")&amp; IF(ODU!$AN382&gt;0,"1","0")&amp; IF(ODU!$AO382&gt;0,"1","0")&amp; IF(ODU!$AP382&gt;0,"1","0")))</f>
        <v/>
      </c>
      <c r="U382" s="351" t="str">
        <f>IF(ODU!$A382="","",43 - FIND("1",IF(ODU!$AP382&gt;0,"1","0") &amp; IF(ODU!$AO382&gt;0,"1","0") &amp; IF(ODU!$AN382&gt;0,"1","0") &amp; IF(ODU!$AM382&gt;0,"1","0")&amp; IF(ODU!$AL382&gt;0,"1","0")&amp; IF(ODU!$AK382&gt;0,"1","0")&amp; IF(ODU!$AJ382&gt;0,"1","0")&amp; IF(ODU!$AI382&gt;0,"1","0")&amp; IF(ODU!$AH382&gt;0,"1","0")&amp; IF(ODU!$AG382&gt;0,"1","0")&amp; IF(ODU!$AF382&gt;0,"1","0")&amp; IF(ODU!$AE382&gt;0,"1","0")&amp; IF(ODU!$AD382&gt;0,"1","0")&amp; IF(ODU!$AC382&gt;0,"1","0")&amp; IF(ODU!$AB382&gt;0,"1","0")&amp; IF(ODU!$AA382&gt;0,"1","0")))</f>
        <v/>
      </c>
      <c r="V382" s="351" t="str">
        <f>IF(ODU!$A382="","",IF(OR(T382&lt;&gt;R382+17,U382&lt;&gt;S382+17)," RangeMismatch",""))</f>
        <v/>
      </c>
      <c r="W382" s="344" t="str">
        <f ca="1">IF(ODU!$A382="","",IF(COUNTA(INDIRECT("odu!R"&amp;ROW()&amp;"C"&amp;R382&amp;":R"&amp;ROW()&amp;"C"&amp;S382,"false"))&lt;&gt;1+S382-R382," GapInRangeCooling",""))</f>
        <v/>
      </c>
      <c r="X382" s="344" t="str">
        <f ca="1">IF(ODU!$A382="","",IF(COUNTA(INDIRECT("odu!R"&amp;ROW()&amp;"C"&amp;T382&amp;":R"&amp;ROW()&amp;"C"&amp;U382,"false"))&lt;&gt;1+U382-T382," GapInRangeHeating",""))</f>
        <v/>
      </c>
      <c r="Y382" s="345" t="str">
        <f>IF(ODU!$A382="","",IF(OR(ODU!$F382=0,ODU!$B382=0),0,ODU!$F382/ODU!$B382))</f>
        <v/>
      </c>
      <c r="Z382" s="345" t="str">
        <f>IF(ODU!$A382="","",IF(OR(ODU!$G382=0,ODU!$B382=0),0, ODU!$G382/ODU!$B382))</f>
        <v/>
      </c>
      <c r="AA382" s="303" t="str">
        <f>IF(ODU!$A382="","",IF(Y382=0,0,IF(Y382&gt;=0.8,13,IF(Y382&gt;=0.7,12,IF(Y382&gt;=0.6,11,IF(Y382&gt;=0.5,10,0))))))</f>
        <v/>
      </c>
      <c r="AB382" s="351" t="str">
        <f>IF(ODU!$A382="","",IF(Z382&gt;2, 25,6+INT(10*(Z382-0.0001))))</f>
        <v/>
      </c>
      <c r="AC382" s="304" t="str">
        <f>IF(ODU!$A382="","",IF(AA382&lt;R382," CapacityMin",""))</f>
        <v/>
      </c>
      <c r="AD382" s="304" t="str">
        <f>IF(ODU!$A382="","",IF(AB382&gt;S382," CapacityMax",""))</f>
        <v/>
      </c>
      <c r="AE382" s="344" t="str">
        <f>IF(ODU!$A382="","",IF(ODU!H382&lt;Min_Units," UnitMin",""))</f>
        <v/>
      </c>
      <c r="AF382" s="344" t="str">
        <f>IF(ODU!$A382="","",IF(ODU!I382&lt;=ODU!H382," UnitMax",""))</f>
        <v/>
      </c>
      <c r="AG382" s="344" t="str">
        <f>IF(ODU!$A382="","",IF(COUNTIF(IDU!$E$3:$N$3,"="&amp;UPPER(ODU!BL382))=1,""," Invalid_IDU_List"))</f>
        <v/>
      </c>
      <c r="AH382" s="344" t="str">
        <f t="shared" ca="1" si="48"/>
        <v/>
      </c>
      <c r="AI382" s="344" t="str">
        <f t="shared" si="49"/>
        <v/>
      </c>
    </row>
    <row r="383" spans="1:35" x14ac:dyDescent="0.2">
      <c r="A383">
        <v>383</v>
      </c>
      <c r="B383" s="311"/>
      <c r="C383" s="311"/>
      <c r="D383" s="311"/>
      <c r="E383" s="311"/>
      <c r="F383" s="311"/>
      <c r="G383" s="311"/>
      <c r="H383" s="311"/>
      <c r="I383" s="311"/>
      <c r="J383" s="311"/>
      <c r="K383" s="311"/>
      <c r="P383" s="344" t="str">
        <f>IF(ODU!$A383="","",IF(COUNTIF(ODU!$A$4:$A$504,"="&amp;ODU!$A383)&gt;1,"ODU_Duplicate",""))</f>
        <v/>
      </c>
      <c r="R383" s="351" t="str">
        <f>IF(ODU!$A383="","",9 + FIND("1",IF(ODU!$J383&gt;0,"1","0") &amp; IF(ODU!$K383&gt;0,"1","0") &amp; IF(ODU!$L383&gt;0,"1","0") &amp; IF(ODU!$M383&gt;0,"1","0")&amp; IF(ODU!$N383&gt;0,"1","0")&amp; IF(ODU!$O383&gt;0,"1","0")&amp; IF(ODU!$P383&gt;0,"1","0")&amp; IF(ODU!$Q383&gt;0,"1","0")&amp; IF(ODU!$R383&gt;0,"1","0")&amp; IF(ODU!$S383&gt;0,"1","0")&amp; IF(ODU!$T383&gt;0,"1","0")&amp; IF(ODU!$U383&gt;0,"1","0")&amp; IF(ODU!$V383&gt;0,"1","0")&amp; IF(ODU!$W383&gt;0,"1","0")&amp; IF(ODU!$X383&gt;0,"1","0")&amp; IF(ODU!$Y383&gt;0,"1","0")))</f>
        <v/>
      </c>
      <c r="S383" s="351" t="str">
        <f>IF(ODU!$A383="","",26 - FIND("1",IF(ODU!$Y383&gt;0,"1","0") &amp; IF(ODU!$X383&gt;0,"1","0") &amp; IF(ODU!$W383&gt;0,"1","0") &amp; IF(ODU!$V383&gt;0,"1","0")&amp; IF(ODU!$U383&gt;0,"1","0")&amp; IF(ODU!$T383&gt;0,"1","0")&amp; IF(ODU!$S383&gt;0,"1","0")&amp; IF(ODU!$R383&gt;0,"1","0")&amp; IF(ODU!$Q383&gt;0,"1","0")&amp; IF(ODU!$P383&gt;0,"1","0")&amp; IF(ODU!$O383&gt;0,"1","0")&amp; IF(ODU!$N383&gt;0,"1","0")&amp; IF(ODU!$M383&gt;0,"1","0")&amp; IF(ODU!$L383&gt;0,"1","0")&amp; IF(ODU!$K383&gt;0,"1","0")&amp; IF(ODU!$J383&gt;0,"1","0")))</f>
        <v/>
      </c>
      <c r="T383" s="351" t="str">
        <f>IF(ODU!$A383="","",26 + FIND("1",IF(ODU!$AA383&gt;0,"1","0") &amp; IF(ODU!$AB383&gt;0,"1","0") &amp; IF(ODU!$AC383&gt;0,"1","0") &amp; IF(ODU!$AD383&gt;0,"1","0")&amp; IF(ODU!$AE383&gt;0,"1","0")&amp; IF(ODU!$AF383&gt;0,"1","0")&amp; IF(ODU!$AG383&gt;0,"1","0")&amp; IF(ODU!$AH383&gt;0,"1","0")&amp; IF(ODU!$AI383&gt;0,"1","0")&amp; IF(ODU!$AJ383&gt;0,"1","0")&amp; IF(ODU!$AK383&gt;0,"1","0")&amp; IF(ODU!$AL383&gt;0,"1","0")&amp; IF(ODU!$AM383&gt;0,"1","0")&amp; IF(ODU!$AN383&gt;0,"1","0")&amp; IF(ODU!$AO383&gt;0,"1","0")&amp; IF(ODU!$AP383&gt;0,"1","0")))</f>
        <v/>
      </c>
      <c r="U383" s="351" t="str">
        <f>IF(ODU!$A383="","",43 - FIND("1",IF(ODU!$AP383&gt;0,"1","0") &amp; IF(ODU!$AO383&gt;0,"1","0") &amp; IF(ODU!$AN383&gt;0,"1","0") &amp; IF(ODU!$AM383&gt;0,"1","0")&amp; IF(ODU!$AL383&gt;0,"1","0")&amp; IF(ODU!$AK383&gt;0,"1","0")&amp; IF(ODU!$AJ383&gt;0,"1","0")&amp; IF(ODU!$AI383&gt;0,"1","0")&amp; IF(ODU!$AH383&gt;0,"1","0")&amp; IF(ODU!$AG383&gt;0,"1","0")&amp; IF(ODU!$AF383&gt;0,"1","0")&amp; IF(ODU!$AE383&gt;0,"1","0")&amp; IF(ODU!$AD383&gt;0,"1","0")&amp; IF(ODU!$AC383&gt;0,"1","0")&amp; IF(ODU!$AB383&gt;0,"1","0")&amp; IF(ODU!$AA383&gt;0,"1","0")))</f>
        <v/>
      </c>
      <c r="V383" s="351" t="str">
        <f>IF(ODU!$A383="","",IF(OR(T383&lt;&gt;R383+17,U383&lt;&gt;S383+17)," RangeMismatch",""))</f>
        <v/>
      </c>
      <c r="W383" s="344" t="str">
        <f ca="1">IF(ODU!$A383="","",IF(COUNTA(INDIRECT("odu!R"&amp;ROW()&amp;"C"&amp;R383&amp;":R"&amp;ROW()&amp;"C"&amp;S383,"false"))&lt;&gt;1+S383-R383," GapInRangeCooling",""))</f>
        <v/>
      </c>
      <c r="X383" s="344" t="str">
        <f ca="1">IF(ODU!$A383="","",IF(COUNTA(INDIRECT("odu!R"&amp;ROW()&amp;"C"&amp;T383&amp;":R"&amp;ROW()&amp;"C"&amp;U383,"false"))&lt;&gt;1+U383-T383," GapInRangeHeating",""))</f>
        <v/>
      </c>
      <c r="Y383" s="345" t="str">
        <f>IF(ODU!$A383="","",IF(OR(ODU!$F383=0,ODU!$B383=0),0,ODU!$F383/ODU!$B383))</f>
        <v/>
      </c>
      <c r="Z383" s="345" t="str">
        <f>IF(ODU!$A383="","",IF(OR(ODU!$G383=0,ODU!$B383=0),0, ODU!$G383/ODU!$B383))</f>
        <v/>
      </c>
      <c r="AA383" s="303" t="str">
        <f>IF(ODU!$A383="","",IF(Y383=0,0,IF(Y383&gt;=0.8,13,IF(Y383&gt;=0.7,12,IF(Y383&gt;=0.6,11,IF(Y383&gt;=0.5,10,0))))))</f>
        <v/>
      </c>
      <c r="AB383" s="351" t="str">
        <f>IF(ODU!$A383="","",IF(Z383&gt;2, 25,6+INT(10*(Z383-0.0001))))</f>
        <v/>
      </c>
      <c r="AC383" s="304" t="str">
        <f>IF(ODU!$A383="","",IF(AA383&lt;R383," CapacityMin",""))</f>
        <v/>
      </c>
      <c r="AD383" s="304" t="str">
        <f>IF(ODU!$A383="","",IF(AB383&gt;S383," CapacityMax",""))</f>
        <v/>
      </c>
      <c r="AE383" s="344" t="str">
        <f>IF(ODU!$A383="","",IF(ODU!H383&lt;Min_Units," UnitMin",""))</f>
        <v/>
      </c>
      <c r="AF383" s="344" t="str">
        <f>IF(ODU!$A383="","",IF(ODU!I383&lt;=ODU!H383," UnitMax",""))</f>
        <v/>
      </c>
      <c r="AG383" s="344" t="str">
        <f>IF(ODU!$A383="","",IF(COUNTIF(IDU!$E$3:$N$3,"="&amp;UPPER(ODU!BL383))=1,""," Invalid_IDU_List"))</f>
        <v/>
      </c>
      <c r="AH383" s="344" t="str">
        <f t="shared" ca="1" si="48"/>
        <v/>
      </c>
      <c r="AI383" s="344" t="str">
        <f t="shared" si="49"/>
        <v/>
      </c>
    </row>
    <row r="384" spans="1:35" x14ac:dyDescent="0.2">
      <c r="A384">
        <v>384</v>
      </c>
      <c r="B384" s="311"/>
      <c r="C384" s="311"/>
      <c r="D384" s="311"/>
      <c r="E384" s="311"/>
      <c r="F384" s="311"/>
      <c r="G384" s="311"/>
      <c r="H384" s="311"/>
      <c r="I384" s="311"/>
      <c r="J384" s="311"/>
      <c r="K384" s="311"/>
      <c r="P384" s="344" t="str">
        <f>IF(ODU!$A384="","",IF(COUNTIF(ODU!$A$4:$A$504,"="&amp;ODU!$A384)&gt;1,"ODU_Duplicate",""))</f>
        <v/>
      </c>
      <c r="R384" s="351" t="str">
        <f>IF(ODU!$A384="","",9 + FIND("1",IF(ODU!$J384&gt;0,"1","0") &amp; IF(ODU!$K384&gt;0,"1","0") &amp; IF(ODU!$L384&gt;0,"1","0") &amp; IF(ODU!$M384&gt;0,"1","0")&amp; IF(ODU!$N384&gt;0,"1","0")&amp; IF(ODU!$O384&gt;0,"1","0")&amp; IF(ODU!$P384&gt;0,"1","0")&amp; IF(ODU!$Q384&gt;0,"1","0")&amp; IF(ODU!$R384&gt;0,"1","0")&amp; IF(ODU!$S384&gt;0,"1","0")&amp; IF(ODU!$T384&gt;0,"1","0")&amp; IF(ODU!$U384&gt;0,"1","0")&amp; IF(ODU!$V384&gt;0,"1","0")&amp; IF(ODU!$W384&gt;0,"1","0")&amp; IF(ODU!$X384&gt;0,"1","0")&amp; IF(ODU!$Y384&gt;0,"1","0")))</f>
        <v/>
      </c>
      <c r="S384" s="351" t="str">
        <f>IF(ODU!$A384="","",26 - FIND("1",IF(ODU!$Y384&gt;0,"1","0") &amp; IF(ODU!$X384&gt;0,"1","0") &amp; IF(ODU!$W384&gt;0,"1","0") &amp; IF(ODU!$V384&gt;0,"1","0")&amp; IF(ODU!$U384&gt;0,"1","0")&amp; IF(ODU!$T384&gt;0,"1","0")&amp; IF(ODU!$S384&gt;0,"1","0")&amp; IF(ODU!$R384&gt;0,"1","0")&amp; IF(ODU!$Q384&gt;0,"1","0")&amp; IF(ODU!$P384&gt;0,"1","0")&amp; IF(ODU!$O384&gt;0,"1","0")&amp; IF(ODU!$N384&gt;0,"1","0")&amp; IF(ODU!$M384&gt;0,"1","0")&amp; IF(ODU!$L384&gt;0,"1","0")&amp; IF(ODU!$K384&gt;0,"1","0")&amp; IF(ODU!$J384&gt;0,"1","0")))</f>
        <v/>
      </c>
      <c r="T384" s="351" t="str">
        <f>IF(ODU!$A384="","",26 + FIND("1",IF(ODU!$AA384&gt;0,"1","0") &amp; IF(ODU!$AB384&gt;0,"1","0") &amp; IF(ODU!$AC384&gt;0,"1","0") &amp; IF(ODU!$AD384&gt;0,"1","0")&amp; IF(ODU!$AE384&gt;0,"1","0")&amp; IF(ODU!$AF384&gt;0,"1","0")&amp; IF(ODU!$AG384&gt;0,"1","0")&amp; IF(ODU!$AH384&gt;0,"1","0")&amp; IF(ODU!$AI384&gt;0,"1","0")&amp; IF(ODU!$AJ384&gt;0,"1","0")&amp; IF(ODU!$AK384&gt;0,"1","0")&amp; IF(ODU!$AL384&gt;0,"1","0")&amp; IF(ODU!$AM384&gt;0,"1","0")&amp; IF(ODU!$AN384&gt;0,"1","0")&amp; IF(ODU!$AO384&gt;0,"1","0")&amp; IF(ODU!$AP384&gt;0,"1","0")))</f>
        <v/>
      </c>
      <c r="U384" s="351" t="str">
        <f>IF(ODU!$A384="","",43 - FIND("1",IF(ODU!$AP384&gt;0,"1","0") &amp; IF(ODU!$AO384&gt;0,"1","0") &amp; IF(ODU!$AN384&gt;0,"1","0") &amp; IF(ODU!$AM384&gt;0,"1","0")&amp; IF(ODU!$AL384&gt;0,"1","0")&amp; IF(ODU!$AK384&gt;0,"1","0")&amp; IF(ODU!$AJ384&gt;0,"1","0")&amp; IF(ODU!$AI384&gt;0,"1","0")&amp; IF(ODU!$AH384&gt;0,"1","0")&amp; IF(ODU!$AG384&gt;0,"1","0")&amp; IF(ODU!$AF384&gt;0,"1","0")&amp; IF(ODU!$AE384&gt;0,"1","0")&amp; IF(ODU!$AD384&gt;0,"1","0")&amp; IF(ODU!$AC384&gt;0,"1","0")&amp; IF(ODU!$AB384&gt;0,"1","0")&amp; IF(ODU!$AA384&gt;0,"1","0")))</f>
        <v/>
      </c>
      <c r="V384" s="351" t="str">
        <f>IF(ODU!$A384="","",IF(OR(T384&lt;&gt;R384+17,U384&lt;&gt;S384+17)," RangeMismatch",""))</f>
        <v/>
      </c>
      <c r="W384" s="344" t="str">
        <f ca="1">IF(ODU!$A384="","",IF(COUNTA(INDIRECT("odu!R"&amp;ROW()&amp;"C"&amp;R384&amp;":R"&amp;ROW()&amp;"C"&amp;S384,"false"))&lt;&gt;1+S384-R384," GapInRangeCooling",""))</f>
        <v/>
      </c>
      <c r="X384" s="344" t="str">
        <f ca="1">IF(ODU!$A384="","",IF(COUNTA(INDIRECT("odu!R"&amp;ROW()&amp;"C"&amp;T384&amp;":R"&amp;ROW()&amp;"C"&amp;U384,"false"))&lt;&gt;1+U384-T384," GapInRangeHeating",""))</f>
        <v/>
      </c>
      <c r="Y384" s="345" t="str">
        <f>IF(ODU!$A384="","",IF(OR(ODU!$F384=0,ODU!$B384=0),0,ODU!$F384/ODU!$B384))</f>
        <v/>
      </c>
      <c r="Z384" s="345" t="str">
        <f>IF(ODU!$A384="","",IF(OR(ODU!$G384=0,ODU!$B384=0),0, ODU!$G384/ODU!$B384))</f>
        <v/>
      </c>
      <c r="AA384" s="303" t="str">
        <f>IF(ODU!$A384="","",IF(Y384=0,0,IF(Y384&gt;=0.8,13,IF(Y384&gt;=0.7,12,IF(Y384&gt;=0.6,11,IF(Y384&gt;=0.5,10,0))))))</f>
        <v/>
      </c>
      <c r="AB384" s="351" t="str">
        <f>IF(ODU!$A384="","",IF(Z384&gt;2, 25,6+INT(10*(Z384-0.0001))))</f>
        <v/>
      </c>
      <c r="AC384" s="304" t="str">
        <f>IF(ODU!$A384="","",IF(AA384&lt;R384," CapacityMin",""))</f>
        <v/>
      </c>
      <c r="AD384" s="304" t="str">
        <f>IF(ODU!$A384="","",IF(AB384&gt;S384," CapacityMax",""))</f>
        <v/>
      </c>
      <c r="AE384" s="344" t="str">
        <f>IF(ODU!$A384="","",IF(ODU!H384&lt;Min_Units," UnitMin",""))</f>
        <v/>
      </c>
      <c r="AF384" s="344" t="str">
        <f>IF(ODU!$A384="","",IF(ODU!I384&lt;=ODU!H384," UnitMax",""))</f>
        <v/>
      </c>
      <c r="AG384" s="344" t="str">
        <f>IF(ODU!$A384="","",IF(COUNTIF(IDU!$E$3:$N$3,"="&amp;UPPER(ODU!BL384))=1,""," Invalid_IDU_List"))</f>
        <v/>
      </c>
      <c r="AH384" s="344" t="str">
        <f t="shared" ca="1" si="48"/>
        <v/>
      </c>
      <c r="AI384" s="344" t="str">
        <f t="shared" si="49"/>
        <v/>
      </c>
    </row>
    <row r="385" spans="1:35" x14ac:dyDescent="0.2">
      <c r="A385">
        <v>385</v>
      </c>
      <c r="B385" s="311"/>
      <c r="C385" s="311"/>
      <c r="D385" s="311"/>
      <c r="E385" s="311"/>
      <c r="F385" s="311"/>
      <c r="G385" s="311"/>
      <c r="H385" s="311"/>
      <c r="I385" s="311"/>
      <c r="J385" s="311"/>
      <c r="K385" s="311"/>
      <c r="P385" s="344" t="str">
        <f>IF(ODU!$A385="","",IF(COUNTIF(ODU!$A$4:$A$504,"="&amp;ODU!$A385)&gt;1,"ODU_Duplicate",""))</f>
        <v/>
      </c>
      <c r="R385" s="351" t="str">
        <f>IF(ODU!$A385="","",9 + FIND("1",IF(ODU!$J385&gt;0,"1","0") &amp; IF(ODU!$K385&gt;0,"1","0") &amp; IF(ODU!$L385&gt;0,"1","0") &amp; IF(ODU!$M385&gt;0,"1","0")&amp; IF(ODU!$N385&gt;0,"1","0")&amp; IF(ODU!$O385&gt;0,"1","0")&amp; IF(ODU!$P385&gt;0,"1","0")&amp; IF(ODU!$Q385&gt;0,"1","0")&amp; IF(ODU!$R385&gt;0,"1","0")&amp; IF(ODU!$S385&gt;0,"1","0")&amp; IF(ODU!$T385&gt;0,"1","0")&amp; IF(ODU!$U385&gt;0,"1","0")&amp; IF(ODU!$V385&gt;0,"1","0")&amp; IF(ODU!$W385&gt;0,"1","0")&amp; IF(ODU!$X385&gt;0,"1","0")&amp; IF(ODU!$Y385&gt;0,"1","0")))</f>
        <v/>
      </c>
      <c r="S385" s="351" t="str">
        <f>IF(ODU!$A385="","",26 - FIND("1",IF(ODU!$Y385&gt;0,"1","0") &amp; IF(ODU!$X385&gt;0,"1","0") &amp; IF(ODU!$W385&gt;0,"1","0") &amp; IF(ODU!$V385&gt;0,"1","0")&amp; IF(ODU!$U385&gt;0,"1","0")&amp; IF(ODU!$T385&gt;0,"1","0")&amp; IF(ODU!$S385&gt;0,"1","0")&amp; IF(ODU!$R385&gt;0,"1","0")&amp; IF(ODU!$Q385&gt;0,"1","0")&amp; IF(ODU!$P385&gt;0,"1","0")&amp; IF(ODU!$O385&gt;0,"1","0")&amp; IF(ODU!$N385&gt;0,"1","0")&amp; IF(ODU!$M385&gt;0,"1","0")&amp; IF(ODU!$L385&gt;0,"1","0")&amp; IF(ODU!$K385&gt;0,"1","0")&amp; IF(ODU!$J385&gt;0,"1","0")))</f>
        <v/>
      </c>
      <c r="T385" s="351" t="str">
        <f>IF(ODU!$A385="","",26 + FIND("1",IF(ODU!$AA385&gt;0,"1","0") &amp; IF(ODU!$AB385&gt;0,"1","0") &amp; IF(ODU!$AC385&gt;0,"1","0") &amp; IF(ODU!$AD385&gt;0,"1","0")&amp; IF(ODU!$AE385&gt;0,"1","0")&amp; IF(ODU!$AF385&gt;0,"1","0")&amp; IF(ODU!$AG385&gt;0,"1","0")&amp; IF(ODU!$AH385&gt;0,"1","0")&amp; IF(ODU!$AI385&gt;0,"1","0")&amp; IF(ODU!$AJ385&gt;0,"1","0")&amp; IF(ODU!$AK385&gt;0,"1","0")&amp; IF(ODU!$AL385&gt;0,"1","0")&amp; IF(ODU!$AM385&gt;0,"1","0")&amp; IF(ODU!$AN385&gt;0,"1","0")&amp; IF(ODU!$AO385&gt;0,"1","0")&amp; IF(ODU!$AP385&gt;0,"1","0")))</f>
        <v/>
      </c>
      <c r="U385" s="351" t="str">
        <f>IF(ODU!$A385="","",43 - FIND("1",IF(ODU!$AP385&gt;0,"1","0") &amp; IF(ODU!$AO385&gt;0,"1","0") &amp; IF(ODU!$AN385&gt;0,"1","0") &amp; IF(ODU!$AM385&gt;0,"1","0")&amp; IF(ODU!$AL385&gt;0,"1","0")&amp; IF(ODU!$AK385&gt;0,"1","0")&amp; IF(ODU!$AJ385&gt;0,"1","0")&amp; IF(ODU!$AI385&gt;0,"1","0")&amp; IF(ODU!$AH385&gt;0,"1","0")&amp; IF(ODU!$AG385&gt;0,"1","0")&amp; IF(ODU!$AF385&gt;0,"1","0")&amp; IF(ODU!$AE385&gt;0,"1","0")&amp; IF(ODU!$AD385&gt;0,"1","0")&amp; IF(ODU!$AC385&gt;0,"1","0")&amp; IF(ODU!$AB385&gt;0,"1","0")&amp; IF(ODU!$AA385&gt;0,"1","0")))</f>
        <v/>
      </c>
      <c r="V385" s="351" t="str">
        <f>IF(ODU!$A385="","",IF(OR(T385&lt;&gt;R385+17,U385&lt;&gt;S385+17)," RangeMismatch",""))</f>
        <v/>
      </c>
      <c r="W385" s="344" t="str">
        <f ca="1">IF(ODU!$A385="","",IF(COUNTA(INDIRECT("odu!R"&amp;ROW()&amp;"C"&amp;R385&amp;":R"&amp;ROW()&amp;"C"&amp;S385,"false"))&lt;&gt;1+S385-R385," GapInRangeCooling",""))</f>
        <v/>
      </c>
      <c r="X385" s="344" t="str">
        <f ca="1">IF(ODU!$A385="","",IF(COUNTA(INDIRECT("odu!R"&amp;ROW()&amp;"C"&amp;T385&amp;":R"&amp;ROW()&amp;"C"&amp;U385,"false"))&lt;&gt;1+U385-T385," GapInRangeHeating",""))</f>
        <v/>
      </c>
      <c r="Y385" s="345" t="str">
        <f>IF(ODU!$A385="","",IF(OR(ODU!$F385=0,ODU!$B385=0),0,ODU!$F385/ODU!$B385))</f>
        <v/>
      </c>
      <c r="Z385" s="345" t="str">
        <f>IF(ODU!$A385="","",IF(OR(ODU!$G385=0,ODU!$B385=0),0, ODU!$G385/ODU!$B385))</f>
        <v/>
      </c>
      <c r="AA385" s="303" t="str">
        <f>IF(ODU!$A385="","",IF(Y385=0,0,IF(Y385&gt;=0.8,13,IF(Y385&gt;=0.7,12,IF(Y385&gt;=0.6,11,IF(Y385&gt;=0.5,10,0))))))</f>
        <v/>
      </c>
      <c r="AB385" s="351" t="str">
        <f>IF(ODU!$A385="","",IF(Z385&gt;2, 25,6+INT(10*(Z385-0.0001))))</f>
        <v/>
      </c>
      <c r="AC385" s="304" t="str">
        <f>IF(ODU!$A385="","",IF(AA385&lt;R385," CapacityMin",""))</f>
        <v/>
      </c>
      <c r="AD385" s="304" t="str">
        <f>IF(ODU!$A385="","",IF(AB385&gt;S385," CapacityMax",""))</f>
        <v/>
      </c>
      <c r="AE385" s="344" t="str">
        <f>IF(ODU!$A385="","",IF(ODU!H385&lt;Min_Units," UnitMin",""))</f>
        <v/>
      </c>
      <c r="AF385" s="344" t="str">
        <f>IF(ODU!$A385="","",IF(ODU!I385&lt;=ODU!H385," UnitMax",""))</f>
        <v/>
      </c>
      <c r="AG385" s="344" t="str">
        <f>IF(ODU!$A385="","",IF(COUNTIF(IDU!$E$3:$N$3,"="&amp;UPPER(ODU!BL385))=1,""," Invalid_IDU_List"))</f>
        <v/>
      </c>
      <c r="AH385" s="344" t="str">
        <f t="shared" ca="1" si="48"/>
        <v/>
      </c>
      <c r="AI385" s="344" t="str">
        <f t="shared" si="49"/>
        <v/>
      </c>
    </row>
    <row r="386" spans="1:35" x14ac:dyDescent="0.2">
      <c r="A386">
        <v>386</v>
      </c>
      <c r="B386" s="311"/>
      <c r="C386" s="311"/>
      <c r="D386" s="311"/>
      <c r="E386" s="311"/>
      <c r="F386" s="311"/>
      <c r="G386" s="311"/>
      <c r="H386" s="311"/>
      <c r="I386" s="311"/>
      <c r="J386" s="311"/>
      <c r="K386" s="311"/>
      <c r="P386" s="344" t="str">
        <f>IF(ODU!$A386="","",IF(COUNTIF(ODU!$A$4:$A$504,"="&amp;ODU!$A386)&gt;1,"ODU_Duplicate",""))</f>
        <v/>
      </c>
      <c r="R386" s="351" t="str">
        <f>IF(ODU!$A386="","",9 + FIND("1",IF(ODU!$J386&gt;0,"1","0") &amp; IF(ODU!$K386&gt;0,"1","0") &amp; IF(ODU!$L386&gt;0,"1","0") &amp; IF(ODU!$M386&gt;0,"1","0")&amp; IF(ODU!$N386&gt;0,"1","0")&amp; IF(ODU!$O386&gt;0,"1","0")&amp; IF(ODU!$P386&gt;0,"1","0")&amp; IF(ODU!$Q386&gt;0,"1","0")&amp; IF(ODU!$R386&gt;0,"1","0")&amp; IF(ODU!$S386&gt;0,"1","0")&amp; IF(ODU!$T386&gt;0,"1","0")&amp; IF(ODU!$U386&gt;0,"1","0")&amp; IF(ODU!$V386&gt;0,"1","0")&amp; IF(ODU!$W386&gt;0,"1","0")&amp; IF(ODU!$X386&gt;0,"1","0")&amp; IF(ODU!$Y386&gt;0,"1","0")))</f>
        <v/>
      </c>
      <c r="S386" s="351" t="str">
        <f>IF(ODU!$A386="","",26 - FIND("1",IF(ODU!$Y386&gt;0,"1","0") &amp; IF(ODU!$X386&gt;0,"1","0") &amp; IF(ODU!$W386&gt;0,"1","0") &amp; IF(ODU!$V386&gt;0,"1","0")&amp; IF(ODU!$U386&gt;0,"1","0")&amp; IF(ODU!$T386&gt;0,"1","0")&amp; IF(ODU!$S386&gt;0,"1","0")&amp; IF(ODU!$R386&gt;0,"1","0")&amp; IF(ODU!$Q386&gt;0,"1","0")&amp; IF(ODU!$P386&gt;0,"1","0")&amp; IF(ODU!$O386&gt;0,"1","0")&amp; IF(ODU!$N386&gt;0,"1","0")&amp; IF(ODU!$M386&gt;0,"1","0")&amp; IF(ODU!$L386&gt;0,"1","0")&amp; IF(ODU!$K386&gt;0,"1","0")&amp; IF(ODU!$J386&gt;0,"1","0")))</f>
        <v/>
      </c>
      <c r="T386" s="351" t="str">
        <f>IF(ODU!$A386="","",26 + FIND("1",IF(ODU!$AA386&gt;0,"1","0") &amp; IF(ODU!$AB386&gt;0,"1","0") &amp; IF(ODU!$AC386&gt;0,"1","0") &amp; IF(ODU!$AD386&gt;0,"1","0")&amp; IF(ODU!$AE386&gt;0,"1","0")&amp; IF(ODU!$AF386&gt;0,"1","0")&amp; IF(ODU!$AG386&gt;0,"1","0")&amp; IF(ODU!$AH386&gt;0,"1","0")&amp; IF(ODU!$AI386&gt;0,"1","0")&amp; IF(ODU!$AJ386&gt;0,"1","0")&amp; IF(ODU!$AK386&gt;0,"1","0")&amp; IF(ODU!$AL386&gt;0,"1","0")&amp; IF(ODU!$AM386&gt;0,"1","0")&amp; IF(ODU!$AN386&gt;0,"1","0")&amp; IF(ODU!$AO386&gt;0,"1","0")&amp; IF(ODU!$AP386&gt;0,"1","0")))</f>
        <v/>
      </c>
      <c r="U386" s="351" t="str">
        <f>IF(ODU!$A386="","",43 - FIND("1",IF(ODU!$AP386&gt;0,"1","0") &amp; IF(ODU!$AO386&gt;0,"1","0") &amp; IF(ODU!$AN386&gt;0,"1","0") &amp; IF(ODU!$AM386&gt;0,"1","0")&amp; IF(ODU!$AL386&gt;0,"1","0")&amp; IF(ODU!$AK386&gt;0,"1","0")&amp; IF(ODU!$AJ386&gt;0,"1","0")&amp; IF(ODU!$AI386&gt;0,"1","0")&amp; IF(ODU!$AH386&gt;0,"1","0")&amp; IF(ODU!$AG386&gt;0,"1","0")&amp; IF(ODU!$AF386&gt;0,"1","0")&amp; IF(ODU!$AE386&gt;0,"1","0")&amp; IF(ODU!$AD386&gt;0,"1","0")&amp; IF(ODU!$AC386&gt;0,"1","0")&amp; IF(ODU!$AB386&gt;0,"1","0")&amp; IF(ODU!$AA386&gt;0,"1","0")))</f>
        <v/>
      </c>
      <c r="V386" s="351" t="str">
        <f>IF(ODU!$A386="","",IF(OR(T386&lt;&gt;R386+17,U386&lt;&gt;S386+17)," RangeMismatch",""))</f>
        <v/>
      </c>
      <c r="W386" s="344" t="str">
        <f ca="1">IF(ODU!$A386="","",IF(COUNTA(INDIRECT("odu!R"&amp;ROW()&amp;"C"&amp;R386&amp;":R"&amp;ROW()&amp;"C"&amp;S386,"false"))&lt;&gt;1+S386-R386," GapInRangeCooling",""))</f>
        <v/>
      </c>
      <c r="X386" s="344" t="str">
        <f ca="1">IF(ODU!$A386="","",IF(COUNTA(INDIRECT("odu!R"&amp;ROW()&amp;"C"&amp;T386&amp;":R"&amp;ROW()&amp;"C"&amp;U386,"false"))&lt;&gt;1+U386-T386," GapInRangeHeating",""))</f>
        <v/>
      </c>
      <c r="Y386" s="345" t="str">
        <f>IF(ODU!$A386="","",IF(OR(ODU!$F386=0,ODU!$B386=0),0,ODU!$F386/ODU!$B386))</f>
        <v/>
      </c>
      <c r="Z386" s="345" t="str">
        <f>IF(ODU!$A386="","",IF(OR(ODU!$G386=0,ODU!$B386=0),0, ODU!$G386/ODU!$B386))</f>
        <v/>
      </c>
      <c r="AA386" s="303" t="str">
        <f>IF(ODU!$A386="","",IF(Y386=0,0,IF(Y386&gt;=0.8,13,IF(Y386&gt;=0.7,12,IF(Y386&gt;=0.6,11,IF(Y386&gt;=0.5,10,0))))))</f>
        <v/>
      </c>
      <c r="AB386" s="351" t="str">
        <f>IF(ODU!$A386="","",IF(Z386&gt;2, 25,6+INT(10*(Z386-0.0001))))</f>
        <v/>
      </c>
      <c r="AC386" s="304" t="str">
        <f>IF(ODU!$A386="","",IF(AA386&lt;R386," CapacityMin",""))</f>
        <v/>
      </c>
      <c r="AD386" s="304" t="str">
        <f>IF(ODU!$A386="","",IF(AB386&gt;S386," CapacityMax",""))</f>
        <v/>
      </c>
      <c r="AE386" s="344" t="str">
        <f>IF(ODU!$A386="","",IF(ODU!H386&lt;Min_Units," UnitMin",""))</f>
        <v/>
      </c>
      <c r="AF386" s="344" t="str">
        <f>IF(ODU!$A386="","",IF(ODU!I386&lt;=ODU!H386," UnitMax",""))</f>
        <v/>
      </c>
      <c r="AG386" s="344" t="str">
        <f>IF(ODU!$A386="","",IF(COUNTIF(IDU!$E$3:$N$3,"="&amp;UPPER(ODU!BL386))=1,""," Invalid_IDU_List"))</f>
        <v/>
      </c>
      <c r="AH386" s="344" t="str">
        <f t="shared" ca="1" si="48"/>
        <v/>
      </c>
      <c r="AI386" s="344" t="str">
        <f t="shared" si="49"/>
        <v/>
      </c>
    </row>
    <row r="387" spans="1:35" x14ac:dyDescent="0.2">
      <c r="A387">
        <v>387</v>
      </c>
      <c r="B387" s="311"/>
      <c r="C387" s="311"/>
      <c r="D387" s="311"/>
      <c r="E387" s="311"/>
      <c r="F387" s="311"/>
      <c r="G387" s="311"/>
      <c r="H387" s="311"/>
      <c r="I387" s="311"/>
      <c r="J387" s="311"/>
      <c r="K387" s="311"/>
      <c r="P387" s="344" t="str">
        <f>IF(ODU!$A387="","",IF(COUNTIF(ODU!$A$4:$A$504,"="&amp;ODU!$A387)&gt;1,"ODU_Duplicate",""))</f>
        <v/>
      </c>
      <c r="R387" s="351" t="str">
        <f>IF(ODU!$A387="","",9 + FIND("1",IF(ODU!$J387&gt;0,"1","0") &amp; IF(ODU!$K387&gt;0,"1","0") &amp; IF(ODU!$L387&gt;0,"1","0") &amp; IF(ODU!$M387&gt;0,"1","0")&amp; IF(ODU!$N387&gt;0,"1","0")&amp; IF(ODU!$O387&gt;0,"1","0")&amp; IF(ODU!$P387&gt;0,"1","0")&amp; IF(ODU!$Q387&gt;0,"1","0")&amp; IF(ODU!$R387&gt;0,"1","0")&amp; IF(ODU!$S387&gt;0,"1","0")&amp; IF(ODU!$T387&gt;0,"1","0")&amp; IF(ODU!$U387&gt;0,"1","0")&amp; IF(ODU!$V387&gt;0,"1","0")&amp; IF(ODU!$W387&gt;0,"1","0")&amp; IF(ODU!$X387&gt;0,"1","0")&amp; IF(ODU!$Y387&gt;0,"1","0")))</f>
        <v/>
      </c>
      <c r="S387" s="351" t="str">
        <f>IF(ODU!$A387="","",26 - FIND("1",IF(ODU!$Y387&gt;0,"1","0") &amp; IF(ODU!$X387&gt;0,"1","0") &amp; IF(ODU!$W387&gt;0,"1","0") &amp; IF(ODU!$V387&gt;0,"1","0")&amp; IF(ODU!$U387&gt;0,"1","0")&amp; IF(ODU!$T387&gt;0,"1","0")&amp; IF(ODU!$S387&gt;0,"1","0")&amp; IF(ODU!$R387&gt;0,"1","0")&amp; IF(ODU!$Q387&gt;0,"1","0")&amp; IF(ODU!$P387&gt;0,"1","0")&amp; IF(ODU!$O387&gt;0,"1","0")&amp; IF(ODU!$N387&gt;0,"1","0")&amp; IF(ODU!$M387&gt;0,"1","0")&amp; IF(ODU!$L387&gt;0,"1","0")&amp; IF(ODU!$K387&gt;0,"1","0")&amp; IF(ODU!$J387&gt;0,"1","0")))</f>
        <v/>
      </c>
      <c r="T387" s="351" t="str">
        <f>IF(ODU!$A387="","",26 + FIND("1",IF(ODU!$AA387&gt;0,"1","0") &amp; IF(ODU!$AB387&gt;0,"1","0") &amp; IF(ODU!$AC387&gt;0,"1","0") &amp; IF(ODU!$AD387&gt;0,"1","0")&amp; IF(ODU!$AE387&gt;0,"1","0")&amp; IF(ODU!$AF387&gt;0,"1","0")&amp; IF(ODU!$AG387&gt;0,"1","0")&amp; IF(ODU!$AH387&gt;0,"1","0")&amp; IF(ODU!$AI387&gt;0,"1","0")&amp; IF(ODU!$AJ387&gt;0,"1","0")&amp; IF(ODU!$AK387&gt;0,"1","0")&amp; IF(ODU!$AL387&gt;0,"1","0")&amp; IF(ODU!$AM387&gt;0,"1","0")&amp; IF(ODU!$AN387&gt;0,"1","0")&amp; IF(ODU!$AO387&gt;0,"1","0")&amp; IF(ODU!$AP387&gt;0,"1","0")))</f>
        <v/>
      </c>
      <c r="U387" s="351" t="str">
        <f>IF(ODU!$A387="","",43 - FIND("1",IF(ODU!$AP387&gt;0,"1","0") &amp; IF(ODU!$AO387&gt;0,"1","0") &amp; IF(ODU!$AN387&gt;0,"1","0") &amp; IF(ODU!$AM387&gt;0,"1","0")&amp; IF(ODU!$AL387&gt;0,"1","0")&amp; IF(ODU!$AK387&gt;0,"1","0")&amp; IF(ODU!$AJ387&gt;0,"1","0")&amp; IF(ODU!$AI387&gt;0,"1","0")&amp; IF(ODU!$AH387&gt;0,"1","0")&amp; IF(ODU!$AG387&gt;0,"1","0")&amp; IF(ODU!$AF387&gt;0,"1","0")&amp; IF(ODU!$AE387&gt;0,"1","0")&amp; IF(ODU!$AD387&gt;0,"1","0")&amp; IF(ODU!$AC387&gt;0,"1","0")&amp; IF(ODU!$AB387&gt;0,"1","0")&amp; IF(ODU!$AA387&gt;0,"1","0")))</f>
        <v/>
      </c>
      <c r="V387" s="351" t="str">
        <f>IF(ODU!$A387="","",IF(OR(T387&lt;&gt;R387+17,U387&lt;&gt;S387+17)," RangeMismatch",""))</f>
        <v/>
      </c>
      <c r="W387" s="344" t="str">
        <f ca="1">IF(ODU!$A387="","",IF(COUNTA(INDIRECT("odu!R"&amp;ROW()&amp;"C"&amp;R387&amp;":R"&amp;ROW()&amp;"C"&amp;S387,"false"))&lt;&gt;1+S387-R387," GapInRangeCooling",""))</f>
        <v/>
      </c>
      <c r="X387" s="344" t="str">
        <f ca="1">IF(ODU!$A387="","",IF(COUNTA(INDIRECT("odu!R"&amp;ROW()&amp;"C"&amp;T387&amp;":R"&amp;ROW()&amp;"C"&amp;U387,"false"))&lt;&gt;1+U387-T387," GapInRangeHeating",""))</f>
        <v/>
      </c>
      <c r="Y387" s="345" t="str">
        <f>IF(ODU!$A387="","",IF(OR(ODU!$F387=0,ODU!$B387=0),0,ODU!$F387/ODU!$B387))</f>
        <v/>
      </c>
      <c r="Z387" s="345" t="str">
        <f>IF(ODU!$A387="","",IF(OR(ODU!$G387=0,ODU!$B387=0),0, ODU!$G387/ODU!$B387))</f>
        <v/>
      </c>
      <c r="AA387" s="303" t="str">
        <f>IF(ODU!$A387="","",IF(Y387=0,0,IF(Y387&gt;=0.8,13,IF(Y387&gt;=0.7,12,IF(Y387&gt;=0.6,11,IF(Y387&gt;=0.5,10,0))))))</f>
        <v/>
      </c>
      <c r="AB387" s="351" t="str">
        <f>IF(ODU!$A387="","",IF(Z387&gt;2, 25,6+INT(10*(Z387-0.0001))))</f>
        <v/>
      </c>
      <c r="AC387" s="304" t="str">
        <f>IF(ODU!$A387="","",IF(AA387&lt;R387," CapacityMin",""))</f>
        <v/>
      </c>
      <c r="AD387" s="304" t="str">
        <f>IF(ODU!$A387="","",IF(AB387&gt;S387," CapacityMax",""))</f>
        <v/>
      </c>
      <c r="AE387" s="344" t="str">
        <f>IF(ODU!$A387="","",IF(ODU!H387&lt;Min_Units," UnitMin",""))</f>
        <v/>
      </c>
      <c r="AF387" s="344" t="str">
        <f>IF(ODU!$A387="","",IF(ODU!I387&lt;=ODU!H387," UnitMax",""))</f>
        <v/>
      </c>
      <c r="AG387" s="344" t="str">
        <f>IF(ODU!$A387="","",IF(COUNTIF(IDU!$E$3:$N$3,"="&amp;UPPER(ODU!BL387))=1,""," Invalid_IDU_List"))</f>
        <v/>
      </c>
      <c r="AH387" s="344" t="str">
        <f t="shared" ca="1" si="48"/>
        <v/>
      </c>
      <c r="AI387" s="344" t="str">
        <f t="shared" si="49"/>
        <v/>
      </c>
    </row>
    <row r="388" spans="1:35" x14ac:dyDescent="0.2">
      <c r="A388">
        <v>388</v>
      </c>
      <c r="B388" s="311"/>
      <c r="C388" s="311"/>
      <c r="D388" s="311"/>
      <c r="E388" s="311"/>
      <c r="F388" s="311"/>
      <c r="G388" s="311"/>
      <c r="H388" s="311"/>
      <c r="I388" s="311"/>
      <c r="J388" s="311"/>
      <c r="K388" s="311"/>
      <c r="P388" s="344" t="str">
        <f>IF(ODU!$A388="","",IF(COUNTIF(ODU!$A$4:$A$504,"="&amp;ODU!$A388)&gt;1,"ODU_Duplicate",""))</f>
        <v/>
      </c>
      <c r="R388" s="351" t="str">
        <f>IF(ODU!$A388="","",9 + FIND("1",IF(ODU!$J388&gt;0,"1","0") &amp; IF(ODU!$K388&gt;0,"1","0") &amp; IF(ODU!$L388&gt;0,"1","0") &amp; IF(ODU!$M388&gt;0,"1","0")&amp; IF(ODU!$N388&gt;0,"1","0")&amp; IF(ODU!$O388&gt;0,"1","0")&amp; IF(ODU!$P388&gt;0,"1","0")&amp; IF(ODU!$Q388&gt;0,"1","0")&amp; IF(ODU!$R388&gt;0,"1","0")&amp; IF(ODU!$S388&gt;0,"1","0")&amp; IF(ODU!$T388&gt;0,"1","0")&amp; IF(ODU!$U388&gt;0,"1","0")&amp; IF(ODU!$V388&gt;0,"1","0")&amp; IF(ODU!$W388&gt;0,"1","0")&amp; IF(ODU!$X388&gt;0,"1","0")&amp; IF(ODU!$Y388&gt;0,"1","0")))</f>
        <v/>
      </c>
      <c r="S388" s="351" t="str">
        <f>IF(ODU!$A388="","",26 - FIND("1",IF(ODU!$Y388&gt;0,"1","0") &amp; IF(ODU!$X388&gt;0,"1","0") &amp; IF(ODU!$W388&gt;0,"1","0") &amp; IF(ODU!$V388&gt;0,"1","0")&amp; IF(ODU!$U388&gt;0,"1","0")&amp; IF(ODU!$T388&gt;0,"1","0")&amp; IF(ODU!$S388&gt;0,"1","0")&amp; IF(ODU!$R388&gt;0,"1","0")&amp; IF(ODU!$Q388&gt;0,"1","0")&amp; IF(ODU!$P388&gt;0,"1","0")&amp; IF(ODU!$O388&gt;0,"1","0")&amp; IF(ODU!$N388&gt;0,"1","0")&amp; IF(ODU!$M388&gt;0,"1","0")&amp; IF(ODU!$L388&gt;0,"1","0")&amp; IF(ODU!$K388&gt;0,"1","0")&amp; IF(ODU!$J388&gt;0,"1","0")))</f>
        <v/>
      </c>
      <c r="T388" s="351" t="str">
        <f>IF(ODU!$A388="","",26 + FIND("1",IF(ODU!$AA388&gt;0,"1","0") &amp; IF(ODU!$AB388&gt;0,"1","0") &amp; IF(ODU!$AC388&gt;0,"1","0") &amp; IF(ODU!$AD388&gt;0,"1","0")&amp; IF(ODU!$AE388&gt;0,"1","0")&amp; IF(ODU!$AF388&gt;0,"1","0")&amp; IF(ODU!$AG388&gt;0,"1","0")&amp; IF(ODU!$AH388&gt;0,"1","0")&amp; IF(ODU!$AI388&gt;0,"1","0")&amp; IF(ODU!$AJ388&gt;0,"1","0")&amp; IF(ODU!$AK388&gt;0,"1","0")&amp; IF(ODU!$AL388&gt;0,"1","0")&amp; IF(ODU!$AM388&gt;0,"1","0")&amp; IF(ODU!$AN388&gt;0,"1","0")&amp; IF(ODU!$AO388&gt;0,"1","0")&amp; IF(ODU!$AP388&gt;0,"1","0")))</f>
        <v/>
      </c>
      <c r="U388" s="351" t="str">
        <f>IF(ODU!$A388="","",43 - FIND("1",IF(ODU!$AP388&gt;0,"1","0") &amp; IF(ODU!$AO388&gt;0,"1","0") &amp; IF(ODU!$AN388&gt;0,"1","0") &amp; IF(ODU!$AM388&gt;0,"1","0")&amp; IF(ODU!$AL388&gt;0,"1","0")&amp; IF(ODU!$AK388&gt;0,"1","0")&amp; IF(ODU!$AJ388&gt;0,"1","0")&amp; IF(ODU!$AI388&gt;0,"1","0")&amp; IF(ODU!$AH388&gt;0,"1","0")&amp; IF(ODU!$AG388&gt;0,"1","0")&amp; IF(ODU!$AF388&gt;0,"1","0")&amp; IF(ODU!$AE388&gt;0,"1","0")&amp; IF(ODU!$AD388&gt;0,"1","0")&amp; IF(ODU!$AC388&gt;0,"1","0")&amp; IF(ODU!$AB388&gt;0,"1","0")&amp; IF(ODU!$AA388&gt;0,"1","0")))</f>
        <v/>
      </c>
      <c r="V388" s="351" t="str">
        <f>IF(ODU!$A388="","",IF(OR(T388&lt;&gt;R388+17,U388&lt;&gt;S388+17)," RangeMismatch",""))</f>
        <v/>
      </c>
      <c r="W388" s="344" t="str">
        <f ca="1">IF(ODU!$A388="","",IF(COUNTA(INDIRECT("odu!R"&amp;ROW()&amp;"C"&amp;R388&amp;":R"&amp;ROW()&amp;"C"&amp;S388,"false"))&lt;&gt;1+S388-R388," GapInRangeCooling",""))</f>
        <v/>
      </c>
      <c r="X388" s="344" t="str">
        <f ca="1">IF(ODU!$A388="","",IF(COUNTA(INDIRECT("odu!R"&amp;ROW()&amp;"C"&amp;T388&amp;":R"&amp;ROW()&amp;"C"&amp;U388,"false"))&lt;&gt;1+U388-T388," GapInRangeHeating",""))</f>
        <v/>
      </c>
      <c r="Y388" s="345" t="str">
        <f>IF(ODU!$A388="","",IF(OR(ODU!$F388=0,ODU!$B388=0),0,ODU!$F388/ODU!$B388))</f>
        <v/>
      </c>
      <c r="Z388" s="345" t="str">
        <f>IF(ODU!$A388="","",IF(OR(ODU!$G388=0,ODU!$B388=0),0, ODU!$G388/ODU!$B388))</f>
        <v/>
      </c>
      <c r="AA388" s="303" t="str">
        <f>IF(ODU!$A388="","",IF(Y388=0,0,IF(Y388&gt;=0.8,13,IF(Y388&gt;=0.7,12,IF(Y388&gt;=0.6,11,IF(Y388&gt;=0.5,10,0))))))</f>
        <v/>
      </c>
      <c r="AB388" s="351" t="str">
        <f>IF(ODU!$A388="","",IF(Z388&gt;2, 25,6+INT(10*(Z388-0.0001))))</f>
        <v/>
      </c>
      <c r="AC388" s="304" t="str">
        <f>IF(ODU!$A388="","",IF(AA388&lt;R388," CapacityMin",""))</f>
        <v/>
      </c>
      <c r="AD388" s="304" t="str">
        <f>IF(ODU!$A388="","",IF(AB388&gt;S388," CapacityMax",""))</f>
        <v/>
      </c>
      <c r="AE388" s="344" t="str">
        <f>IF(ODU!$A388="","",IF(ODU!H388&lt;Min_Units," UnitMin",""))</f>
        <v/>
      </c>
      <c r="AF388" s="344" t="str">
        <f>IF(ODU!$A388="","",IF(ODU!I388&lt;=ODU!H388," UnitMax",""))</f>
        <v/>
      </c>
      <c r="AG388" s="344" t="str">
        <f>IF(ODU!$A388="","",IF(COUNTIF(IDU!$E$3:$N$3,"="&amp;UPPER(ODU!BL388))=1,""," Invalid_IDU_List"))</f>
        <v/>
      </c>
      <c r="AH388" s="344" t="str">
        <f t="shared" ca="1" si="48"/>
        <v/>
      </c>
      <c r="AI388" s="344" t="str">
        <f t="shared" si="49"/>
        <v/>
      </c>
    </row>
    <row r="389" spans="1:35" x14ac:dyDescent="0.2">
      <c r="A389">
        <v>389</v>
      </c>
      <c r="B389" s="311"/>
      <c r="C389" s="311"/>
      <c r="D389" s="311"/>
      <c r="E389" s="311"/>
      <c r="F389" s="311"/>
      <c r="G389" s="311"/>
      <c r="H389" s="311"/>
      <c r="I389" s="311"/>
      <c r="J389" s="311"/>
      <c r="K389" s="311"/>
      <c r="P389" s="344" t="str">
        <f>IF(ODU!$A389="","",IF(COUNTIF(ODU!$A$4:$A$504,"="&amp;ODU!$A389)&gt;1,"ODU_Duplicate",""))</f>
        <v/>
      </c>
      <c r="R389" s="351" t="str">
        <f>IF(ODU!$A389="","",9 + FIND("1",IF(ODU!$J389&gt;0,"1","0") &amp; IF(ODU!$K389&gt;0,"1","0") &amp; IF(ODU!$L389&gt;0,"1","0") &amp; IF(ODU!$M389&gt;0,"1","0")&amp; IF(ODU!$N389&gt;0,"1","0")&amp; IF(ODU!$O389&gt;0,"1","0")&amp; IF(ODU!$P389&gt;0,"1","0")&amp; IF(ODU!$Q389&gt;0,"1","0")&amp; IF(ODU!$R389&gt;0,"1","0")&amp; IF(ODU!$S389&gt;0,"1","0")&amp; IF(ODU!$T389&gt;0,"1","0")&amp; IF(ODU!$U389&gt;0,"1","0")&amp; IF(ODU!$V389&gt;0,"1","0")&amp; IF(ODU!$W389&gt;0,"1","0")&amp; IF(ODU!$X389&gt;0,"1","0")&amp; IF(ODU!$Y389&gt;0,"1","0")))</f>
        <v/>
      </c>
      <c r="S389" s="351" t="str">
        <f>IF(ODU!$A389="","",26 - FIND("1",IF(ODU!$Y389&gt;0,"1","0") &amp; IF(ODU!$X389&gt;0,"1","0") &amp; IF(ODU!$W389&gt;0,"1","0") &amp; IF(ODU!$V389&gt;0,"1","0")&amp; IF(ODU!$U389&gt;0,"1","0")&amp; IF(ODU!$T389&gt;0,"1","0")&amp; IF(ODU!$S389&gt;0,"1","0")&amp; IF(ODU!$R389&gt;0,"1","0")&amp; IF(ODU!$Q389&gt;0,"1","0")&amp; IF(ODU!$P389&gt;0,"1","0")&amp; IF(ODU!$O389&gt;0,"1","0")&amp; IF(ODU!$N389&gt;0,"1","0")&amp; IF(ODU!$M389&gt;0,"1","0")&amp; IF(ODU!$L389&gt;0,"1","0")&amp; IF(ODU!$K389&gt;0,"1","0")&amp; IF(ODU!$J389&gt;0,"1","0")))</f>
        <v/>
      </c>
      <c r="T389" s="351" t="str">
        <f>IF(ODU!$A389="","",26 + FIND("1",IF(ODU!$AA389&gt;0,"1","0") &amp; IF(ODU!$AB389&gt;0,"1","0") &amp; IF(ODU!$AC389&gt;0,"1","0") &amp; IF(ODU!$AD389&gt;0,"1","0")&amp; IF(ODU!$AE389&gt;0,"1","0")&amp; IF(ODU!$AF389&gt;0,"1","0")&amp; IF(ODU!$AG389&gt;0,"1","0")&amp; IF(ODU!$AH389&gt;0,"1","0")&amp; IF(ODU!$AI389&gt;0,"1","0")&amp; IF(ODU!$AJ389&gt;0,"1","0")&amp; IF(ODU!$AK389&gt;0,"1","0")&amp; IF(ODU!$AL389&gt;0,"1","0")&amp; IF(ODU!$AM389&gt;0,"1","0")&amp; IF(ODU!$AN389&gt;0,"1","0")&amp; IF(ODU!$AO389&gt;0,"1","0")&amp; IF(ODU!$AP389&gt;0,"1","0")))</f>
        <v/>
      </c>
      <c r="U389" s="351" t="str">
        <f>IF(ODU!$A389="","",43 - FIND("1",IF(ODU!$AP389&gt;0,"1","0") &amp; IF(ODU!$AO389&gt;0,"1","0") &amp; IF(ODU!$AN389&gt;0,"1","0") &amp; IF(ODU!$AM389&gt;0,"1","0")&amp; IF(ODU!$AL389&gt;0,"1","0")&amp; IF(ODU!$AK389&gt;0,"1","0")&amp; IF(ODU!$AJ389&gt;0,"1","0")&amp; IF(ODU!$AI389&gt;0,"1","0")&amp; IF(ODU!$AH389&gt;0,"1","0")&amp; IF(ODU!$AG389&gt;0,"1","0")&amp; IF(ODU!$AF389&gt;0,"1","0")&amp; IF(ODU!$AE389&gt;0,"1","0")&amp; IF(ODU!$AD389&gt;0,"1","0")&amp; IF(ODU!$AC389&gt;0,"1","0")&amp; IF(ODU!$AB389&gt;0,"1","0")&amp; IF(ODU!$AA389&gt;0,"1","0")))</f>
        <v/>
      </c>
      <c r="V389" s="351" t="str">
        <f>IF(ODU!$A389="","",IF(OR(T389&lt;&gt;R389+17,U389&lt;&gt;S389+17)," RangeMismatch",""))</f>
        <v/>
      </c>
      <c r="W389" s="344" t="str">
        <f ca="1">IF(ODU!$A389="","",IF(COUNTA(INDIRECT("odu!R"&amp;ROW()&amp;"C"&amp;R389&amp;":R"&amp;ROW()&amp;"C"&amp;S389,"false"))&lt;&gt;1+S389-R389," GapInRangeCooling",""))</f>
        <v/>
      </c>
      <c r="X389" s="344" t="str">
        <f ca="1">IF(ODU!$A389="","",IF(COUNTA(INDIRECT("odu!R"&amp;ROW()&amp;"C"&amp;T389&amp;":R"&amp;ROW()&amp;"C"&amp;U389,"false"))&lt;&gt;1+U389-T389," GapInRangeHeating",""))</f>
        <v/>
      </c>
      <c r="Y389" s="345" t="str">
        <f>IF(ODU!$A389="","",IF(OR(ODU!$F389=0,ODU!$B389=0),0,ODU!$F389/ODU!$B389))</f>
        <v/>
      </c>
      <c r="Z389" s="345" t="str">
        <f>IF(ODU!$A389="","",IF(OR(ODU!$G389=0,ODU!$B389=0),0, ODU!$G389/ODU!$B389))</f>
        <v/>
      </c>
      <c r="AA389" s="303" t="str">
        <f>IF(ODU!$A389="","",IF(Y389=0,0,IF(Y389&gt;=0.8,13,IF(Y389&gt;=0.7,12,IF(Y389&gt;=0.6,11,IF(Y389&gt;=0.5,10,0))))))</f>
        <v/>
      </c>
      <c r="AB389" s="351" t="str">
        <f>IF(ODU!$A389="","",IF(Z389&gt;2, 25,6+INT(10*(Z389-0.0001))))</f>
        <v/>
      </c>
      <c r="AC389" s="304" t="str">
        <f>IF(ODU!$A389="","",IF(AA389&lt;R389," CapacityMin",""))</f>
        <v/>
      </c>
      <c r="AD389" s="304" t="str">
        <f>IF(ODU!$A389="","",IF(AB389&gt;S389," CapacityMax",""))</f>
        <v/>
      </c>
      <c r="AE389" s="344" t="str">
        <f>IF(ODU!$A389="","",IF(ODU!H389&lt;Min_Units," UnitMin",""))</f>
        <v/>
      </c>
      <c r="AF389" s="344" t="str">
        <f>IF(ODU!$A389="","",IF(ODU!I389&lt;=ODU!H389," UnitMax",""))</f>
        <v/>
      </c>
      <c r="AG389" s="344" t="str">
        <f>IF(ODU!$A389="","",IF(COUNTIF(IDU!$E$3:$N$3,"="&amp;UPPER(ODU!BL389))=1,""," Invalid_IDU_List"))</f>
        <v/>
      </c>
      <c r="AH389" s="344" t="str">
        <f t="shared" ref="AH389:AH452" ca="1" si="51">CONCATENATE(P389,V389,W389,X389,AC389,AD389,AE389,AF389,AG389)</f>
        <v/>
      </c>
      <c r="AI389" s="344" t="str">
        <f t="shared" ref="AI389:AI452" si="52">CONCATENATE(Q389)</f>
        <v/>
      </c>
    </row>
    <row r="390" spans="1:35" x14ac:dyDescent="0.2">
      <c r="A390">
        <v>390</v>
      </c>
      <c r="B390" s="311"/>
      <c r="C390" s="311"/>
      <c r="D390" s="311"/>
      <c r="E390" s="311"/>
      <c r="F390" s="311"/>
      <c r="G390" s="311"/>
      <c r="H390" s="311"/>
      <c r="I390" s="311"/>
      <c r="J390" s="311"/>
      <c r="K390" s="311"/>
      <c r="P390" s="344" t="str">
        <f>IF(ODU!$A390="","",IF(COUNTIF(ODU!$A$4:$A$504,"="&amp;ODU!$A390)&gt;1,"ODU_Duplicate",""))</f>
        <v/>
      </c>
      <c r="R390" s="351" t="str">
        <f>IF(ODU!$A390="","",9 + FIND("1",IF(ODU!$J390&gt;0,"1","0") &amp; IF(ODU!$K390&gt;0,"1","0") &amp; IF(ODU!$L390&gt;0,"1","0") &amp; IF(ODU!$M390&gt;0,"1","0")&amp; IF(ODU!$N390&gt;0,"1","0")&amp; IF(ODU!$O390&gt;0,"1","0")&amp; IF(ODU!$P390&gt;0,"1","0")&amp; IF(ODU!$Q390&gt;0,"1","0")&amp; IF(ODU!$R390&gt;0,"1","0")&amp; IF(ODU!$S390&gt;0,"1","0")&amp; IF(ODU!$T390&gt;0,"1","0")&amp; IF(ODU!$U390&gt;0,"1","0")&amp; IF(ODU!$V390&gt;0,"1","0")&amp; IF(ODU!$W390&gt;0,"1","0")&amp; IF(ODU!$X390&gt;0,"1","0")&amp; IF(ODU!$Y390&gt;0,"1","0")))</f>
        <v/>
      </c>
      <c r="S390" s="351" t="str">
        <f>IF(ODU!$A390="","",26 - FIND("1",IF(ODU!$Y390&gt;0,"1","0") &amp; IF(ODU!$X390&gt;0,"1","0") &amp; IF(ODU!$W390&gt;0,"1","0") &amp; IF(ODU!$V390&gt;0,"1","0")&amp; IF(ODU!$U390&gt;0,"1","0")&amp; IF(ODU!$T390&gt;0,"1","0")&amp; IF(ODU!$S390&gt;0,"1","0")&amp; IF(ODU!$R390&gt;0,"1","0")&amp; IF(ODU!$Q390&gt;0,"1","0")&amp; IF(ODU!$P390&gt;0,"1","0")&amp; IF(ODU!$O390&gt;0,"1","0")&amp; IF(ODU!$N390&gt;0,"1","0")&amp; IF(ODU!$M390&gt;0,"1","0")&amp; IF(ODU!$L390&gt;0,"1","0")&amp; IF(ODU!$K390&gt;0,"1","0")&amp; IF(ODU!$J390&gt;0,"1","0")))</f>
        <v/>
      </c>
      <c r="T390" s="351" t="str">
        <f>IF(ODU!$A390="","",26 + FIND("1",IF(ODU!$AA390&gt;0,"1","0") &amp; IF(ODU!$AB390&gt;0,"1","0") &amp; IF(ODU!$AC390&gt;0,"1","0") &amp; IF(ODU!$AD390&gt;0,"1","0")&amp; IF(ODU!$AE390&gt;0,"1","0")&amp; IF(ODU!$AF390&gt;0,"1","0")&amp; IF(ODU!$AG390&gt;0,"1","0")&amp; IF(ODU!$AH390&gt;0,"1","0")&amp; IF(ODU!$AI390&gt;0,"1","0")&amp; IF(ODU!$AJ390&gt;0,"1","0")&amp; IF(ODU!$AK390&gt;0,"1","0")&amp; IF(ODU!$AL390&gt;0,"1","0")&amp; IF(ODU!$AM390&gt;0,"1","0")&amp; IF(ODU!$AN390&gt;0,"1","0")&amp; IF(ODU!$AO390&gt;0,"1","0")&amp; IF(ODU!$AP390&gt;0,"1","0")))</f>
        <v/>
      </c>
      <c r="U390" s="351" t="str">
        <f>IF(ODU!$A390="","",43 - FIND("1",IF(ODU!$AP390&gt;0,"1","0") &amp; IF(ODU!$AO390&gt;0,"1","0") &amp; IF(ODU!$AN390&gt;0,"1","0") &amp; IF(ODU!$AM390&gt;0,"1","0")&amp; IF(ODU!$AL390&gt;0,"1","0")&amp; IF(ODU!$AK390&gt;0,"1","0")&amp; IF(ODU!$AJ390&gt;0,"1","0")&amp; IF(ODU!$AI390&gt;0,"1","0")&amp; IF(ODU!$AH390&gt;0,"1","0")&amp; IF(ODU!$AG390&gt;0,"1","0")&amp; IF(ODU!$AF390&gt;0,"1","0")&amp; IF(ODU!$AE390&gt;0,"1","0")&amp; IF(ODU!$AD390&gt;0,"1","0")&amp; IF(ODU!$AC390&gt;0,"1","0")&amp; IF(ODU!$AB390&gt;0,"1","0")&amp; IF(ODU!$AA390&gt;0,"1","0")))</f>
        <v/>
      </c>
      <c r="V390" s="351" t="str">
        <f>IF(ODU!$A390="","",IF(OR(T390&lt;&gt;R390+17,U390&lt;&gt;S390+17)," RangeMismatch",""))</f>
        <v/>
      </c>
      <c r="W390" s="344" t="str">
        <f ca="1">IF(ODU!$A390="","",IF(COUNTA(INDIRECT("odu!R"&amp;ROW()&amp;"C"&amp;R390&amp;":R"&amp;ROW()&amp;"C"&amp;S390,"false"))&lt;&gt;1+S390-R390," GapInRangeCooling",""))</f>
        <v/>
      </c>
      <c r="X390" s="344" t="str">
        <f ca="1">IF(ODU!$A390="","",IF(COUNTA(INDIRECT("odu!R"&amp;ROW()&amp;"C"&amp;T390&amp;":R"&amp;ROW()&amp;"C"&amp;U390,"false"))&lt;&gt;1+U390-T390," GapInRangeHeating",""))</f>
        <v/>
      </c>
      <c r="Y390" s="345" t="str">
        <f>IF(ODU!$A390="","",IF(OR(ODU!$F390=0,ODU!$B390=0),0,ODU!$F390/ODU!$B390))</f>
        <v/>
      </c>
      <c r="Z390" s="345" t="str">
        <f>IF(ODU!$A390="","",IF(OR(ODU!$G390=0,ODU!$B390=0),0, ODU!$G390/ODU!$B390))</f>
        <v/>
      </c>
      <c r="AA390" s="303" t="str">
        <f>IF(ODU!$A390="","",IF(Y390=0,0,IF(Y390&gt;=0.8,13,IF(Y390&gt;=0.7,12,IF(Y390&gt;=0.6,11,IF(Y390&gt;=0.5,10,0))))))</f>
        <v/>
      </c>
      <c r="AB390" s="351" t="str">
        <f>IF(ODU!$A390="","",IF(Z390&gt;2, 25,6+INT(10*(Z390-0.0001))))</f>
        <v/>
      </c>
      <c r="AC390" s="304" t="str">
        <f>IF(ODU!$A390="","",IF(AA390&lt;R390," CapacityMin",""))</f>
        <v/>
      </c>
      <c r="AD390" s="304" t="str">
        <f>IF(ODU!$A390="","",IF(AB390&gt;S390," CapacityMax",""))</f>
        <v/>
      </c>
      <c r="AE390" s="344" t="str">
        <f>IF(ODU!$A390="","",IF(ODU!H390&lt;Min_Units," UnitMin",""))</f>
        <v/>
      </c>
      <c r="AF390" s="344" t="str">
        <f>IF(ODU!$A390="","",IF(ODU!I390&lt;=ODU!H390," UnitMax",""))</f>
        <v/>
      </c>
      <c r="AG390" s="344" t="str">
        <f>IF(ODU!$A390="","",IF(COUNTIF(IDU!$E$3:$N$3,"="&amp;UPPER(ODU!BL390))=1,""," Invalid_IDU_List"))</f>
        <v/>
      </c>
      <c r="AH390" s="344" t="str">
        <f t="shared" ca="1" si="51"/>
        <v/>
      </c>
      <c r="AI390" s="344" t="str">
        <f t="shared" si="52"/>
        <v/>
      </c>
    </row>
    <row r="391" spans="1:35" x14ac:dyDescent="0.2">
      <c r="A391">
        <v>391</v>
      </c>
      <c r="B391" s="311"/>
      <c r="C391" s="311"/>
      <c r="D391" s="311"/>
      <c r="E391" s="311"/>
      <c r="F391" s="311"/>
      <c r="G391" s="311"/>
      <c r="H391" s="311"/>
      <c r="I391" s="311"/>
      <c r="J391" s="311"/>
      <c r="K391" s="311"/>
      <c r="P391" s="344" t="str">
        <f>IF(ODU!$A391="","",IF(COUNTIF(ODU!$A$4:$A$504,"="&amp;ODU!$A391)&gt;1,"ODU_Duplicate",""))</f>
        <v/>
      </c>
      <c r="R391" s="351" t="str">
        <f>IF(ODU!$A391="","",9 + FIND("1",IF(ODU!$J391&gt;0,"1","0") &amp; IF(ODU!$K391&gt;0,"1","0") &amp; IF(ODU!$L391&gt;0,"1","0") &amp; IF(ODU!$M391&gt;0,"1","0")&amp; IF(ODU!$N391&gt;0,"1","0")&amp; IF(ODU!$O391&gt;0,"1","0")&amp; IF(ODU!$P391&gt;0,"1","0")&amp; IF(ODU!$Q391&gt;0,"1","0")&amp; IF(ODU!$R391&gt;0,"1","0")&amp; IF(ODU!$S391&gt;0,"1","0")&amp; IF(ODU!$T391&gt;0,"1","0")&amp; IF(ODU!$U391&gt;0,"1","0")&amp; IF(ODU!$V391&gt;0,"1","0")&amp; IF(ODU!$W391&gt;0,"1","0")&amp; IF(ODU!$X391&gt;0,"1","0")&amp; IF(ODU!$Y391&gt;0,"1","0")))</f>
        <v/>
      </c>
      <c r="S391" s="351" t="str">
        <f>IF(ODU!$A391="","",26 - FIND("1",IF(ODU!$Y391&gt;0,"1","0") &amp; IF(ODU!$X391&gt;0,"1","0") &amp; IF(ODU!$W391&gt;0,"1","0") &amp; IF(ODU!$V391&gt;0,"1","0")&amp; IF(ODU!$U391&gt;0,"1","0")&amp; IF(ODU!$T391&gt;0,"1","0")&amp; IF(ODU!$S391&gt;0,"1","0")&amp; IF(ODU!$R391&gt;0,"1","0")&amp; IF(ODU!$Q391&gt;0,"1","0")&amp; IF(ODU!$P391&gt;0,"1","0")&amp; IF(ODU!$O391&gt;0,"1","0")&amp; IF(ODU!$N391&gt;0,"1","0")&amp; IF(ODU!$M391&gt;0,"1","0")&amp; IF(ODU!$L391&gt;0,"1","0")&amp; IF(ODU!$K391&gt;0,"1","0")&amp; IF(ODU!$J391&gt;0,"1","0")))</f>
        <v/>
      </c>
      <c r="T391" s="351" t="str">
        <f>IF(ODU!$A391="","",26 + FIND("1",IF(ODU!$AA391&gt;0,"1","0") &amp; IF(ODU!$AB391&gt;0,"1","0") &amp; IF(ODU!$AC391&gt;0,"1","0") &amp; IF(ODU!$AD391&gt;0,"1","0")&amp; IF(ODU!$AE391&gt;0,"1","0")&amp; IF(ODU!$AF391&gt;0,"1","0")&amp; IF(ODU!$AG391&gt;0,"1","0")&amp; IF(ODU!$AH391&gt;0,"1","0")&amp; IF(ODU!$AI391&gt;0,"1","0")&amp; IF(ODU!$AJ391&gt;0,"1","0")&amp; IF(ODU!$AK391&gt;0,"1","0")&amp; IF(ODU!$AL391&gt;0,"1","0")&amp; IF(ODU!$AM391&gt;0,"1","0")&amp; IF(ODU!$AN391&gt;0,"1","0")&amp; IF(ODU!$AO391&gt;0,"1","0")&amp; IF(ODU!$AP391&gt;0,"1","0")))</f>
        <v/>
      </c>
      <c r="U391" s="351" t="str">
        <f>IF(ODU!$A391="","",43 - FIND("1",IF(ODU!$AP391&gt;0,"1","0") &amp; IF(ODU!$AO391&gt;0,"1","0") &amp; IF(ODU!$AN391&gt;0,"1","0") &amp; IF(ODU!$AM391&gt;0,"1","0")&amp; IF(ODU!$AL391&gt;0,"1","0")&amp; IF(ODU!$AK391&gt;0,"1","0")&amp; IF(ODU!$AJ391&gt;0,"1","0")&amp; IF(ODU!$AI391&gt;0,"1","0")&amp; IF(ODU!$AH391&gt;0,"1","0")&amp; IF(ODU!$AG391&gt;0,"1","0")&amp; IF(ODU!$AF391&gt;0,"1","0")&amp; IF(ODU!$AE391&gt;0,"1","0")&amp; IF(ODU!$AD391&gt;0,"1","0")&amp; IF(ODU!$AC391&gt;0,"1","0")&amp; IF(ODU!$AB391&gt;0,"1","0")&amp; IF(ODU!$AA391&gt;0,"1","0")))</f>
        <v/>
      </c>
      <c r="V391" s="351" t="str">
        <f>IF(ODU!$A391="","",IF(OR(T391&lt;&gt;R391+17,U391&lt;&gt;S391+17)," RangeMismatch",""))</f>
        <v/>
      </c>
      <c r="W391" s="344" t="str">
        <f ca="1">IF(ODU!$A391="","",IF(COUNTA(INDIRECT("odu!R"&amp;ROW()&amp;"C"&amp;R391&amp;":R"&amp;ROW()&amp;"C"&amp;S391,"false"))&lt;&gt;1+S391-R391," GapInRangeCooling",""))</f>
        <v/>
      </c>
      <c r="X391" s="344" t="str">
        <f ca="1">IF(ODU!$A391="","",IF(COUNTA(INDIRECT("odu!R"&amp;ROW()&amp;"C"&amp;T391&amp;":R"&amp;ROW()&amp;"C"&amp;U391,"false"))&lt;&gt;1+U391-T391," GapInRangeHeating",""))</f>
        <v/>
      </c>
      <c r="Y391" s="345" t="str">
        <f>IF(ODU!$A391="","",IF(OR(ODU!$F391=0,ODU!$B391=0),0,ODU!$F391/ODU!$B391))</f>
        <v/>
      </c>
      <c r="Z391" s="345" t="str">
        <f>IF(ODU!$A391="","",IF(OR(ODU!$G391=0,ODU!$B391=0),0, ODU!$G391/ODU!$B391))</f>
        <v/>
      </c>
      <c r="AA391" s="303" t="str">
        <f>IF(ODU!$A391="","",IF(Y391=0,0,IF(Y391&gt;=0.8,13,IF(Y391&gt;=0.7,12,IF(Y391&gt;=0.6,11,IF(Y391&gt;=0.5,10,0))))))</f>
        <v/>
      </c>
      <c r="AB391" s="351" t="str">
        <f>IF(ODU!$A391="","",IF(Z391&gt;2, 25,6+INT(10*(Z391-0.0001))))</f>
        <v/>
      </c>
      <c r="AC391" s="304" t="str">
        <f>IF(ODU!$A391="","",IF(AA391&lt;R391," CapacityMin",""))</f>
        <v/>
      </c>
      <c r="AD391" s="304" t="str">
        <f>IF(ODU!$A391="","",IF(AB391&gt;S391," CapacityMax",""))</f>
        <v/>
      </c>
      <c r="AE391" s="344" t="str">
        <f>IF(ODU!$A391="","",IF(ODU!H391&lt;Min_Units," UnitMin",""))</f>
        <v/>
      </c>
      <c r="AF391" s="344" t="str">
        <f>IF(ODU!$A391="","",IF(ODU!I391&lt;=ODU!H391," UnitMax",""))</f>
        <v/>
      </c>
      <c r="AG391" s="344" t="str">
        <f>IF(ODU!$A391="","",IF(COUNTIF(IDU!$E$3:$N$3,"="&amp;UPPER(ODU!BL391))=1,""," Invalid_IDU_List"))</f>
        <v/>
      </c>
      <c r="AH391" s="344" t="str">
        <f t="shared" ca="1" si="51"/>
        <v/>
      </c>
      <c r="AI391" s="344" t="str">
        <f t="shared" si="52"/>
        <v/>
      </c>
    </row>
    <row r="392" spans="1:35" x14ac:dyDescent="0.2">
      <c r="A392">
        <v>392</v>
      </c>
      <c r="B392" s="311"/>
      <c r="C392" s="311"/>
      <c r="D392" s="311"/>
      <c r="E392" s="311"/>
      <c r="F392" s="311"/>
      <c r="G392" s="311"/>
      <c r="H392" s="311"/>
      <c r="I392" s="311"/>
      <c r="J392" s="311"/>
      <c r="K392" s="311"/>
      <c r="P392" s="344" t="str">
        <f>IF(ODU!$A392="","",IF(COUNTIF(ODU!$A$4:$A$504,"="&amp;ODU!$A392)&gt;1,"ODU_Duplicate",""))</f>
        <v/>
      </c>
      <c r="R392" s="351" t="str">
        <f>IF(ODU!$A392="","",9 + FIND("1",IF(ODU!$J392&gt;0,"1","0") &amp; IF(ODU!$K392&gt;0,"1","0") &amp; IF(ODU!$L392&gt;0,"1","0") &amp; IF(ODU!$M392&gt;0,"1","0")&amp; IF(ODU!$N392&gt;0,"1","0")&amp; IF(ODU!$O392&gt;0,"1","0")&amp; IF(ODU!$P392&gt;0,"1","0")&amp; IF(ODU!$Q392&gt;0,"1","0")&amp; IF(ODU!$R392&gt;0,"1","0")&amp; IF(ODU!$S392&gt;0,"1","0")&amp; IF(ODU!$T392&gt;0,"1","0")&amp; IF(ODU!$U392&gt;0,"1","0")&amp; IF(ODU!$V392&gt;0,"1","0")&amp; IF(ODU!$W392&gt;0,"1","0")&amp; IF(ODU!$X392&gt;0,"1","0")&amp; IF(ODU!$Y392&gt;0,"1","0")))</f>
        <v/>
      </c>
      <c r="S392" s="351" t="str">
        <f>IF(ODU!$A392="","",26 - FIND("1",IF(ODU!$Y392&gt;0,"1","0") &amp; IF(ODU!$X392&gt;0,"1","0") &amp; IF(ODU!$W392&gt;0,"1","0") &amp; IF(ODU!$V392&gt;0,"1","0")&amp; IF(ODU!$U392&gt;0,"1","0")&amp; IF(ODU!$T392&gt;0,"1","0")&amp; IF(ODU!$S392&gt;0,"1","0")&amp; IF(ODU!$R392&gt;0,"1","0")&amp; IF(ODU!$Q392&gt;0,"1","0")&amp; IF(ODU!$P392&gt;0,"1","0")&amp; IF(ODU!$O392&gt;0,"1","0")&amp; IF(ODU!$N392&gt;0,"1","0")&amp; IF(ODU!$M392&gt;0,"1","0")&amp; IF(ODU!$L392&gt;0,"1","0")&amp; IF(ODU!$K392&gt;0,"1","0")&amp; IF(ODU!$J392&gt;0,"1","0")))</f>
        <v/>
      </c>
      <c r="T392" s="351" t="str">
        <f>IF(ODU!$A392="","",26 + FIND("1",IF(ODU!$AA392&gt;0,"1","0") &amp; IF(ODU!$AB392&gt;0,"1","0") &amp; IF(ODU!$AC392&gt;0,"1","0") &amp; IF(ODU!$AD392&gt;0,"1","0")&amp; IF(ODU!$AE392&gt;0,"1","0")&amp; IF(ODU!$AF392&gt;0,"1","0")&amp; IF(ODU!$AG392&gt;0,"1","0")&amp; IF(ODU!$AH392&gt;0,"1","0")&amp; IF(ODU!$AI392&gt;0,"1","0")&amp; IF(ODU!$AJ392&gt;0,"1","0")&amp; IF(ODU!$AK392&gt;0,"1","0")&amp; IF(ODU!$AL392&gt;0,"1","0")&amp; IF(ODU!$AM392&gt;0,"1","0")&amp; IF(ODU!$AN392&gt;0,"1","0")&amp; IF(ODU!$AO392&gt;0,"1","0")&amp; IF(ODU!$AP392&gt;0,"1","0")))</f>
        <v/>
      </c>
      <c r="U392" s="351" t="str">
        <f>IF(ODU!$A392="","",43 - FIND("1",IF(ODU!$AP392&gt;0,"1","0") &amp; IF(ODU!$AO392&gt;0,"1","0") &amp; IF(ODU!$AN392&gt;0,"1","0") &amp; IF(ODU!$AM392&gt;0,"1","0")&amp; IF(ODU!$AL392&gt;0,"1","0")&amp; IF(ODU!$AK392&gt;0,"1","0")&amp; IF(ODU!$AJ392&gt;0,"1","0")&amp; IF(ODU!$AI392&gt;0,"1","0")&amp; IF(ODU!$AH392&gt;0,"1","0")&amp; IF(ODU!$AG392&gt;0,"1","0")&amp; IF(ODU!$AF392&gt;0,"1","0")&amp; IF(ODU!$AE392&gt;0,"1","0")&amp; IF(ODU!$AD392&gt;0,"1","0")&amp; IF(ODU!$AC392&gt;0,"1","0")&amp; IF(ODU!$AB392&gt;0,"1","0")&amp; IF(ODU!$AA392&gt;0,"1","0")))</f>
        <v/>
      </c>
      <c r="V392" s="351" t="str">
        <f>IF(ODU!$A392="","",IF(OR(T392&lt;&gt;R392+17,U392&lt;&gt;S392+17)," RangeMismatch",""))</f>
        <v/>
      </c>
      <c r="W392" s="344" t="str">
        <f ca="1">IF(ODU!$A392="","",IF(COUNTA(INDIRECT("odu!R"&amp;ROW()&amp;"C"&amp;R392&amp;":R"&amp;ROW()&amp;"C"&amp;S392,"false"))&lt;&gt;1+S392-R392," GapInRangeCooling",""))</f>
        <v/>
      </c>
      <c r="X392" s="344" t="str">
        <f ca="1">IF(ODU!$A392="","",IF(COUNTA(INDIRECT("odu!R"&amp;ROW()&amp;"C"&amp;T392&amp;":R"&amp;ROW()&amp;"C"&amp;U392,"false"))&lt;&gt;1+U392-T392," GapInRangeHeating",""))</f>
        <v/>
      </c>
      <c r="Y392" s="345" t="str">
        <f>IF(ODU!$A392="","",IF(OR(ODU!$F392=0,ODU!$B392=0),0,ODU!$F392/ODU!$B392))</f>
        <v/>
      </c>
      <c r="Z392" s="345" t="str">
        <f>IF(ODU!$A392="","",IF(OR(ODU!$G392=0,ODU!$B392=0),0, ODU!$G392/ODU!$B392))</f>
        <v/>
      </c>
      <c r="AA392" s="303" t="str">
        <f>IF(ODU!$A392="","",IF(Y392=0,0,IF(Y392&gt;=0.8,13,IF(Y392&gt;=0.7,12,IF(Y392&gt;=0.6,11,IF(Y392&gt;=0.5,10,0))))))</f>
        <v/>
      </c>
      <c r="AB392" s="351" t="str">
        <f>IF(ODU!$A392="","",IF(Z392&gt;2, 25,6+INT(10*(Z392-0.0001))))</f>
        <v/>
      </c>
      <c r="AC392" s="304" t="str">
        <f>IF(ODU!$A392="","",IF(AA392&lt;R392," CapacityMin",""))</f>
        <v/>
      </c>
      <c r="AD392" s="304" t="str">
        <f>IF(ODU!$A392="","",IF(AB392&gt;S392," CapacityMax",""))</f>
        <v/>
      </c>
      <c r="AE392" s="344" t="str">
        <f>IF(ODU!$A392="","",IF(ODU!H392&lt;Min_Units," UnitMin",""))</f>
        <v/>
      </c>
      <c r="AF392" s="344" t="str">
        <f>IF(ODU!$A392="","",IF(ODU!I392&lt;=ODU!H392," UnitMax",""))</f>
        <v/>
      </c>
      <c r="AG392" s="344" t="str">
        <f>IF(ODU!$A392="","",IF(COUNTIF(IDU!$E$3:$N$3,"="&amp;UPPER(ODU!BL392))=1,""," Invalid_IDU_List"))</f>
        <v/>
      </c>
      <c r="AH392" s="344" t="str">
        <f t="shared" ca="1" si="51"/>
        <v/>
      </c>
      <c r="AI392" s="344" t="str">
        <f t="shared" si="52"/>
        <v/>
      </c>
    </row>
    <row r="393" spans="1:35" x14ac:dyDescent="0.2">
      <c r="A393">
        <v>393</v>
      </c>
      <c r="B393" s="311"/>
      <c r="C393" s="311"/>
      <c r="D393" s="311"/>
      <c r="E393" s="311"/>
      <c r="F393" s="311"/>
      <c r="G393" s="311"/>
      <c r="H393" s="311"/>
      <c r="I393" s="311"/>
      <c r="J393" s="311"/>
      <c r="K393" s="311"/>
      <c r="P393" s="344" t="str">
        <f>IF(ODU!$A393="","",IF(COUNTIF(ODU!$A$4:$A$504,"="&amp;ODU!$A393)&gt;1,"ODU_Duplicate",""))</f>
        <v/>
      </c>
      <c r="R393" s="351" t="str">
        <f>IF(ODU!$A393="","",9 + FIND("1",IF(ODU!$J393&gt;0,"1","0") &amp; IF(ODU!$K393&gt;0,"1","0") &amp; IF(ODU!$L393&gt;0,"1","0") &amp; IF(ODU!$M393&gt;0,"1","0")&amp; IF(ODU!$N393&gt;0,"1","0")&amp; IF(ODU!$O393&gt;0,"1","0")&amp; IF(ODU!$P393&gt;0,"1","0")&amp; IF(ODU!$Q393&gt;0,"1","0")&amp; IF(ODU!$R393&gt;0,"1","0")&amp; IF(ODU!$S393&gt;0,"1","0")&amp; IF(ODU!$T393&gt;0,"1","0")&amp; IF(ODU!$U393&gt;0,"1","0")&amp; IF(ODU!$V393&gt;0,"1","0")&amp; IF(ODU!$W393&gt;0,"1","0")&amp; IF(ODU!$X393&gt;0,"1","0")&amp; IF(ODU!$Y393&gt;0,"1","0")))</f>
        <v/>
      </c>
      <c r="S393" s="351" t="str">
        <f>IF(ODU!$A393="","",26 - FIND("1",IF(ODU!$Y393&gt;0,"1","0") &amp; IF(ODU!$X393&gt;0,"1","0") &amp; IF(ODU!$W393&gt;0,"1","0") &amp; IF(ODU!$V393&gt;0,"1","0")&amp; IF(ODU!$U393&gt;0,"1","0")&amp; IF(ODU!$T393&gt;0,"1","0")&amp; IF(ODU!$S393&gt;0,"1","0")&amp; IF(ODU!$R393&gt;0,"1","0")&amp; IF(ODU!$Q393&gt;0,"1","0")&amp; IF(ODU!$P393&gt;0,"1","0")&amp; IF(ODU!$O393&gt;0,"1","0")&amp; IF(ODU!$N393&gt;0,"1","0")&amp; IF(ODU!$M393&gt;0,"1","0")&amp; IF(ODU!$L393&gt;0,"1","0")&amp; IF(ODU!$K393&gt;0,"1","0")&amp; IF(ODU!$J393&gt;0,"1","0")))</f>
        <v/>
      </c>
      <c r="T393" s="351" t="str">
        <f>IF(ODU!$A393="","",26 + FIND("1",IF(ODU!$AA393&gt;0,"1","0") &amp; IF(ODU!$AB393&gt;0,"1","0") &amp; IF(ODU!$AC393&gt;0,"1","0") &amp; IF(ODU!$AD393&gt;0,"1","0")&amp; IF(ODU!$AE393&gt;0,"1","0")&amp; IF(ODU!$AF393&gt;0,"1","0")&amp; IF(ODU!$AG393&gt;0,"1","0")&amp; IF(ODU!$AH393&gt;0,"1","0")&amp; IF(ODU!$AI393&gt;0,"1","0")&amp; IF(ODU!$AJ393&gt;0,"1","0")&amp; IF(ODU!$AK393&gt;0,"1","0")&amp; IF(ODU!$AL393&gt;0,"1","0")&amp; IF(ODU!$AM393&gt;0,"1","0")&amp; IF(ODU!$AN393&gt;0,"1","0")&amp; IF(ODU!$AO393&gt;0,"1","0")&amp; IF(ODU!$AP393&gt;0,"1","0")))</f>
        <v/>
      </c>
      <c r="U393" s="351" t="str">
        <f>IF(ODU!$A393="","",43 - FIND("1",IF(ODU!$AP393&gt;0,"1","0") &amp; IF(ODU!$AO393&gt;0,"1","0") &amp; IF(ODU!$AN393&gt;0,"1","0") &amp; IF(ODU!$AM393&gt;0,"1","0")&amp; IF(ODU!$AL393&gt;0,"1","0")&amp; IF(ODU!$AK393&gt;0,"1","0")&amp; IF(ODU!$AJ393&gt;0,"1","0")&amp; IF(ODU!$AI393&gt;0,"1","0")&amp; IF(ODU!$AH393&gt;0,"1","0")&amp; IF(ODU!$AG393&gt;0,"1","0")&amp; IF(ODU!$AF393&gt;0,"1","0")&amp; IF(ODU!$AE393&gt;0,"1","0")&amp; IF(ODU!$AD393&gt;0,"1","0")&amp; IF(ODU!$AC393&gt;0,"1","0")&amp; IF(ODU!$AB393&gt;0,"1","0")&amp; IF(ODU!$AA393&gt;0,"1","0")))</f>
        <v/>
      </c>
      <c r="V393" s="351" t="str">
        <f>IF(ODU!$A393="","",IF(OR(T393&lt;&gt;R393+17,U393&lt;&gt;S393+17)," RangeMismatch",""))</f>
        <v/>
      </c>
      <c r="W393" s="344" t="str">
        <f ca="1">IF(ODU!$A393="","",IF(COUNTA(INDIRECT("odu!R"&amp;ROW()&amp;"C"&amp;R393&amp;":R"&amp;ROW()&amp;"C"&amp;S393,"false"))&lt;&gt;1+S393-R393," GapInRangeCooling",""))</f>
        <v/>
      </c>
      <c r="X393" s="344" t="str">
        <f ca="1">IF(ODU!$A393="","",IF(COUNTA(INDIRECT("odu!R"&amp;ROW()&amp;"C"&amp;T393&amp;":R"&amp;ROW()&amp;"C"&amp;U393,"false"))&lt;&gt;1+U393-T393," GapInRangeHeating",""))</f>
        <v/>
      </c>
      <c r="Y393" s="345" t="str">
        <f>IF(ODU!$A393="","",IF(OR(ODU!$F393=0,ODU!$B393=0),0,ODU!$F393/ODU!$B393))</f>
        <v/>
      </c>
      <c r="Z393" s="345" t="str">
        <f>IF(ODU!$A393="","",IF(OR(ODU!$G393=0,ODU!$B393=0),0, ODU!$G393/ODU!$B393))</f>
        <v/>
      </c>
      <c r="AA393" s="303" t="str">
        <f>IF(ODU!$A393="","",IF(Y393=0,0,IF(Y393&gt;=0.8,13,IF(Y393&gt;=0.7,12,IF(Y393&gt;=0.6,11,IF(Y393&gt;=0.5,10,0))))))</f>
        <v/>
      </c>
      <c r="AB393" s="351" t="str">
        <f>IF(ODU!$A393="","",IF(Z393&gt;2, 25,6+INT(10*(Z393-0.0001))))</f>
        <v/>
      </c>
      <c r="AC393" s="304" t="str">
        <f>IF(ODU!$A393="","",IF(AA393&lt;R393," CapacityMin",""))</f>
        <v/>
      </c>
      <c r="AD393" s="304" t="str">
        <f>IF(ODU!$A393="","",IF(AB393&gt;S393," CapacityMax",""))</f>
        <v/>
      </c>
      <c r="AE393" s="344" t="str">
        <f>IF(ODU!$A393="","",IF(ODU!H393&lt;Min_Units," UnitMin",""))</f>
        <v/>
      </c>
      <c r="AF393" s="344" t="str">
        <f>IF(ODU!$A393="","",IF(ODU!I393&lt;=ODU!H393," UnitMax",""))</f>
        <v/>
      </c>
      <c r="AG393" s="344" t="str">
        <f>IF(ODU!$A393="","",IF(COUNTIF(IDU!$E$3:$N$3,"="&amp;UPPER(ODU!BL393))=1,""," Invalid_IDU_List"))</f>
        <v/>
      </c>
      <c r="AH393" s="344" t="str">
        <f t="shared" ca="1" si="51"/>
        <v/>
      </c>
      <c r="AI393" s="344" t="str">
        <f t="shared" si="52"/>
        <v/>
      </c>
    </row>
    <row r="394" spans="1:35" x14ac:dyDescent="0.2">
      <c r="A394">
        <v>394</v>
      </c>
      <c r="B394" s="311"/>
      <c r="C394" s="311"/>
      <c r="D394" s="311"/>
      <c r="E394" s="311"/>
      <c r="F394" s="311"/>
      <c r="G394" s="311"/>
      <c r="H394" s="311"/>
      <c r="I394" s="311"/>
      <c r="J394" s="311"/>
      <c r="K394" s="311"/>
      <c r="P394" s="344" t="str">
        <f>IF(ODU!$A394="","",IF(COUNTIF(ODU!$A$4:$A$504,"="&amp;ODU!$A394)&gt;1,"ODU_Duplicate",""))</f>
        <v/>
      </c>
      <c r="R394" s="351" t="str">
        <f>IF(ODU!$A394="","",9 + FIND("1",IF(ODU!$J394&gt;0,"1","0") &amp; IF(ODU!$K394&gt;0,"1","0") &amp; IF(ODU!$L394&gt;0,"1","0") &amp; IF(ODU!$M394&gt;0,"1","0")&amp; IF(ODU!$N394&gt;0,"1","0")&amp; IF(ODU!$O394&gt;0,"1","0")&amp; IF(ODU!$P394&gt;0,"1","0")&amp; IF(ODU!$Q394&gt;0,"1","0")&amp; IF(ODU!$R394&gt;0,"1","0")&amp; IF(ODU!$S394&gt;0,"1","0")&amp; IF(ODU!$T394&gt;0,"1","0")&amp; IF(ODU!$U394&gt;0,"1","0")&amp; IF(ODU!$V394&gt;0,"1","0")&amp; IF(ODU!$W394&gt;0,"1","0")&amp; IF(ODU!$X394&gt;0,"1","0")&amp; IF(ODU!$Y394&gt;0,"1","0")))</f>
        <v/>
      </c>
      <c r="S394" s="351" t="str">
        <f>IF(ODU!$A394="","",26 - FIND("1",IF(ODU!$Y394&gt;0,"1","0") &amp; IF(ODU!$X394&gt;0,"1","0") &amp; IF(ODU!$W394&gt;0,"1","0") &amp; IF(ODU!$V394&gt;0,"1","0")&amp; IF(ODU!$U394&gt;0,"1","0")&amp; IF(ODU!$T394&gt;0,"1","0")&amp; IF(ODU!$S394&gt;0,"1","0")&amp; IF(ODU!$R394&gt;0,"1","0")&amp; IF(ODU!$Q394&gt;0,"1","0")&amp; IF(ODU!$P394&gt;0,"1","0")&amp; IF(ODU!$O394&gt;0,"1","0")&amp; IF(ODU!$N394&gt;0,"1","0")&amp; IF(ODU!$M394&gt;0,"1","0")&amp; IF(ODU!$L394&gt;0,"1","0")&amp; IF(ODU!$K394&gt;0,"1","0")&amp; IF(ODU!$J394&gt;0,"1","0")))</f>
        <v/>
      </c>
      <c r="T394" s="351" t="str">
        <f>IF(ODU!$A394="","",26 + FIND("1",IF(ODU!$AA394&gt;0,"1","0") &amp; IF(ODU!$AB394&gt;0,"1","0") &amp; IF(ODU!$AC394&gt;0,"1","0") &amp; IF(ODU!$AD394&gt;0,"1","0")&amp; IF(ODU!$AE394&gt;0,"1","0")&amp; IF(ODU!$AF394&gt;0,"1","0")&amp; IF(ODU!$AG394&gt;0,"1","0")&amp; IF(ODU!$AH394&gt;0,"1","0")&amp; IF(ODU!$AI394&gt;0,"1","0")&amp; IF(ODU!$AJ394&gt;0,"1","0")&amp; IF(ODU!$AK394&gt;0,"1","0")&amp; IF(ODU!$AL394&gt;0,"1","0")&amp; IF(ODU!$AM394&gt;0,"1","0")&amp; IF(ODU!$AN394&gt;0,"1","0")&amp; IF(ODU!$AO394&gt;0,"1","0")&amp; IF(ODU!$AP394&gt;0,"1","0")))</f>
        <v/>
      </c>
      <c r="U394" s="351" t="str">
        <f>IF(ODU!$A394="","",43 - FIND("1",IF(ODU!$AP394&gt;0,"1","0") &amp; IF(ODU!$AO394&gt;0,"1","0") &amp; IF(ODU!$AN394&gt;0,"1","0") &amp; IF(ODU!$AM394&gt;0,"1","0")&amp; IF(ODU!$AL394&gt;0,"1","0")&amp; IF(ODU!$AK394&gt;0,"1","0")&amp; IF(ODU!$AJ394&gt;0,"1","0")&amp; IF(ODU!$AI394&gt;0,"1","0")&amp; IF(ODU!$AH394&gt;0,"1","0")&amp; IF(ODU!$AG394&gt;0,"1","0")&amp; IF(ODU!$AF394&gt;0,"1","0")&amp; IF(ODU!$AE394&gt;0,"1","0")&amp; IF(ODU!$AD394&gt;0,"1","0")&amp; IF(ODU!$AC394&gt;0,"1","0")&amp; IF(ODU!$AB394&gt;0,"1","0")&amp; IF(ODU!$AA394&gt;0,"1","0")))</f>
        <v/>
      </c>
      <c r="V394" s="351" t="str">
        <f>IF(ODU!$A394="","",IF(OR(T394&lt;&gt;R394+17,U394&lt;&gt;S394+17)," RangeMismatch",""))</f>
        <v/>
      </c>
      <c r="W394" s="344" t="str">
        <f ca="1">IF(ODU!$A394="","",IF(COUNTA(INDIRECT("odu!R"&amp;ROW()&amp;"C"&amp;R394&amp;":R"&amp;ROW()&amp;"C"&amp;S394,"false"))&lt;&gt;1+S394-R394," GapInRangeCooling",""))</f>
        <v/>
      </c>
      <c r="X394" s="344" t="str">
        <f ca="1">IF(ODU!$A394="","",IF(COUNTA(INDIRECT("odu!R"&amp;ROW()&amp;"C"&amp;T394&amp;":R"&amp;ROW()&amp;"C"&amp;U394,"false"))&lt;&gt;1+U394-T394," GapInRangeHeating",""))</f>
        <v/>
      </c>
      <c r="Y394" s="345" t="str">
        <f>IF(ODU!$A394="","",IF(OR(ODU!$F394=0,ODU!$B394=0),0,ODU!$F394/ODU!$B394))</f>
        <v/>
      </c>
      <c r="Z394" s="345" t="str">
        <f>IF(ODU!$A394="","",IF(OR(ODU!$G394=0,ODU!$B394=0),0, ODU!$G394/ODU!$B394))</f>
        <v/>
      </c>
      <c r="AA394" s="303" t="str">
        <f>IF(ODU!$A394="","",IF(Y394=0,0,IF(Y394&gt;=0.8,13,IF(Y394&gt;=0.7,12,IF(Y394&gt;=0.6,11,IF(Y394&gt;=0.5,10,0))))))</f>
        <v/>
      </c>
      <c r="AB394" s="351" t="str">
        <f>IF(ODU!$A394="","",IF(Z394&gt;2, 25,6+INT(10*(Z394-0.0001))))</f>
        <v/>
      </c>
      <c r="AC394" s="304" t="str">
        <f>IF(ODU!$A394="","",IF(AA394&lt;R394," CapacityMin",""))</f>
        <v/>
      </c>
      <c r="AD394" s="304" t="str">
        <f>IF(ODU!$A394="","",IF(AB394&gt;S394," CapacityMax",""))</f>
        <v/>
      </c>
      <c r="AE394" s="344" t="str">
        <f>IF(ODU!$A394="","",IF(ODU!H394&lt;Min_Units," UnitMin",""))</f>
        <v/>
      </c>
      <c r="AF394" s="344" t="str">
        <f>IF(ODU!$A394="","",IF(ODU!I394&lt;=ODU!H394," UnitMax",""))</f>
        <v/>
      </c>
      <c r="AG394" s="344" t="str">
        <f>IF(ODU!$A394="","",IF(COUNTIF(IDU!$E$3:$N$3,"="&amp;UPPER(ODU!BL394))=1,""," Invalid_IDU_List"))</f>
        <v/>
      </c>
      <c r="AH394" s="344" t="str">
        <f t="shared" ca="1" si="51"/>
        <v/>
      </c>
      <c r="AI394" s="344" t="str">
        <f t="shared" si="52"/>
        <v/>
      </c>
    </row>
    <row r="395" spans="1:35" x14ac:dyDescent="0.2">
      <c r="A395">
        <v>395</v>
      </c>
      <c r="B395" s="311"/>
      <c r="C395" s="311"/>
      <c r="D395" s="311"/>
      <c r="E395" s="311"/>
      <c r="F395" s="311"/>
      <c r="G395" s="311"/>
      <c r="H395" s="311"/>
      <c r="I395" s="311"/>
      <c r="J395" s="311"/>
      <c r="K395" s="311"/>
      <c r="P395" s="344" t="str">
        <f>IF(ODU!$A395="","",IF(COUNTIF(ODU!$A$4:$A$504,"="&amp;ODU!$A395)&gt;1,"ODU_Duplicate",""))</f>
        <v/>
      </c>
      <c r="R395" s="351" t="str">
        <f>IF(ODU!$A395="","",9 + FIND("1",IF(ODU!$J395&gt;0,"1","0") &amp; IF(ODU!$K395&gt;0,"1","0") &amp; IF(ODU!$L395&gt;0,"1","0") &amp; IF(ODU!$M395&gt;0,"1","0")&amp; IF(ODU!$N395&gt;0,"1","0")&amp; IF(ODU!$O395&gt;0,"1","0")&amp; IF(ODU!$P395&gt;0,"1","0")&amp; IF(ODU!$Q395&gt;0,"1","0")&amp; IF(ODU!$R395&gt;0,"1","0")&amp; IF(ODU!$S395&gt;0,"1","0")&amp; IF(ODU!$T395&gt;0,"1","0")&amp; IF(ODU!$U395&gt;0,"1","0")&amp; IF(ODU!$V395&gt;0,"1","0")&amp; IF(ODU!$W395&gt;0,"1","0")&amp; IF(ODU!$X395&gt;0,"1","0")&amp; IF(ODU!$Y395&gt;0,"1","0")))</f>
        <v/>
      </c>
      <c r="S395" s="351" t="str">
        <f>IF(ODU!$A395="","",26 - FIND("1",IF(ODU!$Y395&gt;0,"1","0") &amp; IF(ODU!$X395&gt;0,"1","0") &amp; IF(ODU!$W395&gt;0,"1","0") &amp; IF(ODU!$V395&gt;0,"1","0")&amp; IF(ODU!$U395&gt;0,"1","0")&amp; IF(ODU!$T395&gt;0,"1","0")&amp; IF(ODU!$S395&gt;0,"1","0")&amp; IF(ODU!$R395&gt;0,"1","0")&amp; IF(ODU!$Q395&gt;0,"1","0")&amp; IF(ODU!$P395&gt;0,"1","0")&amp; IF(ODU!$O395&gt;0,"1","0")&amp; IF(ODU!$N395&gt;0,"1","0")&amp; IF(ODU!$M395&gt;0,"1","0")&amp; IF(ODU!$L395&gt;0,"1","0")&amp; IF(ODU!$K395&gt;0,"1","0")&amp; IF(ODU!$J395&gt;0,"1","0")))</f>
        <v/>
      </c>
      <c r="T395" s="351" t="str">
        <f>IF(ODU!$A395="","",26 + FIND("1",IF(ODU!$AA395&gt;0,"1","0") &amp; IF(ODU!$AB395&gt;0,"1","0") &amp; IF(ODU!$AC395&gt;0,"1","0") &amp; IF(ODU!$AD395&gt;0,"1","0")&amp; IF(ODU!$AE395&gt;0,"1","0")&amp; IF(ODU!$AF395&gt;0,"1","0")&amp; IF(ODU!$AG395&gt;0,"1","0")&amp; IF(ODU!$AH395&gt;0,"1","0")&amp; IF(ODU!$AI395&gt;0,"1","0")&amp; IF(ODU!$AJ395&gt;0,"1","0")&amp; IF(ODU!$AK395&gt;0,"1","0")&amp; IF(ODU!$AL395&gt;0,"1","0")&amp; IF(ODU!$AM395&gt;0,"1","0")&amp; IF(ODU!$AN395&gt;0,"1","0")&amp; IF(ODU!$AO395&gt;0,"1","0")&amp; IF(ODU!$AP395&gt;0,"1","0")))</f>
        <v/>
      </c>
      <c r="U395" s="351" t="str">
        <f>IF(ODU!$A395="","",43 - FIND("1",IF(ODU!$AP395&gt;0,"1","0") &amp; IF(ODU!$AO395&gt;0,"1","0") &amp; IF(ODU!$AN395&gt;0,"1","0") &amp; IF(ODU!$AM395&gt;0,"1","0")&amp; IF(ODU!$AL395&gt;0,"1","0")&amp; IF(ODU!$AK395&gt;0,"1","0")&amp; IF(ODU!$AJ395&gt;0,"1","0")&amp; IF(ODU!$AI395&gt;0,"1","0")&amp; IF(ODU!$AH395&gt;0,"1","0")&amp; IF(ODU!$AG395&gt;0,"1","0")&amp; IF(ODU!$AF395&gt;0,"1","0")&amp; IF(ODU!$AE395&gt;0,"1","0")&amp; IF(ODU!$AD395&gt;0,"1","0")&amp; IF(ODU!$AC395&gt;0,"1","0")&amp; IF(ODU!$AB395&gt;0,"1","0")&amp; IF(ODU!$AA395&gt;0,"1","0")))</f>
        <v/>
      </c>
      <c r="V395" s="351" t="str">
        <f>IF(ODU!$A395="","",IF(OR(T395&lt;&gt;R395+17,U395&lt;&gt;S395+17)," RangeMismatch",""))</f>
        <v/>
      </c>
      <c r="W395" s="344" t="str">
        <f ca="1">IF(ODU!$A395="","",IF(COUNTA(INDIRECT("odu!R"&amp;ROW()&amp;"C"&amp;R395&amp;":R"&amp;ROW()&amp;"C"&amp;S395,"false"))&lt;&gt;1+S395-R395," GapInRangeCooling",""))</f>
        <v/>
      </c>
      <c r="X395" s="344" t="str">
        <f ca="1">IF(ODU!$A395="","",IF(COUNTA(INDIRECT("odu!R"&amp;ROW()&amp;"C"&amp;T395&amp;":R"&amp;ROW()&amp;"C"&amp;U395,"false"))&lt;&gt;1+U395-T395," GapInRangeHeating",""))</f>
        <v/>
      </c>
      <c r="Y395" s="345" t="str">
        <f>IF(ODU!$A395="","",IF(OR(ODU!$F395=0,ODU!$B395=0),0,ODU!$F395/ODU!$B395))</f>
        <v/>
      </c>
      <c r="Z395" s="345" t="str">
        <f>IF(ODU!$A395="","",IF(OR(ODU!$G395=0,ODU!$B395=0),0, ODU!$G395/ODU!$B395))</f>
        <v/>
      </c>
      <c r="AA395" s="303" t="str">
        <f>IF(ODU!$A395="","",IF(Y395=0,0,IF(Y395&gt;=0.8,13,IF(Y395&gt;=0.7,12,IF(Y395&gt;=0.6,11,IF(Y395&gt;=0.5,10,0))))))</f>
        <v/>
      </c>
      <c r="AB395" s="351" t="str">
        <f>IF(ODU!$A395="","",IF(Z395&gt;2, 25,6+INT(10*(Z395-0.0001))))</f>
        <v/>
      </c>
      <c r="AC395" s="304" t="str">
        <f>IF(ODU!$A395="","",IF(AA395&lt;R395," CapacityMin",""))</f>
        <v/>
      </c>
      <c r="AD395" s="304" t="str">
        <f>IF(ODU!$A395="","",IF(AB395&gt;S395," CapacityMax",""))</f>
        <v/>
      </c>
      <c r="AE395" s="344" t="str">
        <f>IF(ODU!$A395="","",IF(ODU!H395&lt;Min_Units," UnitMin",""))</f>
        <v/>
      </c>
      <c r="AF395" s="344" t="str">
        <f>IF(ODU!$A395="","",IF(ODU!I395&lt;=ODU!H395," UnitMax",""))</f>
        <v/>
      </c>
      <c r="AG395" s="344" t="str">
        <f>IF(ODU!$A395="","",IF(COUNTIF(IDU!$E$3:$N$3,"="&amp;UPPER(ODU!BL395))=1,""," Invalid_IDU_List"))</f>
        <v/>
      </c>
      <c r="AH395" s="344" t="str">
        <f t="shared" ca="1" si="51"/>
        <v/>
      </c>
      <c r="AI395" s="344" t="str">
        <f t="shared" si="52"/>
        <v/>
      </c>
    </row>
    <row r="396" spans="1:35" x14ac:dyDescent="0.2">
      <c r="A396">
        <v>396</v>
      </c>
      <c r="B396" s="311"/>
      <c r="C396" s="311"/>
      <c r="D396" s="311"/>
      <c r="E396" s="311"/>
      <c r="F396" s="311"/>
      <c r="G396" s="311"/>
      <c r="H396" s="311"/>
      <c r="I396" s="311"/>
      <c r="J396" s="311"/>
      <c r="K396" s="311"/>
      <c r="P396" s="344" t="str">
        <f>IF(ODU!$A396="","",IF(COUNTIF(ODU!$A$4:$A$504,"="&amp;ODU!$A396)&gt;1,"ODU_Duplicate",""))</f>
        <v/>
      </c>
      <c r="R396" s="351" t="str">
        <f>IF(ODU!$A396="","",9 + FIND("1",IF(ODU!$J396&gt;0,"1","0") &amp; IF(ODU!$K396&gt;0,"1","0") &amp; IF(ODU!$L396&gt;0,"1","0") &amp; IF(ODU!$M396&gt;0,"1","0")&amp; IF(ODU!$N396&gt;0,"1","0")&amp; IF(ODU!$O396&gt;0,"1","0")&amp; IF(ODU!$P396&gt;0,"1","0")&amp; IF(ODU!$Q396&gt;0,"1","0")&amp; IF(ODU!$R396&gt;0,"1","0")&amp; IF(ODU!$S396&gt;0,"1","0")&amp; IF(ODU!$T396&gt;0,"1","0")&amp; IF(ODU!$U396&gt;0,"1","0")&amp; IF(ODU!$V396&gt;0,"1","0")&amp; IF(ODU!$W396&gt;0,"1","0")&amp; IF(ODU!$X396&gt;0,"1","0")&amp; IF(ODU!$Y396&gt;0,"1","0")))</f>
        <v/>
      </c>
      <c r="S396" s="351" t="str">
        <f>IF(ODU!$A396="","",26 - FIND("1",IF(ODU!$Y396&gt;0,"1","0") &amp; IF(ODU!$X396&gt;0,"1","0") &amp; IF(ODU!$W396&gt;0,"1","0") &amp; IF(ODU!$V396&gt;0,"1","0")&amp; IF(ODU!$U396&gt;0,"1","0")&amp; IF(ODU!$T396&gt;0,"1","0")&amp; IF(ODU!$S396&gt;0,"1","0")&amp; IF(ODU!$R396&gt;0,"1","0")&amp; IF(ODU!$Q396&gt;0,"1","0")&amp; IF(ODU!$P396&gt;0,"1","0")&amp; IF(ODU!$O396&gt;0,"1","0")&amp; IF(ODU!$N396&gt;0,"1","0")&amp; IF(ODU!$M396&gt;0,"1","0")&amp; IF(ODU!$L396&gt;0,"1","0")&amp; IF(ODU!$K396&gt;0,"1","0")&amp; IF(ODU!$J396&gt;0,"1","0")))</f>
        <v/>
      </c>
      <c r="T396" s="351" t="str">
        <f>IF(ODU!$A396="","",26 + FIND("1",IF(ODU!$AA396&gt;0,"1","0") &amp; IF(ODU!$AB396&gt;0,"1","0") &amp; IF(ODU!$AC396&gt;0,"1","0") &amp; IF(ODU!$AD396&gt;0,"1","0")&amp; IF(ODU!$AE396&gt;0,"1","0")&amp; IF(ODU!$AF396&gt;0,"1","0")&amp; IF(ODU!$AG396&gt;0,"1","0")&amp; IF(ODU!$AH396&gt;0,"1","0")&amp; IF(ODU!$AI396&gt;0,"1","0")&amp; IF(ODU!$AJ396&gt;0,"1","0")&amp; IF(ODU!$AK396&gt;0,"1","0")&amp; IF(ODU!$AL396&gt;0,"1","0")&amp; IF(ODU!$AM396&gt;0,"1","0")&amp; IF(ODU!$AN396&gt;0,"1","0")&amp; IF(ODU!$AO396&gt;0,"1","0")&amp; IF(ODU!$AP396&gt;0,"1","0")))</f>
        <v/>
      </c>
      <c r="U396" s="351" t="str">
        <f>IF(ODU!$A396="","",43 - FIND("1",IF(ODU!$AP396&gt;0,"1","0") &amp; IF(ODU!$AO396&gt;0,"1","0") &amp; IF(ODU!$AN396&gt;0,"1","0") &amp; IF(ODU!$AM396&gt;0,"1","0")&amp; IF(ODU!$AL396&gt;0,"1","0")&amp; IF(ODU!$AK396&gt;0,"1","0")&amp; IF(ODU!$AJ396&gt;0,"1","0")&amp; IF(ODU!$AI396&gt;0,"1","0")&amp; IF(ODU!$AH396&gt;0,"1","0")&amp; IF(ODU!$AG396&gt;0,"1","0")&amp; IF(ODU!$AF396&gt;0,"1","0")&amp; IF(ODU!$AE396&gt;0,"1","0")&amp; IF(ODU!$AD396&gt;0,"1","0")&amp; IF(ODU!$AC396&gt;0,"1","0")&amp; IF(ODU!$AB396&gt;0,"1","0")&amp; IF(ODU!$AA396&gt;0,"1","0")))</f>
        <v/>
      </c>
      <c r="V396" s="351" t="str">
        <f>IF(ODU!$A396="","",IF(OR(T396&lt;&gt;R396+17,U396&lt;&gt;S396+17)," RangeMismatch",""))</f>
        <v/>
      </c>
      <c r="W396" s="344" t="str">
        <f ca="1">IF(ODU!$A396="","",IF(COUNTA(INDIRECT("odu!R"&amp;ROW()&amp;"C"&amp;R396&amp;":R"&amp;ROW()&amp;"C"&amp;S396,"false"))&lt;&gt;1+S396-R396," GapInRangeCooling",""))</f>
        <v/>
      </c>
      <c r="X396" s="344" t="str">
        <f ca="1">IF(ODU!$A396="","",IF(COUNTA(INDIRECT("odu!R"&amp;ROW()&amp;"C"&amp;T396&amp;":R"&amp;ROW()&amp;"C"&amp;U396,"false"))&lt;&gt;1+U396-T396," GapInRangeHeating",""))</f>
        <v/>
      </c>
      <c r="Y396" s="345" t="str">
        <f>IF(ODU!$A396="","",IF(OR(ODU!$F396=0,ODU!$B396=0),0,ODU!$F396/ODU!$B396))</f>
        <v/>
      </c>
      <c r="Z396" s="345" t="str">
        <f>IF(ODU!$A396="","",IF(OR(ODU!$G396=0,ODU!$B396=0),0, ODU!$G396/ODU!$B396))</f>
        <v/>
      </c>
      <c r="AA396" s="303" t="str">
        <f>IF(ODU!$A396="","",IF(Y396=0,0,IF(Y396&gt;=0.8,13,IF(Y396&gt;=0.7,12,IF(Y396&gt;=0.6,11,IF(Y396&gt;=0.5,10,0))))))</f>
        <v/>
      </c>
      <c r="AB396" s="351" t="str">
        <f>IF(ODU!$A396="","",IF(Z396&gt;2, 25,6+INT(10*(Z396-0.0001))))</f>
        <v/>
      </c>
      <c r="AC396" s="304" t="str">
        <f>IF(ODU!$A396="","",IF(AA396&lt;R396," CapacityMin",""))</f>
        <v/>
      </c>
      <c r="AD396" s="304" t="str">
        <f>IF(ODU!$A396="","",IF(AB396&gt;S396," CapacityMax",""))</f>
        <v/>
      </c>
      <c r="AE396" s="344" t="str">
        <f>IF(ODU!$A396="","",IF(ODU!H396&lt;Min_Units," UnitMin",""))</f>
        <v/>
      </c>
      <c r="AF396" s="344" t="str">
        <f>IF(ODU!$A396="","",IF(ODU!I396&lt;=ODU!H396," UnitMax",""))</f>
        <v/>
      </c>
      <c r="AG396" s="344" t="str">
        <f>IF(ODU!$A396="","",IF(COUNTIF(IDU!$E$3:$N$3,"="&amp;UPPER(ODU!BL396))=1,""," Invalid_IDU_List"))</f>
        <v/>
      </c>
      <c r="AH396" s="344" t="str">
        <f t="shared" ca="1" si="51"/>
        <v/>
      </c>
      <c r="AI396" s="344" t="str">
        <f t="shared" si="52"/>
        <v/>
      </c>
    </row>
    <row r="397" spans="1:35" x14ac:dyDescent="0.2">
      <c r="A397">
        <v>397</v>
      </c>
      <c r="B397" s="311"/>
      <c r="C397" s="311"/>
      <c r="D397" s="311"/>
      <c r="E397" s="311"/>
      <c r="F397" s="311"/>
      <c r="G397" s="311"/>
      <c r="H397" s="311"/>
      <c r="I397" s="311"/>
      <c r="J397" s="311"/>
      <c r="K397" s="311"/>
      <c r="P397" s="344" t="str">
        <f>IF(ODU!$A397="","",IF(COUNTIF(ODU!$A$4:$A$504,"="&amp;ODU!$A397)&gt;1,"ODU_Duplicate",""))</f>
        <v/>
      </c>
      <c r="R397" s="351" t="str">
        <f>IF(ODU!$A397="","",9 + FIND("1",IF(ODU!$J397&gt;0,"1","0") &amp; IF(ODU!$K397&gt;0,"1","0") &amp; IF(ODU!$L397&gt;0,"1","0") &amp; IF(ODU!$M397&gt;0,"1","0")&amp; IF(ODU!$N397&gt;0,"1","0")&amp; IF(ODU!$O397&gt;0,"1","0")&amp; IF(ODU!$P397&gt;0,"1","0")&amp; IF(ODU!$Q397&gt;0,"1","0")&amp; IF(ODU!$R397&gt;0,"1","0")&amp; IF(ODU!$S397&gt;0,"1","0")&amp; IF(ODU!$T397&gt;0,"1","0")&amp; IF(ODU!$U397&gt;0,"1","0")&amp; IF(ODU!$V397&gt;0,"1","0")&amp; IF(ODU!$W397&gt;0,"1","0")&amp; IF(ODU!$X397&gt;0,"1","0")&amp; IF(ODU!$Y397&gt;0,"1","0")))</f>
        <v/>
      </c>
      <c r="S397" s="351" t="str">
        <f>IF(ODU!$A397="","",26 - FIND("1",IF(ODU!$Y397&gt;0,"1","0") &amp; IF(ODU!$X397&gt;0,"1","0") &amp; IF(ODU!$W397&gt;0,"1","0") &amp; IF(ODU!$V397&gt;0,"1","0")&amp; IF(ODU!$U397&gt;0,"1","0")&amp; IF(ODU!$T397&gt;0,"1","0")&amp; IF(ODU!$S397&gt;0,"1","0")&amp; IF(ODU!$R397&gt;0,"1","0")&amp; IF(ODU!$Q397&gt;0,"1","0")&amp; IF(ODU!$P397&gt;0,"1","0")&amp; IF(ODU!$O397&gt;0,"1","0")&amp; IF(ODU!$N397&gt;0,"1","0")&amp; IF(ODU!$M397&gt;0,"1","0")&amp; IF(ODU!$L397&gt;0,"1","0")&amp; IF(ODU!$K397&gt;0,"1","0")&amp; IF(ODU!$J397&gt;0,"1","0")))</f>
        <v/>
      </c>
      <c r="T397" s="351" t="str">
        <f>IF(ODU!$A397="","",26 + FIND("1",IF(ODU!$AA397&gt;0,"1","0") &amp; IF(ODU!$AB397&gt;0,"1","0") &amp; IF(ODU!$AC397&gt;0,"1","0") &amp; IF(ODU!$AD397&gt;0,"1","0")&amp; IF(ODU!$AE397&gt;0,"1","0")&amp; IF(ODU!$AF397&gt;0,"1","0")&amp; IF(ODU!$AG397&gt;0,"1","0")&amp; IF(ODU!$AH397&gt;0,"1","0")&amp; IF(ODU!$AI397&gt;0,"1","0")&amp; IF(ODU!$AJ397&gt;0,"1","0")&amp; IF(ODU!$AK397&gt;0,"1","0")&amp; IF(ODU!$AL397&gt;0,"1","0")&amp; IF(ODU!$AM397&gt;0,"1","0")&amp; IF(ODU!$AN397&gt;0,"1","0")&amp; IF(ODU!$AO397&gt;0,"1","0")&amp; IF(ODU!$AP397&gt;0,"1","0")))</f>
        <v/>
      </c>
      <c r="U397" s="351" t="str">
        <f>IF(ODU!$A397="","",43 - FIND("1",IF(ODU!$AP397&gt;0,"1","0") &amp; IF(ODU!$AO397&gt;0,"1","0") &amp; IF(ODU!$AN397&gt;0,"1","0") &amp; IF(ODU!$AM397&gt;0,"1","0")&amp; IF(ODU!$AL397&gt;0,"1","0")&amp; IF(ODU!$AK397&gt;0,"1","0")&amp; IF(ODU!$AJ397&gt;0,"1","0")&amp; IF(ODU!$AI397&gt;0,"1","0")&amp; IF(ODU!$AH397&gt;0,"1","0")&amp; IF(ODU!$AG397&gt;0,"1","0")&amp; IF(ODU!$AF397&gt;0,"1","0")&amp; IF(ODU!$AE397&gt;0,"1","0")&amp; IF(ODU!$AD397&gt;0,"1","0")&amp; IF(ODU!$AC397&gt;0,"1","0")&amp; IF(ODU!$AB397&gt;0,"1","0")&amp; IF(ODU!$AA397&gt;0,"1","0")))</f>
        <v/>
      </c>
      <c r="V397" s="351" t="str">
        <f>IF(ODU!$A397="","",IF(OR(T397&lt;&gt;R397+17,U397&lt;&gt;S397+17)," RangeMismatch",""))</f>
        <v/>
      </c>
      <c r="W397" s="344" t="str">
        <f ca="1">IF(ODU!$A397="","",IF(COUNTA(INDIRECT("odu!R"&amp;ROW()&amp;"C"&amp;R397&amp;":R"&amp;ROW()&amp;"C"&amp;S397,"false"))&lt;&gt;1+S397-R397," GapInRangeCooling",""))</f>
        <v/>
      </c>
      <c r="X397" s="344" t="str">
        <f ca="1">IF(ODU!$A397="","",IF(COUNTA(INDIRECT("odu!R"&amp;ROW()&amp;"C"&amp;T397&amp;":R"&amp;ROW()&amp;"C"&amp;U397,"false"))&lt;&gt;1+U397-T397," GapInRangeHeating",""))</f>
        <v/>
      </c>
      <c r="Y397" s="345" t="str">
        <f>IF(ODU!$A397="","",IF(OR(ODU!$F397=0,ODU!$B397=0),0,ODU!$F397/ODU!$B397))</f>
        <v/>
      </c>
      <c r="Z397" s="345" t="str">
        <f>IF(ODU!$A397="","",IF(OR(ODU!$G397=0,ODU!$B397=0),0, ODU!$G397/ODU!$B397))</f>
        <v/>
      </c>
      <c r="AA397" s="303" t="str">
        <f>IF(ODU!$A397="","",IF(Y397=0,0,IF(Y397&gt;=0.8,13,IF(Y397&gt;=0.7,12,IF(Y397&gt;=0.6,11,IF(Y397&gt;=0.5,10,0))))))</f>
        <v/>
      </c>
      <c r="AB397" s="351" t="str">
        <f>IF(ODU!$A397="","",IF(Z397&gt;2, 25,6+INT(10*(Z397-0.0001))))</f>
        <v/>
      </c>
      <c r="AC397" s="304" t="str">
        <f>IF(ODU!$A397="","",IF(AA397&lt;R397," CapacityMin",""))</f>
        <v/>
      </c>
      <c r="AD397" s="304" t="str">
        <f>IF(ODU!$A397="","",IF(AB397&gt;S397," CapacityMax",""))</f>
        <v/>
      </c>
      <c r="AE397" s="344" t="str">
        <f>IF(ODU!$A397="","",IF(ODU!H397&lt;Min_Units," UnitMin",""))</f>
        <v/>
      </c>
      <c r="AF397" s="344" t="str">
        <f>IF(ODU!$A397="","",IF(ODU!I397&lt;=ODU!H397," UnitMax",""))</f>
        <v/>
      </c>
      <c r="AG397" s="344" t="str">
        <f>IF(ODU!$A397="","",IF(COUNTIF(IDU!$E$3:$N$3,"="&amp;UPPER(ODU!BL397))=1,""," Invalid_IDU_List"))</f>
        <v/>
      </c>
      <c r="AH397" s="344" t="str">
        <f t="shared" ca="1" si="51"/>
        <v/>
      </c>
      <c r="AI397" s="344" t="str">
        <f t="shared" si="52"/>
        <v/>
      </c>
    </row>
    <row r="398" spans="1:35" x14ac:dyDescent="0.2">
      <c r="A398">
        <v>398</v>
      </c>
      <c r="B398" s="311"/>
      <c r="C398" s="311"/>
      <c r="D398" s="311"/>
      <c r="E398" s="311"/>
      <c r="F398" s="311"/>
      <c r="G398" s="311"/>
      <c r="H398" s="311"/>
      <c r="I398" s="311"/>
      <c r="J398" s="311"/>
      <c r="K398" s="311"/>
      <c r="P398" s="344" t="str">
        <f>IF(ODU!$A398="","",IF(COUNTIF(ODU!$A$4:$A$504,"="&amp;ODU!$A398)&gt;1,"ODU_Duplicate",""))</f>
        <v/>
      </c>
      <c r="R398" s="351" t="str">
        <f>IF(ODU!$A398="","",9 + FIND("1",IF(ODU!$J398&gt;0,"1","0") &amp; IF(ODU!$K398&gt;0,"1","0") &amp; IF(ODU!$L398&gt;0,"1","0") &amp; IF(ODU!$M398&gt;0,"1","0")&amp; IF(ODU!$N398&gt;0,"1","0")&amp; IF(ODU!$O398&gt;0,"1","0")&amp; IF(ODU!$P398&gt;0,"1","0")&amp; IF(ODU!$Q398&gt;0,"1","0")&amp; IF(ODU!$R398&gt;0,"1","0")&amp; IF(ODU!$S398&gt;0,"1","0")&amp; IF(ODU!$T398&gt;0,"1","0")&amp; IF(ODU!$U398&gt;0,"1","0")&amp; IF(ODU!$V398&gt;0,"1","0")&amp; IF(ODU!$W398&gt;0,"1","0")&amp; IF(ODU!$X398&gt;0,"1","0")&amp; IF(ODU!$Y398&gt;0,"1","0")))</f>
        <v/>
      </c>
      <c r="S398" s="351" t="str">
        <f>IF(ODU!$A398="","",26 - FIND("1",IF(ODU!$Y398&gt;0,"1","0") &amp; IF(ODU!$X398&gt;0,"1","0") &amp; IF(ODU!$W398&gt;0,"1","0") &amp; IF(ODU!$V398&gt;0,"1","0")&amp; IF(ODU!$U398&gt;0,"1","0")&amp; IF(ODU!$T398&gt;0,"1","0")&amp; IF(ODU!$S398&gt;0,"1","0")&amp; IF(ODU!$R398&gt;0,"1","0")&amp; IF(ODU!$Q398&gt;0,"1","0")&amp; IF(ODU!$P398&gt;0,"1","0")&amp; IF(ODU!$O398&gt;0,"1","0")&amp; IF(ODU!$N398&gt;0,"1","0")&amp; IF(ODU!$M398&gt;0,"1","0")&amp; IF(ODU!$L398&gt;0,"1","0")&amp; IF(ODU!$K398&gt;0,"1","0")&amp; IF(ODU!$J398&gt;0,"1","0")))</f>
        <v/>
      </c>
      <c r="T398" s="351" t="str">
        <f>IF(ODU!$A398="","",26 + FIND("1",IF(ODU!$AA398&gt;0,"1","0") &amp; IF(ODU!$AB398&gt;0,"1","0") &amp; IF(ODU!$AC398&gt;0,"1","0") &amp; IF(ODU!$AD398&gt;0,"1","0")&amp; IF(ODU!$AE398&gt;0,"1","0")&amp; IF(ODU!$AF398&gt;0,"1","0")&amp; IF(ODU!$AG398&gt;0,"1","0")&amp; IF(ODU!$AH398&gt;0,"1","0")&amp; IF(ODU!$AI398&gt;0,"1","0")&amp; IF(ODU!$AJ398&gt;0,"1","0")&amp; IF(ODU!$AK398&gt;0,"1","0")&amp; IF(ODU!$AL398&gt;0,"1","0")&amp; IF(ODU!$AM398&gt;0,"1","0")&amp; IF(ODU!$AN398&gt;0,"1","0")&amp; IF(ODU!$AO398&gt;0,"1","0")&amp; IF(ODU!$AP398&gt;0,"1","0")))</f>
        <v/>
      </c>
      <c r="U398" s="351" t="str">
        <f>IF(ODU!$A398="","",43 - FIND("1",IF(ODU!$AP398&gt;0,"1","0") &amp; IF(ODU!$AO398&gt;0,"1","0") &amp; IF(ODU!$AN398&gt;0,"1","0") &amp; IF(ODU!$AM398&gt;0,"1","0")&amp; IF(ODU!$AL398&gt;0,"1","0")&amp; IF(ODU!$AK398&gt;0,"1","0")&amp; IF(ODU!$AJ398&gt;0,"1","0")&amp; IF(ODU!$AI398&gt;0,"1","0")&amp; IF(ODU!$AH398&gt;0,"1","0")&amp; IF(ODU!$AG398&gt;0,"1","0")&amp; IF(ODU!$AF398&gt;0,"1","0")&amp; IF(ODU!$AE398&gt;0,"1","0")&amp; IF(ODU!$AD398&gt;0,"1","0")&amp; IF(ODU!$AC398&gt;0,"1","0")&amp; IF(ODU!$AB398&gt;0,"1","0")&amp; IF(ODU!$AA398&gt;0,"1","0")))</f>
        <v/>
      </c>
      <c r="V398" s="351" t="str">
        <f>IF(ODU!$A398="","",IF(OR(T398&lt;&gt;R398+17,U398&lt;&gt;S398+17)," RangeMismatch",""))</f>
        <v/>
      </c>
      <c r="W398" s="344" t="str">
        <f ca="1">IF(ODU!$A398="","",IF(COUNTA(INDIRECT("odu!R"&amp;ROW()&amp;"C"&amp;R398&amp;":R"&amp;ROW()&amp;"C"&amp;S398,"false"))&lt;&gt;1+S398-R398," GapInRangeCooling",""))</f>
        <v/>
      </c>
      <c r="X398" s="344" t="str">
        <f ca="1">IF(ODU!$A398="","",IF(COUNTA(INDIRECT("odu!R"&amp;ROW()&amp;"C"&amp;T398&amp;":R"&amp;ROW()&amp;"C"&amp;U398,"false"))&lt;&gt;1+U398-T398," GapInRangeHeating",""))</f>
        <v/>
      </c>
      <c r="Y398" s="345" t="str">
        <f>IF(ODU!$A398="","",IF(OR(ODU!$F398=0,ODU!$B398=0),0,ODU!$F398/ODU!$B398))</f>
        <v/>
      </c>
      <c r="Z398" s="345" t="str">
        <f>IF(ODU!$A398="","",IF(OR(ODU!$G398=0,ODU!$B398=0),0, ODU!$G398/ODU!$B398))</f>
        <v/>
      </c>
      <c r="AA398" s="303" t="str">
        <f>IF(ODU!$A398="","",IF(Y398=0,0,IF(Y398&gt;=0.8,13,IF(Y398&gt;=0.7,12,IF(Y398&gt;=0.6,11,IF(Y398&gt;=0.5,10,0))))))</f>
        <v/>
      </c>
      <c r="AB398" s="351" t="str">
        <f>IF(ODU!$A398="","",IF(Z398&gt;2, 25,6+INT(10*(Z398-0.0001))))</f>
        <v/>
      </c>
      <c r="AC398" s="304" t="str">
        <f>IF(ODU!$A398="","",IF(AA398&lt;R398," CapacityMin",""))</f>
        <v/>
      </c>
      <c r="AD398" s="304" t="str">
        <f>IF(ODU!$A398="","",IF(AB398&gt;S398," CapacityMax",""))</f>
        <v/>
      </c>
      <c r="AE398" s="344" t="str">
        <f>IF(ODU!$A398="","",IF(ODU!H398&lt;Min_Units," UnitMin",""))</f>
        <v/>
      </c>
      <c r="AF398" s="344" t="str">
        <f>IF(ODU!$A398="","",IF(ODU!I398&lt;=ODU!H398," UnitMax",""))</f>
        <v/>
      </c>
      <c r="AG398" s="344" t="str">
        <f>IF(ODU!$A398="","",IF(COUNTIF(IDU!$E$3:$N$3,"="&amp;UPPER(ODU!BL398))=1,""," Invalid_IDU_List"))</f>
        <v/>
      </c>
      <c r="AH398" s="344" t="str">
        <f t="shared" ca="1" si="51"/>
        <v/>
      </c>
      <c r="AI398" s="344" t="str">
        <f t="shared" si="52"/>
        <v/>
      </c>
    </row>
    <row r="399" spans="1:35" x14ac:dyDescent="0.2">
      <c r="A399">
        <v>399</v>
      </c>
      <c r="B399" s="311"/>
      <c r="C399" s="311"/>
      <c r="D399" s="311"/>
      <c r="E399" s="311"/>
      <c r="F399" s="311"/>
      <c r="G399" s="311"/>
      <c r="H399" s="311"/>
      <c r="I399" s="311"/>
      <c r="J399" s="311"/>
      <c r="K399" s="311"/>
      <c r="P399" s="344" t="str">
        <f>IF(ODU!$A399="","",IF(COUNTIF(ODU!$A$4:$A$504,"="&amp;ODU!$A399)&gt;1,"ODU_Duplicate",""))</f>
        <v/>
      </c>
      <c r="R399" s="351" t="str">
        <f>IF(ODU!$A399="","",9 + FIND("1",IF(ODU!$J399&gt;0,"1","0") &amp; IF(ODU!$K399&gt;0,"1","0") &amp; IF(ODU!$L399&gt;0,"1","0") &amp; IF(ODU!$M399&gt;0,"1","0")&amp; IF(ODU!$N399&gt;0,"1","0")&amp; IF(ODU!$O399&gt;0,"1","0")&amp; IF(ODU!$P399&gt;0,"1","0")&amp; IF(ODU!$Q399&gt;0,"1","0")&amp; IF(ODU!$R399&gt;0,"1","0")&amp; IF(ODU!$S399&gt;0,"1","0")&amp; IF(ODU!$T399&gt;0,"1","0")&amp; IF(ODU!$U399&gt;0,"1","0")&amp; IF(ODU!$V399&gt;0,"1","0")&amp; IF(ODU!$W399&gt;0,"1","0")&amp; IF(ODU!$X399&gt;0,"1","0")&amp; IF(ODU!$Y399&gt;0,"1","0")))</f>
        <v/>
      </c>
      <c r="S399" s="351" t="str">
        <f>IF(ODU!$A399="","",26 - FIND("1",IF(ODU!$Y399&gt;0,"1","0") &amp; IF(ODU!$X399&gt;0,"1","0") &amp; IF(ODU!$W399&gt;0,"1","0") &amp; IF(ODU!$V399&gt;0,"1","0")&amp; IF(ODU!$U399&gt;0,"1","0")&amp; IF(ODU!$T399&gt;0,"1","0")&amp; IF(ODU!$S399&gt;0,"1","0")&amp; IF(ODU!$R399&gt;0,"1","0")&amp; IF(ODU!$Q399&gt;0,"1","0")&amp; IF(ODU!$P399&gt;0,"1","0")&amp; IF(ODU!$O399&gt;0,"1","0")&amp; IF(ODU!$N399&gt;0,"1","0")&amp; IF(ODU!$M399&gt;0,"1","0")&amp; IF(ODU!$L399&gt;0,"1","0")&amp; IF(ODU!$K399&gt;0,"1","0")&amp; IF(ODU!$J399&gt;0,"1","0")))</f>
        <v/>
      </c>
      <c r="T399" s="351" t="str">
        <f>IF(ODU!$A399="","",26 + FIND("1",IF(ODU!$AA399&gt;0,"1","0") &amp; IF(ODU!$AB399&gt;0,"1","0") &amp; IF(ODU!$AC399&gt;0,"1","0") &amp; IF(ODU!$AD399&gt;0,"1","0")&amp; IF(ODU!$AE399&gt;0,"1","0")&amp; IF(ODU!$AF399&gt;0,"1","0")&amp; IF(ODU!$AG399&gt;0,"1","0")&amp; IF(ODU!$AH399&gt;0,"1","0")&amp; IF(ODU!$AI399&gt;0,"1","0")&amp; IF(ODU!$AJ399&gt;0,"1","0")&amp; IF(ODU!$AK399&gt;0,"1","0")&amp; IF(ODU!$AL399&gt;0,"1","0")&amp; IF(ODU!$AM399&gt;0,"1","0")&amp; IF(ODU!$AN399&gt;0,"1","0")&amp; IF(ODU!$AO399&gt;0,"1","0")&amp; IF(ODU!$AP399&gt;0,"1","0")))</f>
        <v/>
      </c>
      <c r="U399" s="351" t="str">
        <f>IF(ODU!$A399="","",43 - FIND("1",IF(ODU!$AP399&gt;0,"1","0") &amp; IF(ODU!$AO399&gt;0,"1","0") &amp; IF(ODU!$AN399&gt;0,"1","0") &amp; IF(ODU!$AM399&gt;0,"1","0")&amp; IF(ODU!$AL399&gt;0,"1","0")&amp; IF(ODU!$AK399&gt;0,"1","0")&amp; IF(ODU!$AJ399&gt;0,"1","0")&amp; IF(ODU!$AI399&gt;0,"1","0")&amp; IF(ODU!$AH399&gt;0,"1","0")&amp; IF(ODU!$AG399&gt;0,"1","0")&amp; IF(ODU!$AF399&gt;0,"1","0")&amp; IF(ODU!$AE399&gt;0,"1","0")&amp; IF(ODU!$AD399&gt;0,"1","0")&amp; IF(ODU!$AC399&gt;0,"1","0")&amp; IF(ODU!$AB399&gt;0,"1","0")&amp; IF(ODU!$AA399&gt;0,"1","0")))</f>
        <v/>
      </c>
      <c r="V399" s="351" t="str">
        <f>IF(ODU!$A399="","",IF(OR(T399&lt;&gt;R399+17,U399&lt;&gt;S399+17)," RangeMismatch",""))</f>
        <v/>
      </c>
      <c r="W399" s="344" t="str">
        <f ca="1">IF(ODU!$A399="","",IF(COUNTA(INDIRECT("odu!R"&amp;ROW()&amp;"C"&amp;R399&amp;":R"&amp;ROW()&amp;"C"&amp;S399,"false"))&lt;&gt;1+S399-R399," GapInRangeCooling",""))</f>
        <v/>
      </c>
      <c r="X399" s="344" t="str">
        <f ca="1">IF(ODU!$A399="","",IF(COUNTA(INDIRECT("odu!R"&amp;ROW()&amp;"C"&amp;T399&amp;":R"&amp;ROW()&amp;"C"&amp;U399,"false"))&lt;&gt;1+U399-T399," GapInRangeHeating",""))</f>
        <v/>
      </c>
      <c r="Y399" s="345" t="str">
        <f>IF(ODU!$A399="","",IF(OR(ODU!$F399=0,ODU!$B399=0),0,ODU!$F399/ODU!$B399))</f>
        <v/>
      </c>
      <c r="Z399" s="345" t="str">
        <f>IF(ODU!$A399="","",IF(OR(ODU!$G399=0,ODU!$B399=0),0, ODU!$G399/ODU!$B399))</f>
        <v/>
      </c>
      <c r="AA399" s="303" t="str">
        <f>IF(ODU!$A399="","",IF(Y399=0,0,IF(Y399&gt;=0.8,13,IF(Y399&gt;=0.7,12,IF(Y399&gt;=0.6,11,IF(Y399&gt;=0.5,10,0))))))</f>
        <v/>
      </c>
      <c r="AB399" s="351" t="str">
        <f>IF(ODU!$A399="","",IF(Z399&gt;2, 25,6+INT(10*(Z399-0.0001))))</f>
        <v/>
      </c>
      <c r="AC399" s="304" t="str">
        <f>IF(ODU!$A399="","",IF(AA399&lt;R399," CapacityMin",""))</f>
        <v/>
      </c>
      <c r="AD399" s="304" t="str">
        <f>IF(ODU!$A399="","",IF(AB399&gt;S399," CapacityMax",""))</f>
        <v/>
      </c>
      <c r="AE399" s="344" t="str">
        <f>IF(ODU!$A399="","",IF(ODU!H399&lt;Min_Units," UnitMin",""))</f>
        <v/>
      </c>
      <c r="AF399" s="344" t="str">
        <f>IF(ODU!$A399="","",IF(ODU!I399&lt;=ODU!H399," UnitMax",""))</f>
        <v/>
      </c>
      <c r="AG399" s="344" t="str">
        <f>IF(ODU!$A399="","",IF(COUNTIF(IDU!$E$3:$N$3,"="&amp;UPPER(ODU!BL399))=1,""," Invalid_IDU_List"))</f>
        <v/>
      </c>
      <c r="AH399" s="344" t="str">
        <f t="shared" ca="1" si="51"/>
        <v/>
      </c>
      <c r="AI399" s="344" t="str">
        <f t="shared" si="52"/>
        <v/>
      </c>
    </row>
    <row r="400" spans="1:35" x14ac:dyDescent="0.2">
      <c r="A400">
        <v>400</v>
      </c>
      <c r="B400" s="311"/>
      <c r="C400" s="311"/>
      <c r="D400" s="311"/>
      <c r="E400" s="311"/>
      <c r="F400" s="311"/>
      <c r="G400" s="311"/>
      <c r="H400" s="311"/>
      <c r="I400" s="311"/>
      <c r="J400" s="311"/>
      <c r="K400" s="311"/>
      <c r="P400" s="344" t="str">
        <f>IF(ODU!$A400="","",IF(COUNTIF(ODU!$A$4:$A$504,"="&amp;ODU!$A400)&gt;1,"ODU_Duplicate",""))</f>
        <v/>
      </c>
      <c r="R400" s="351" t="str">
        <f>IF(ODU!$A400="","",9 + FIND("1",IF(ODU!$J400&gt;0,"1","0") &amp; IF(ODU!$K400&gt;0,"1","0") &amp; IF(ODU!$L400&gt;0,"1","0") &amp; IF(ODU!$M400&gt;0,"1","0")&amp; IF(ODU!$N400&gt;0,"1","0")&amp; IF(ODU!$O400&gt;0,"1","0")&amp; IF(ODU!$P400&gt;0,"1","0")&amp; IF(ODU!$Q400&gt;0,"1","0")&amp; IF(ODU!$R400&gt;0,"1","0")&amp; IF(ODU!$S400&gt;0,"1","0")&amp; IF(ODU!$T400&gt;0,"1","0")&amp; IF(ODU!$U400&gt;0,"1","0")&amp; IF(ODU!$V400&gt;0,"1","0")&amp; IF(ODU!$W400&gt;0,"1","0")&amp; IF(ODU!$X400&gt;0,"1","0")&amp; IF(ODU!$Y400&gt;0,"1","0")))</f>
        <v/>
      </c>
      <c r="S400" s="351" t="str">
        <f>IF(ODU!$A400="","",26 - FIND("1",IF(ODU!$Y400&gt;0,"1","0") &amp; IF(ODU!$X400&gt;0,"1","0") &amp; IF(ODU!$W400&gt;0,"1","0") &amp; IF(ODU!$V400&gt;0,"1","0")&amp; IF(ODU!$U400&gt;0,"1","0")&amp; IF(ODU!$T400&gt;0,"1","0")&amp; IF(ODU!$S400&gt;0,"1","0")&amp; IF(ODU!$R400&gt;0,"1","0")&amp; IF(ODU!$Q400&gt;0,"1","0")&amp; IF(ODU!$P400&gt;0,"1","0")&amp; IF(ODU!$O400&gt;0,"1","0")&amp; IF(ODU!$N400&gt;0,"1","0")&amp; IF(ODU!$M400&gt;0,"1","0")&amp; IF(ODU!$L400&gt;0,"1","0")&amp; IF(ODU!$K400&gt;0,"1","0")&amp; IF(ODU!$J400&gt;0,"1","0")))</f>
        <v/>
      </c>
      <c r="T400" s="351" t="str">
        <f>IF(ODU!$A400="","",26 + FIND("1",IF(ODU!$AA400&gt;0,"1","0") &amp; IF(ODU!$AB400&gt;0,"1","0") &amp; IF(ODU!$AC400&gt;0,"1","0") &amp; IF(ODU!$AD400&gt;0,"1","0")&amp; IF(ODU!$AE400&gt;0,"1","0")&amp; IF(ODU!$AF400&gt;0,"1","0")&amp; IF(ODU!$AG400&gt;0,"1","0")&amp; IF(ODU!$AH400&gt;0,"1","0")&amp; IF(ODU!$AI400&gt;0,"1","0")&amp; IF(ODU!$AJ400&gt;0,"1","0")&amp; IF(ODU!$AK400&gt;0,"1","0")&amp; IF(ODU!$AL400&gt;0,"1","0")&amp; IF(ODU!$AM400&gt;0,"1","0")&amp; IF(ODU!$AN400&gt;0,"1","0")&amp; IF(ODU!$AO400&gt;0,"1","0")&amp; IF(ODU!$AP400&gt;0,"1","0")))</f>
        <v/>
      </c>
      <c r="U400" s="351" t="str">
        <f>IF(ODU!$A400="","",43 - FIND("1",IF(ODU!$AP400&gt;0,"1","0") &amp; IF(ODU!$AO400&gt;0,"1","0") &amp; IF(ODU!$AN400&gt;0,"1","0") &amp; IF(ODU!$AM400&gt;0,"1","0")&amp; IF(ODU!$AL400&gt;0,"1","0")&amp; IF(ODU!$AK400&gt;0,"1","0")&amp; IF(ODU!$AJ400&gt;0,"1","0")&amp; IF(ODU!$AI400&gt;0,"1","0")&amp; IF(ODU!$AH400&gt;0,"1","0")&amp; IF(ODU!$AG400&gt;0,"1","0")&amp; IF(ODU!$AF400&gt;0,"1","0")&amp; IF(ODU!$AE400&gt;0,"1","0")&amp; IF(ODU!$AD400&gt;0,"1","0")&amp; IF(ODU!$AC400&gt;0,"1","0")&amp; IF(ODU!$AB400&gt;0,"1","0")&amp; IF(ODU!$AA400&gt;0,"1","0")))</f>
        <v/>
      </c>
      <c r="V400" s="351" t="str">
        <f>IF(ODU!$A400="","",IF(OR(T400&lt;&gt;R400+17,U400&lt;&gt;S400+17)," RangeMismatch",""))</f>
        <v/>
      </c>
      <c r="W400" s="344" t="str">
        <f ca="1">IF(ODU!$A400="","",IF(COUNTA(INDIRECT("odu!R"&amp;ROW()&amp;"C"&amp;R400&amp;":R"&amp;ROW()&amp;"C"&amp;S400,"false"))&lt;&gt;1+S400-R400," GapInRangeCooling",""))</f>
        <v/>
      </c>
      <c r="X400" s="344" t="str">
        <f ca="1">IF(ODU!$A400="","",IF(COUNTA(INDIRECT("odu!R"&amp;ROW()&amp;"C"&amp;T400&amp;":R"&amp;ROW()&amp;"C"&amp;U400,"false"))&lt;&gt;1+U400-T400," GapInRangeHeating",""))</f>
        <v/>
      </c>
      <c r="Y400" s="345" t="str">
        <f>IF(ODU!$A400="","",IF(OR(ODU!$F400=0,ODU!$B400=0),0,ODU!$F400/ODU!$B400))</f>
        <v/>
      </c>
      <c r="Z400" s="345" t="str">
        <f>IF(ODU!$A400="","",IF(OR(ODU!$G400=0,ODU!$B400=0),0, ODU!$G400/ODU!$B400))</f>
        <v/>
      </c>
      <c r="AA400" s="303" t="str">
        <f>IF(ODU!$A400="","",IF(Y400=0,0,IF(Y400&gt;=0.8,13,IF(Y400&gt;=0.7,12,IF(Y400&gt;=0.6,11,IF(Y400&gt;=0.5,10,0))))))</f>
        <v/>
      </c>
      <c r="AB400" s="351" t="str">
        <f>IF(ODU!$A400="","",IF(Z400&gt;2, 25,6+INT(10*(Z400-0.0001))))</f>
        <v/>
      </c>
      <c r="AC400" s="304" t="str">
        <f>IF(ODU!$A400="","",IF(AA400&lt;R400," CapacityMin",""))</f>
        <v/>
      </c>
      <c r="AD400" s="304" t="str">
        <f>IF(ODU!$A400="","",IF(AB400&gt;S400," CapacityMax",""))</f>
        <v/>
      </c>
      <c r="AE400" s="344" t="str">
        <f>IF(ODU!$A400="","",IF(ODU!H400&lt;Min_Units," UnitMin",""))</f>
        <v/>
      </c>
      <c r="AF400" s="344" t="str">
        <f>IF(ODU!$A400="","",IF(ODU!I400&lt;=ODU!H400," UnitMax",""))</f>
        <v/>
      </c>
      <c r="AG400" s="344" t="str">
        <f>IF(ODU!$A400="","",IF(COUNTIF(IDU!$E$3:$N$3,"="&amp;UPPER(ODU!BL400))=1,""," Invalid_IDU_List"))</f>
        <v/>
      </c>
      <c r="AH400" s="344" t="str">
        <f t="shared" ca="1" si="51"/>
        <v/>
      </c>
      <c r="AI400" s="344" t="str">
        <f t="shared" si="52"/>
        <v/>
      </c>
    </row>
    <row r="401" spans="1:35" x14ac:dyDescent="0.2">
      <c r="A401">
        <v>401</v>
      </c>
      <c r="B401" s="311"/>
      <c r="C401" s="311"/>
      <c r="D401" s="311"/>
      <c r="E401" s="311"/>
      <c r="F401" s="311"/>
      <c r="G401" s="311"/>
      <c r="H401" s="311"/>
      <c r="I401" s="311"/>
      <c r="J401" s="311"/>
      <c r="K401" s="311"/>
      <c r="P401" s="344" t="str">
        <f>IF(ODU!$A401="","",IF(COUNTIF(ODU!$A$4:$A$504,"="&amp;ODU!$A401)&gt;1,"ODU_Duplicate",""))</f>
        <v/>
      </c>
      <c r="R401" s="351" t="str">
        <f>IF(ODU!$A401="","",9 + FIND("1",IF(ODU!$J401&gt;0,"1","0") &amp; IF(ODU!$K401&gt;0,"1","0") &amp; IF(ODU!$L401&gt;0,"1","0") &amp; IF(ODU!$M401&gt;0,"1","0")&amp; IF(ODU!$N401&gt;0,"1","0")&amp; IF(ODU!$O401&gt;0,"1","0")&amp; IF(ODU!$P401&gt;0,"1","0")&amp; IF(ODU!$Q401&gt;0,"1","0")&amp; IF(ODU!$R401&gt;0,"1","0")&amp; IF(ODU!$S401&gt;0,"1","0")&amp; IF(ODU!$T401&gt;0,"1","0")&amp; IF(ODU!$U401&gt;0,"1","0")&amp; IF(ODU!$V401&gt;0,"1","0")&amp; IF(ODU!$W401&gt;0,"1","0")&amp; IF(ODU!$X401&gt;0,"1","0")&amp; IF(ODU!$Y401&gt;0,"1","0")))</f>
        <v/>
      </c>
      <c r="S401" s="351" t="str">
        <f>IF(ODU!$A401="","",26 - FIND("1",IF(ODU!$Y401&gt;0,"1","0") &amp; IF(ODU!$X401&gt;0,"1","0") &amp; IF(ODU!$W401&gt;0,"1","0") &amp; IF(ODU!$V401&gt;0,"1","0")&amp; IF(ODU!$U401&gt;0,"1","0")&amp; IF(ODU!$T401&gt;0,"1","0")&amp; IF(ODU!$S401&gt;0,"1","0")&amp; IF(ODU!$R401&gt;0,"1","0")&amp; IF(ODU!$Q401&gt;0,"1","0")&amp; IF(ODU!$P401&gt;0,"1","0")&amp; IF(ODU!$O401&gt;0,"1","0")&amp; IF(ODU!$N401&gt;0,"1","0")&amp; IF(ODU!$M401&gt;0,"1","0")&amp; IF(ODU!$L401&gt;0,"1","0")&amp; IF(ODU!$K401&gt;0,"1","0")&amp; IF(ODU!$J401&gt;0,"1","0")))</f>
        <v/>
      </c>
      <c r="T401" s="351" t="str">
        <f>IF(ODU!$A401="","",26 + FIND("1",IF(ODU!$AA401&gt;0,"1","0") &amp; IF(ODU!$AB401&gt;0,"1","0") &amp; IF(ODU!$AC401&gt;0,"1","0") &amp; IF(ODU!$AD401&gt;0,"1","0")&amp; IF(ODU!$AE401&gt;0,"1","0")&amp; IF(ODU!$AF401&gt;0,"1","0")&amp; IF(ODU!$AG401&gt;0,"1","0")&amp; IF(ODU!$AH401&gt;0,"1","0")&amp; IF(ODU!$AI401&gt;0,"1","0")&amp; IF(ODU!$AJ401&gt;0,"1","0")&amp; IF(ODU!$AK401&gt;0,"1","0")&amp; IF(ODU!$AL401&gt;0,"1","0")&amp; IF(ODU!$AM401&gt;0,"1","0")&amp; IF(ODU!$AN401&gt;0,"1","0")&amp; IF(ODU!$AO401&gt;0,"1","0")&amp; IF(ODU!$AP401&gt;0,"1","0")))</f>
        <v/>
      </c>
      <c r="U401" s="351" t="str">
        <f>IF(ODU!$A401="","",43 - FIND("1",IF(ODU!$AP401&gt;0,"1","0") &amp; IF(ODU!$AO401&gt;0,"1","0") &amp; IF(ODU!$AN401&gt;0,"1","0") &amp; IF(ODU!$AM401&gt;0,"1","0")&amp; IF(ODU!$AL401&gt;0,"1","0")&amp; IF(ODU!$AK401&gt;0,"1","0")&amp; IF(ODU!$AJ401&gt;0,"1","0")&amp; IF(ODU!$AI401&gt;0,"1","0")&amp; IF(ODU!$AH401&gt;0,"1","0")&amp; IF(ODU!$AG401&gt;0,"1","0")&amp; IF(ODU!$AF401&gt;0,"1","0")&amp; IF(ODU!$AE401&gt;0,"1","0")&amp; IF(ODU!$AD401&gt;0,"1","0")&amp; IF(ODU!$AC401&gt;0,"1","0")&amp; IF(ODU!$AB401&gt;0,"1","0")&amp; IF(ODU!$AA401&gt;0,"1","0")))</f>
        <v/>
      </c>
      <c r="V401" s="351" t="str">
        <f>IF(ODU!$A401="","",IF(OR(T401&lt;&gt;R401+17,U401&lt;&gt;S401+17)," RangeMismatch",""))</f>
        <v/>
      </c>
      <c r="W401" s="344" t="str">
        <f ca="1">IF(ODU!$A401="","",IF(COUNTA(INDIRECT("odu!R"&amp;ROW()&amp;"C"&amp;R401&amp;":R"&amp;ROW()&amp;"C"&amp;S401,"false"))&lt;&gt;1+S401-R401," GapInRangeCooling",""))</f>
        <v/>
      </c>
      <c r="X401" s="344" t="str">
        <f ca="1">IF(ODU!$A401="","",IF(COUNTA(INDIRECT("odu!R"&amp;ROW()&amp;"C"&amp;T401&amp;":R"&amp;ROW()&amp;"C"&amp;U401,"false"))&lt;&gt;1+U401-T401," GapInRangeHeating",""))</f>
        <v/>
      </c>
      <c r="Y401" s="345" t="str">
        <f>IF(ODU!$A401="","",IF(OR(ODU!$F401=0,ODU!$B401=0),0,ODU!$F401/ODU!$B401))</f>
        <v/>
      </c>
      <c r="Z401" s="345" t="str">
        <f>IF(ODU!$A401="","",IF(OR(ODU!$G401=0,ODU!$B401=0),0, ODU!$G401/ODU!$B401))</f>
        <v/>
      </c>
      <c r="AA401" s="303" t="str">
        <f>IF(ODU!$A401="","",IF(Y401=0,0,IF(Y401&gt;=0.8,13,IF(Y401&gt;=0.7,12,IF(Y401&gt;=0.6,11,IF(Y401&gt;=0.5,10,0))))))</f>
        <v/>
      </c>
      <c r="AB401" s="351" t="str">
        <f>IF(ODU!$A401="","",IF(Z401&gt;2, 25,6+INT(10*(Z401-0.0001))))</f>
        <v/>
      </c>
      <c r="AC401" s="304" t="str">
        <f>IF(ODU!$A401="","",IF(AA401&lt;R401," CapacityMin",""))</f>
        <v/>
      </c>
      <c r="AD401" s="304" t="str">
        <f>IF(ODU!$A401="","",IF(AB401&gt;S401," CapacityMax",""))</f>
        <v/>
      </c>
      <c r="AE401" s="344" t="str">
        <f>IF(ODU!$A401="","",IF(ODU!H401&lt;Min_Units," UnitMin",""))</f>
        <v/>
      </c>
      <c r="AF401" s="344" t="str">
        <f>IF(ODU!$A401="","",IF(ODU!I401&lt;=ODU!H401," UnitMax",""))</f>
        <v/>
      </c>
      <c r="AG401" s="344" t="str">
        <f>IF(ODU!$A401="","",IF(COUNTIF(IDU!$E$3:$N$3,"="&amp;UPPER(ODU!BL401))=1,""," Invalid_IDU_List"))</f>
        <v/>
      </c>
      <c r="AH401" s="344" t="str">
        <f t="shared" ca="1" si="51"/>
        <v/>
      </c>
      <c r="AI401" s="344" t="str">
        <f t="shared" si="52"/>
        <v/>
      </c>
    </row>
    <row r="402" spans="1:35" x14ac:dyDescent="0.2">
      <c r="A402">
        <v>402</v>
      </c>
      <c r="B402" s="311"/>
      <c r="C402" s="311"/>
      <c r="D402" s="311"/>
      <c r="E402" s="311"/>
      <c r="F402" s="311"/>
      <c r="G402" s="311"/>
      <c r="H402" s="311"/>
      <c r="I402" s="311"/>
      <c r="J402" s="311"/>
      <c r="K402" s="311"/>
      <c r="P402" s="344" t="str">
        <f>IF(ODU!$A402="","",IF(COUNTIF(ODU!$A$4:$A$504,"="&amp;ODU!$A402)&gt;1,"ODU_Duplicate",""))</f>
        <v/>
      </c>
      <c r="R402" s="351" t="str">
        <f>IF(ODU!$A402="","",9 + FIND("1",IF(ODU!$J402&gt;0,"1","0") &amp; IF(ODU!$K402&gt;0,"1","0") &amp; IF(ODU!$L402&gt;0,"1","0") &amp; IF(ODU!$M402&gt;0,"1","0")&amp; IF(ODU!$N402&gt;0,"1","0")&amp; IF(ODU!$O402&gt;0,"1","0")&amp; IF(ODU!$P402&gt;0,"1","0")&amp; IF(ODU!$Q402&gt;0,"1","0")&amp; IF(ODU!$R402&gt;0,"1","0")&amp; IF(ODU!$S402&gt;0,"1","0")&amp; IF(ODU!$T402&gt;0,"1","0")&amp; IF(ODU!$U402&gt;0,"1","0")&amp; IF(ODU!$V402&gt;0,"1","0")&amp; IF(ODU!$W402&gt;0,"1","0")&amp; IF(ODU!$X402&gt;0,"1","0")&amp; IF(ODU!$Y402&gt;0,"1","0")))</f>
        <v/>
      </c>
      <c r="S402" s="351" t="str">
        <f>IF(ODU!$A402="","",26 - FIND("1",IF(ODU!$Y402&gt;0,"1","0") &amp; IF(ODU!$X402&gt;0,"1","0") &amp; IF(ODU!$W402&gt;0,"1","0") &amp; IF(ODU!$V402&gt;0,"1","0")&amp; IF(ODU!$U402&gt;0,"1","0")&amp; IF(ODU!$T402&gt;0,"1","0")&amp; IF(ODU!$S402&gt;0,"1","0")&amp; IF(ODU!$R402&gt;0,"1","0")&amp; IF(ODU!$Q402&gt;0,"1","0")&amp; IF(ODU!$P402&gt;0,"1","0")&amp; IF(ODU!$O402&gt;0,"1","0")&amp; IF(ODU!$N402&gt;0,"1","0")&amp; IF(ODU!$M402&gt;0,"1","0")&amp; IF(ODU!$L402&gt;0,"1","0")&amp; IF(ODU!$K402&gt;0,"1","0")&amp; IF(ODU!$J402&gt;0,"1","0")))</f>
        <v/>
      </c>
      <c r="T402" s="351" t="str">
        <f>IF(ODU!$A402="","",26 + FIND("1",IF(ODU!$AA402&gt;0,"1","0") &amp; IF(ODU!$AB402&gt;0,"1","0") &amp; IF(ODU!$AC402&gt;0,"1","0") &amp; IF(ODU!$AD402&gt;0,"1","0")&amp; IF(ODU!$AE402&gt;0,"1","0")&amp; IF(ODU!$AF402&gt;0,"1","0")&amp; IF(ODU!$AG402&gt;0,"1","0")&amp; IF(ODU!$AH402&gt;0,"1","0")&amp; IF(ODU!$AI402&gt;0,"1","0")&amp; IF(ODU!$AJ402&gt;0,"1","0")&amp; IF(ODU!$AK402&gt;0,"1","0")&amp; IF(ODU!$AL402&gt;0,"1","0")&amp; IF(ODU!$AM402&gt;0,"1","0")&amp; IF(ODU!$AN402&gt;0,"1","0")&amp; IF(ODU!$AO402&gt;0,"1","0")&amp; IF(ODU!$AP402&gt;0,"1","0")))</f>
        <v/>
      </c>
      <c r="U402" s="351" t="str">
        <f>IF(ODU!$A402="","",43 - FIND("1",IF(ODU!$AP402&gt;0,"1","0") &amp; IF(ODU!$AO402&gt;0,"1","0") &amp; IF(ODU!$AN402&gt;0,"1","0") &amp; IF(ODU!$AM402&gt;0,"1","0")&amp; IF(ODU!$AL402&gt;0,"1","0")&amp; IF(ODU!$AK402&gt;0,"1","0")&amp; IF(ODU!$AJ402&gt;0,"1","0")&amp; IF(ODU!$AI402&gt;0,"1","0")&amp; IF(ODU!$AH402&gt;0,"1","0")&amp; IF(ODU!$AG402&gt;0,"1","0")&amp; IF(ODU!$AF402&gt;0,"1","0")&amp; IF(ODU!$AE402&gt;0,"1","0")&amp; IF(ODU!$AD402&gt;0,"1","0")&amp; IF(ODU!$AC402&gt;0,"1","0")&amp; IF(ODU!$AB402&gt;0,"1","0")&amp; IF(ODU!$AA402&gt;0,"1","0")))</f>
        <v/>
      </c>
      <c r="V402" s="351" t="str">
        <f>IF(ODU!$A402="","",IF(OR(T402&lt;&gt;R402+17,U402&lt;&gt;S402+17)," RangeMismatch",""))</f>
        <v/>
      </c>
      <c r="W402" s="344" t="str">
        <f ca="1">IF(ODU!$A402="","",IF(COUNTA(INDIRECT("odu!R"&amp;ROW()&amp;"C"&amp;R402&amp;":R"&amp;ROW()&amp;"C"&amp;S402,"false"))&lt;&gt;1+S402-R402," GapInRangeCooling",""))</f>
        <v/>
      </c>
      <c r="X402" s="344" t="str">
        <f ca="1">IF(ODU!$A402="","",IF(COUNTA(INDIRECT("odu!R"&amp;ROW()&amp;"C"&amp;T402&amp;":R"&amp;ROW()&amp;"C"&amp;U402,"false"))&lt;&gt;1+U402-T402," GapInRangeHeating",""))</f>
        <v/>
      </c>
      <c r="Y402" s="345" t="str">
        <f>IF(ODU!$A402="","",IF(OR(ODU!$F402=0,ODU!$B402=0),0,ODU!$F402/ODU!$B402))</f>
        <v/>
      </c>
      <c r="Z402" s="345" t="str">
        <f>IF(ODU!$A402="","",IF(OR(ODU!$G402=0,ODU!$B402=0),0, ODU!$G402/ODU!$B402))</f>
        <v/>
      </c>
      <c r="AA402" s="303" t="str">
        <f>IF(ODU!$A402="","",IF(Y402=0,0,IF(Y402&gt;=0.8,13,IF(Y402&gt;=0.7,12,IF(Y402&gt;=0.6,11,IF(Y402&gt;=0.5,10,0))))))</f>
        <v/>
      </c>
      <c r="AB402" s="351" t="str">
        <f>IF(ODU!$A402="","",IF(Z402&gt;2, 25,6+INT(10*(Z402-0.0001))))</f>
        <v/>
      </c>
      <c r="AC402" s="304" t="str">
        <f>IF(ODU!$A402="","",IF(AA402&lt;R402," CapacityMin",""))</f>
        <v/>
      </c>
      <c r="AD402" s="304" t="str">
        <f>IF(ODU!$A402="","",IF(AB402&gt;S402," CapacityMax",""))</f>
        <v/>
      </c>
      <c r="AE402" s="344" t="str">
        <f>IF(ODU!$A402="","",IF(ODU!H402&lt;Min_Units," UnitMin",""))</f>
        <v/>
      </c>
      <c r="AF402" s="344" t="str">
        <f>IF(ODU!$A402="","",IF(ODU!I402&lt;=ODU!H402," UnitMax",""))</f>
        <v/>
      </c>
      <c r="AG402" s="344" t="str">
        <f>IF(ODU!$A402="","",IF(COUNTIF(IDU!$E$3:$N$3,"="&amp;UPPER(ODU!BL402))=1,""," Invalid_IDU_List"))</f>
        <v/>
      </c>
      <c r="AH402" s="344" t="str">
        <f t="shared" ca="1" si="51"/>
        <v/>
      </c>
      <c r="AI402" s="344" t="str">
        <f t="shared" si="52"/>
        <v/>
      </c>
    </row>
    <row r="403" spans="1:35" x14ac:dyDescent="0.2">
      <c r="A403">
        <v>403</v>
      </c>
      <c r="B403" s="311"/>
      <c r="C403" s="311"/>
      <c r="D403" s="311"/>
      <c r="E403" s="311"/>
      <c r="F403" s="311"/>
      <c r="G403" s="311"/>
      <c r="H403" s="311"/>
      <c r="I403" s="311"/>
      <c r="J403" s="311"/>
      <c r="K403" s="311"/>
      <c r="P403" s="344" t="str">
        <f>IF(ODU!$A403="","",IF(COUNTIF(ODU!$A$4:$A$504,"="&amp;ODU!$A403)&gt;1,"ODU_Duplicate",""))</f>
        <v/>
      </c>
      <c r="R403" s="351" t="str">
        <f>IF(ODU!$A403="","",9 + FIND("1",IF(ODU!$J403&gt;0,"1","0") &amp; IF(ODU!$K403&gt;0,"1","0") &amp; IF(ODU!$L403&gt;0,"1","0") &amp; IF(ODU!$M403&gt;0,"1","0")&amp; IF(ODU!$N403&gt;0,"1","0")&amp; IF(ODU!$O403&gt;0,"1","0")&amp; IF(ODU!$P403&gt;0,"1","0")&amp; IF(ODU!$Q403&gt;0,"1","0")&amp; IF(ODU!$R403&gt;0,"1","0")&amp; IF(ODU!$S403&gt;0,"1","0")&amp; IF(ODU!$T403&gt;0,"1","0")&amp; IF(ODU!$U403&gt;0,"1","0")&amp; IF(ODU!$V403&gt;0,"1","0")&amp; IF(ODU!$W403&gt;0,"1","0")&amp; IF(ODU!$X403&gt;0,"1","0")&amp; IF(ODU!$Y403&gt;0,"1","0")))</f>
        <v/>
      </c>
      <c r="S403" s="351" t="str">
        <f>IF(ODU!$A403="","",26 - FIND("1",IF(ODU!$Y403&gt;0,"1","0") &amp; IF(ODU!$X403&gt;0,"1","0") &amp; IF(ODU!$W403&gt;0,"1","0") &amp; IF(ODU!$V403&gt;0,"1","0")&amp; IF(ODU!$U403&gt;0,"1","0")&amp; IF(ODU!$T403&gt;0,"1","0")&amp; IF(ODU!$S403&gt;0,"1","0")&amp; IF(ODU!$R403&gt;0,"1","0")&amp; IF(ODU!$Q403&gt;0,"1","0")&amp; IF(ODU!$P403&gt;0,"1","0")&amp; IF(ODU!$O403&gt;0,"1","0")&amp; IF(ODU!$N403&gt;0,"1","0")&amp; IF(ODU!$M403&gt;0,"1","0")&amp; IF(ODU!$L403&gt;0,"1","0")&amp; IF(ODU!$K403&gt;0,"1","0")&amp; IF(ODU!$J403&gt;0,"1","0")))</f>
        <v/>
      </c>
      <c r="T403" s="351" t="str">
        <f>IF(ODU!$A403="","",26 + FIND("1",IF(ODU!$AA403&gt;0,"1","0") &amp; IF(ODU!$AB403&gt;0,"1","0") &amp; IF(ODU!$AC403&gt;0,"1","0") &amp; IF(ODU!$AD403&gt;0,"1","0")&amp; IF(ODU!$AE403&gt;0,"1","0")&amp; IF(ODU!$AF403&gt;0,"1","0")&amp; IF(ODU!$AG403&gt;0,"1","0")&amp; IF(ODU!$AH403&gt;0,"1","0")&amp; IF(ODU!$AI403&gt;0,"1","0")&amp; IF(ODU!$AJ403&gt;0,"1","0")&amp; IF(ODU!$AK403&gt;0,"1","0")&amp; IF(ODU!$AL403&gt;0,"1","0")&amp; IF(ODU!$AM403&gt;0,"1","0")&amp; IF(ODU!$AN403&gt;0,"1","0")&amp; IF(ODU!$AO403&gt;0,"1","0")&amp; IF(ODU!$AP403&gt;0,"1","0")))</f>
        <v/>
      </c>
      <c r="U403" s="351" t="str">
        <f>IF(ODU!$A403="","",43 - FIND("1",IF(ODU!$AP403&gt;0,"1","0") &amp; IF(ODU!$AO403&gt;0,"1","0") &amp; IF(ODU!$AN403&gt;0,"1","0") &amp; IF(ODU!$AM403&gt;0,"1","0")&amp; IF(ODU!$AL403&gt;0,"1","0")&amp; IF(ODU!$AK403&gt;0,"1","0")&amp; IF(ODU!$AJ403&gt;0,"1","0")&amp; IF(ODU!$AI403&gt;0,"1","0")&amp; IF(ODU!$AH403&gt;0,"1","0")&amp; IF(ODU!$AG403&gt;0,"1","0")&amp; IF(ODU!$AF403&gt;0,"1","0")&amp; IF(ODU!$AE403&gt;0,"1","0")&amp; IF(ODU!$AD403&gt;0,"1","0")&amp; IF(ODU!$AC403&gt;0,"1","0")&amp; IF(ODU!$AB403&gt;0,"1","0")&amp; IF(ODU!$AA403&gt;0,"1","0")))</f>
        <v/>
      </c>
      <c r="V403" s="351" t="str">
        <f>IF(ODU!$A403="","",IF(OR(T403&lt;&gt;R403+17,U403&lt;&gt;S403+17)," RangeMismatch",""))</f>
        <v/>
      </c>
      <c r="W403" s="344" t="str">
        <f ca="1">IF(ODU!$A403="","",IF(COUNTA(INDIRECT("odu!R"&amp;ROW()&amp;"C"&amp;R403&amp;":R"&amp;ROW()&amp;"C"&amp;S403,"false"))&lt;&gt;1+S403-R403," GapInRangeCooling",""))</f>
        <v/>
      </c>
      <c r="X403" s="344" t="str">
        <f ca="1">IF(ODU!$A403="","",IF(COUNTA(INDIRECT("odu!R"&amp;ROW()&amp;"C"&amp;T403&amp;":R"&amp;ROW()&amp;"C"&amp;U403,"false"))&lt;&gt;1+U403-T403," GapInRangeHeating",""))</f>
        <v/>
      </c>
      <c r="Y403" s="345" t="str">
        <f>IF(ODU!$A403="","",IF(OR(ODU!$F403=0,ODU!$B403=0),0,ODU!$F403/ODU!$B403))</f>
        <v/>
      </c>
      <c r="Z403" s="345" t="str">
        <f>IF(ODU!$A403="","",IF(OR(ODU!$G403=0,ODU!$B403=0),0, ODU!$G403/ODU!$B403))</f>
        <v/>
      </c>
      <c r="AA403" s="303" t="str">
        <f>IF(ODU!$A403="","",IF(Y403=0,0,IF(Y403&gt;=0.8,13,IF(Y403&gt;=0.7,12,IF(Y403&gt;=0.6,11,IF(Y403&gt;=0.5,10,0))))))</f>
        <v/>
      </c>
      <c r="AB403" s="351" t="str">
        <f>IF(ODU!$A403="","",IF(Z403&gt;2, 25,6+INT(10*(Z403-0.0001))))</f>
        <v/>
      </c>
      <c r="AC403" s="304" t="str">
        <f>IF(ODU!$A403="","",IF(AA403&lt;R403," CapacityMin",""))</f>
        <v/>
      </c>
      <c r="AD403" s="304" t="str">
        <f>IF(ODU!$A403="","",IF(AB403&gt;S403," CapacityMax",""))</f>
        <v/>
      </c>
      <c r="AE403" s="344" t="str">
        <f>IF(ODU!$A403="","",IF(ODU!H403&lt;Min_Units," UnitMin",""))</f>
        <v/>
      </c>
      <c r="AF403" s="344" t="str">
        <f>IF(ODU!$A403="","",IF(ODU!I403&lt;=ODU!H403," UnitMax",""))</f>
        <v/>
      </c>
      <c r="AG403" s="344" t="str">
        <f>IF(ODU!$A403="","",IF(COUNTIF(IDU!$E$3:$N$3,"="&amp;UPPER(ODU!BL403))=1,""," Invalid_IDU_List"))</f>
        <v/>
      </c>
      <c r="AH403" s="344" t="str">
        <f t="shared" ca="1" si="51"/>
        <v/>
      </c>
      <c r="AI403" s="344" t="str">
        <f t="shared" si="52"/>
        <v/>
      </c>
    </row>
    <row r="404" spans="1:35" x14ac:dyDescent="0.2">
      <c r="A404">
        <v>404</v>
      </c>
      <c r="B404" s="311"/>
      <c r="C404" s="311"/>
      <c r="D404" s="311"/>
      <c r="E404" s="311"/>
      <c r="F404" s="311"/>
      <c r="G404" s="311"/>
      <c r="H404" s="311"/>
      <c r="I404" s="311"/>
      <c r="J404" s="311"/>
      <c r="K404" s="311"/>
      <c r="P404" s="344" t="str">
        <f>IF(ODU!$A404="","",IF(COUNTIF(ODU!$A$4:$A$504,"="&amp;ODU!$A404)&gt;1,"ODU_Duplicate",""))</f>
        <v/>
      </c>
      <c r="R404" s="351" t="str">
        <f>IF(ODU!$A404="","",9 + FIND("1",IF(ODU!$J404&gt;0,"1","0") &amp; IF(ODU!$K404&gt;0,"1","0") &amp; IF(ODU!$L404&gt;0,"1","0") &amp; IF(ODU!$M404&gt;0,"1","0")&amp; IF(ODU!$N404&gt;0,"1","0")&amp; IF(ODU!$O404&gt;0,"1","0")&amp; IF(ODU!$P404&gt;0,"1","0")&amp; IF(ODU!$Q404&gt;0,"1","0")&amp; IF(ODU!$R404&gt;0,"1","0")&amp; IF(ODU!$S404&gt;0,"1","0")&amp; IF(ODU!$T404&gt;0,"1","0")&amp; IF(ODU!$U404&gt;0,"1","0")&amp; IF(ODU!$V404&gt;0,"1","0")&amp; IF(ODU!$W404&gt;0,"1","0")&amp; IF(ODU!$X404&gt;0,"1","0")&amp; IF(ODU!$Y404&gt;0,"1","0")))</f>
        <v/>
      </c>
      <c r="S404" s="351" t="str">
        <f>IF(ODU!$A404="","",26 - FIND("1",IF(ODU!$Y404&gt;0,"1","0") &amp; IF(ODU!$X404&gt;0,"1","0") &amp; IF(ODU!$W404&gt;0,"1","0") &amp; IF(ODU!$V404&gt;0,"1","0")&amp; IF(ODU!$U404&gt;0,"1","0")&amp; IF(ODU!$T404&gt;0,"1","0")&amp; IF(ODU!$S404&gt;0,"1","0")&amp; IF(ODU!$R404&gt;0,"1","0")&amp; IF(ODU!$Q404&gt;0,"1","0")&amp; IF(ODU!$P404&gt;0,"1","0")&amp; IF(ODU!$O404&gt;0,"1","0")&amp; IF(ODU!$N404&gt;0,"1","0")&amp; IF(ODU!$M404&gt;0,"1","0")&amp; IF(ODU!$L404&gt;0,"1","0")&amp; IF(ODU!$K404&gt;0,"1","0")&amp; IF(ODU!$J404&gt;0,"1","0")))</f>
        <v/>
      </c>
      <c r="T404" s="351" t="str">
        <f>IF(ODU!$A404="","",26 + FIND("1",IF(ODU!$AA404&gt;0,"1","0") &amp; IF(ODU!$AB404&gt;0,"1","0") &amp; IF(ODU!$AC404&gt;0,"1","0") &amp; IF(ODU!$AD404&gt;0,"1","0")&amp; IF(ODU!$AE404&gt;0,"1","0")&amp; IF(ODU!$AF404&gt;0,"1","0")&amp; IF(ODU!$AG404&gt;0,"1","0")&amp; IF(ODU!$AH404&gt;0,"1","0")&amp; IF(ODU!$AI404&gt;0,"1","0")&amp; IF(ODU!$AJ404&gt;0,"1","0")&amp; IF(ODU!$AK404&gt;0,"1","0")&amp; IF(ODU!$AL404&gt;0,"1","0")&amp; IF(ODU!$AM404&gt;0,"1","0")&amp; IF(ODU!$AN404&gt;0,"1","0")&amp; IF(ODU!$AO404&gt;0,"1","0")&amp; IF(ODU!$AP404&gt;0,"1","0")))</f>
        <v/>
      </c>
      <c r="U404" s="351" t="str">
        <f>IF(ODU!$A404="","",43 - FIND("1",IF(ODU!$AP404&gt;0,"1","0") &amp; IF(ODU!$AO404&gt;0,"1","0") &amp; IF(ODU!$AN404&gt;0,"1","0") &amp; IF(ODU!$AM404&gt;0,"1","0")&amp; IF(ODU!$AL404&gt;0,"1","0")&amp; IF(ODU!$AK404&gt;0,"1","0")&amp; IF(ODU!$AJ404&gt;0,"1","0")&amp; IF(ODU!$AI404&gt;0,"1","0")&amp; IF(ODU!$AH404&gt;0,"1","0")&amp; IF(ODU!$AG404&gt;0,"1","0")&amp; IF(ODU!$AF404&gt;0,"1","0")&amp; IF(ODU!$AE404&gt;0,"1","0")&amp; IF(ODU!$AD404&gt;0,"1","0")&amp; IF(ODU!$AC404&gt;0,"1","0")&amp; IF(ODU!$AB404&gt;0,"1","0")&amp; IF(ODU!$AA404&gt;0,"1","0")))</f>
        <v/>
      </c>
      <c r="V404" s="351" t="str">
        <f>IF(ODU!$A404="","",IF(OR(T404&lt;&gt;R404+17,U404&lt;&gt;S404+17)," RangeMismatch",""))</f>
        <v/>
      </c>
      <c r="W404" s="344" t="str">
        <f ca="1">IF(ODU!$A404="","",IF(COUNTA(INDIRECT("odu!R"&amp;ROW()&amp;"C"&amp;R404&amp;":R"&amp;ROW()&amp;"C"&amp;S404,"false"))&lt;&gt;1+S404-R404," GapInRangeCooling",""))</f>
        <v/>
      </c>
      <c r="X404" s="344" t="str">
        <f ca="1">IF(ODU!$A404="","",IF(COUNTA(INDIRECT("odu!R"&amp;ROW()&amp;"C"&amp;T404&amp;":R"&amp;ROW()&amp;"C"&amp;U404,"false"))&lt;&gt;1+U404-T404," GapInRangeHeating",""))</f>
        <v/>
      </c>
      <c r="Y404" s="345" t="str">
        <f>IF(ODU!$A404="","",IF(OR(ODU!$F404=0,ODU!$B404=0),0,ODU!$F404/ODU!$B404))</f>
        <v/>
      </c>
      <c r="Z404" s="345" t="str">
        <f>IF(ODU!$A404="","",IF(OR(ODU!$G404=0,ODU!$B404=0),0, ODU!$G404/ODU!$B404))</f>
        <v/>
      </c>
      <c r="AA404" s="303" t="str">
        <f>IF(ODU!$A404="","",IF(Y404=0,0,IF(Y404&gt;=0.8,13,IF(Y404&gt;=0.7,12,IF(Y404&gt;=0.6,11,IF(Y404&gt;=0.5,10,0))))))</f>
        <v/>
      </c>
      <c r="AB404" s="351" t="str">
        <f>IF(ODU!$A404="","",IF(Z404&gt;2, 25,6+INT(10*(Z404-0.0001))))</f>
        <v/>
      </c>
      <c r="AC404" s="304" t="str">
        <f>IF(ODU!$A404="","",IF(AA404&lt;R404," CapacityMin",""))</f>
        <v/>
      </c>
      <c r="AD404" s="304" t="str">
        <f>IF(ODU!$A404="","",IF(AB404&gt;S404," CapacityMax",""))</f>
        <v/>
      </c>
      <c r="AE404" s="344" t="str">
        <f>IF(ODU!$A404="","",IF(ODU!H404&lt;Min_Units," UnitMin",""))</f>
        <v/>
      </c>
      <c r="AF404" s="344" t="str">
        <f>IF(ODU!$A404="","",IF(ODU!I404&lt;=ODU!H404," UnitMax",""))</f>
        <v/>
      </c>
      <c r="AG404" s="344" t="str">
        <f>IF(ODU!$A404="","",IF(COUNTIF(IDU!$E$3:$N$3,"="&amp;UPPER(ODU!BL404))=1,""," Invalid_IDU_List"))</f>
        <v/>
      </c>
      <c r="AH404" s="344" t="str">
        <f t="shared" ca="1" si="51"/>
        <v/>
      </c>
      <c r="AI404" s="344" t="str">
        <f t="shared" si="52"/>
        <v/>
      </c>
    </row>
    <row r="405" spans="1:35" x14ac:dyDescent="0.2">
      <c r="A405">
        <v>405</v>
      </c>
      <c r="B405" s="311"/>
      <c r="C405" s="311"/>
      <c r="D405" s="311"/>
      <c r="E405" s="311"/>
      <c r="F405" s="311"/>
      <c r="G405" s="311"/>
      <c r="H405" s="311"/>
      <c r="I405" s="311"/>
      <c r="J405" s="311"/>
      <c r="K405" s="311"/>
      <c r="P405" s="344" t="str">
        <f>IF(ODU!$A405="","",IF(COUNTIF(ODU!$A$4:$A$504,"="&amp;ODU!$A405)&gt;1,"ODU_Duplicate",""))</f>
        <v/>
      </c>
      <c r="R405" s="351" t="str">
        <f>IF(ODU!$A405="","",9 + FIND("1",IF(ODU!$J405&gt;0,"1","0") &amp; IF(ODU!$K405&gt;0,"1","0") &amp; IF(ODU!$L405&gt;0,"1","0") &amp; IF(ODU!$M405&gt;0,"1","0")&amp; IF(ODU!$N405&gt;0,"1","0")&amp; IF(ODU!$O405&gt;0,"1","0")&amp; IF(ODU!$P405&gt;0,"1","0")&amp; IF(ODU!$Q405&gt;0,"1","0")&amp; IF(ODU!$R405&gt;0,"1","0")&amp; IF(ODU!$S405&gt;0,"1","0")&amp; IF(ODU!$T405&gt;0,"1","0")&amp; IF(ODU!$U405&gt;0,"1","0")&amp; IF(ODU!$V405&gt;0,"1","0")&amp; IF(ODU!$W405&gt;0,"1","0")&amp; IF(ODU!$X405&gt;0,"1","0")&amp; IF(ODU!$Y405&gt;0,"1","0")))</f>
        <v/>
      </c>
      <c r="S405" s="351" t="str">
        <f>IF(ODU!$A405="","",26 - FIND("1",IF(ODU!$Y405&gt;0,"1","0") &amp; IF(ODU!$X405&gt;0,"1","0") &amp; IF(ODU!$W405&gt;0,"1","0") &amp; IF(ODU!$V405&gt;0,"1","0")&amp; IF(ODU!$U405&gt;0,"1","0")&amp; IF(ODU!$T405&gt;0,"1","0")&amp; IF(ODU!$S405&gt;0,"1","0")&amp; IF(ODU!$R405&gt;0,"1","0")&amp; IF(ODU!$Q405&gt;0,"1","0")&amp; IF(ODU!$P405&gt;0,"1","0")&amp; IF(ODU!$O405&gt;0,"1","0")&amp; IF(ODU!$N405&gt;0,"1","0")&amp; IF(ODU!$M405&gt;0,"1","0")&amp; IF(ODU!$L405&gt;0,"1","0")&amp; IF(ODU!$K405&gt;0,"1","0")&amp; IF(ODU!$J405&gt;0,"1","0")))</f>
        <v/>
      </c>
      <c r="T405" s="351" t="str">
        <f>IF(ODU!$A405="","",26 + FIND("1",IF(ODU!$AA405&gt;0,"1","0") &amp; IF(ODU!$AB405&gt;0,"1","0") &amp; IF(ODU!$AC405&gt;0,"1","0") &amp; IF(ODU!$AD405&gt;0,"1","0")&amp; IF(ODU!$AE405&gt;0,"1","0")&amp; IF(ODU!$AF405&gt;0,"1","0")&amp; IF(ODU!$AG405&gt;0,"1","0")&amp; IF(ODU!$AH405&gt;0,"1","0")&amp; IF(ODU!$AI405&gt;0,"1","0")&amp; IF(ODU!$AJ405&gt;0,"1","0")&amp; IF(ODU!$AK405&gt;0,"1","0")&amp; IF(ODU!$AL405&gt;0,"1","0")&amp; IF(ODU!$AM405&gt;0,"1","0")&amp; IF(ODU!$AN405&gt;0,"1","0")&amp; IF(ODU!$AO405&gt;0,"1","0")&amp; IF(ODU!$AP405&gt;0,"1","0")))</f>
        <v/>
      </c>
      <c r="U405" s="351" t="str">
        <f>IF(ODU!$A405="","",43 - FIND("1",IF(ODU!$AP405&gt;0,"1","0") &amp; IF(ODU!$AO405&gt;0,"1","0") &amp; IF(ODU!$AN405&gt;0,"1","0") &amp; IF(ODU!$AM405&gt;0,"1","0")&amp; IF(ODU!$AL405&gt;0,"1","0")&amp; IF(ODU!$AK405&gt;0,"1","0")&amp; IF(ODU!$AJ405&gt;0,"1","0")&amp; IF(ODU!$AI405&gt;0,"1","0")&amp; IF(ODU!$AH405&gt;0,"1","0")&amp; IF(ODU!$AG405&gt;0,"1","0")&amp; IF(ODU!$AF405&gt;0,"1","0")&amp; IF(ODU!$AE405&gt;0,"1","0")&amp; IF(ODU!$AD405&gt;0,"1","0")&amp; IF(ODU!$AC405&gt;0,"1","0")&amp; IF(ODU!$AB405&gt;0,"1","0")&amp; IF(ODU!$AA405&gt;0,"1","0")))</f>
        <v/>
      </c>
      <c r="V405" s="351" t="str">
        <f>IF(ODU!$A405="","",IF(OR(T405&lt;&gt;R405+17,U405&lt;&gt;S405+17)," RangeMismatch",""))</f>
        <v/>
      </c>
      <c r="W405" s="344" t="str">
        <f ca="1">IF(ODU!$A405="","",IF(COUNTA(INDIRECT("odu!R"&amp;ROW()&amp;"C"&amp;R405&amp;":R"&amp;ROW()&amp;"C"&amp;S405,"false"))&lt;&gt;1+S405-R405," GapInRangeCooling",""))</f>
        <v/>
      </c>
      <c r="X405" s="344" t="str">
        <f ca="1">IF(ODU!$A405="","",IF(COUNTA(INDIRECT("odu!R"&amp;ROW()&amp;"C"&amp;T405&amp;":R"&amp;ROW()&amp;"C"&amp;U405,"false"))&lt;&gt;1+U405-T405," GapInRangeHeating",""))</f>
        <v/>
      </c>
      <c r="Y405" s="345" t="str">
        <f>IF(ODU!$A405="","",IF(OR(ODU!$F405=0,ODU!$B405=0),0,ODU!$F405/ODU!$B405))</f>
        <v/>
      </c>
      <c r="Z405" s="345" t="str">
        <f>IF(ODU!$A405="","",IF(OR(ODU!$G405=0,ODU!$B405=0),0, ODU!$G405/ODU!$B405))</f>
        <v/>
      </c>
      <c r="AA405" s="303" t="str">
        <f>IF(ODU!$A405="","",IF(Y405=0,0,IF(Y405&gt;=0.8,13,IF(Y405&gt;=0.7,12,IF(Y405&gt;=0.6,11,IF(Y405&gt;=0.5,10,0))))))</f>
        <v/>
      </c>
      <c r="AB405" s="351" t="str">
        <f>IF(ODU!$A405="","",IF(Z405&gt;2, 25,6+INT(10*(Z405-0.0001))))</f>
        <v/>
      </c>
      <c r="AC405" s="304" t="str">
        <f>IF(ODU!$A405="","",IF(AA405&lt;R405," CapacityMin",""))</f>
        <v/>
      </c>
      <c r="AD405" s="304" t="str">
        <f>IF(ODU!$A405="","",IF(AB405&gt;S405," CapacityMax",""))</f>
        <v/>
      </c>
      <c r="AE405" s="344" t="str">
        <f>IF(ODU!$A405="","",IF(ODU!H405&lt;Min_Units," UnitMin",""))</f>
        <v/>
      </c>
      <c r="AF405" s="344" t="str">
        <f>IF(ODU!$A405="","",IF(ODU!I405&lt;=ODU!H405," UnitMax",""))</f>
        <v/>
      </c>
      <c r="AG405" s="344" t="str">
        <f>IF(ODU!$A405="","",IF(COUNTIF(IDU!$E$3:$N$3,"="&amp;UPPER(ODU!BL405))=1,""," Invalid_IDU_List"))</f>
        <v/>
      </c>
      <c r="AH405" s="344" t="str">
        <f t="shared" ca="1" si="51"/>
        <v/>
      </c>
      <c r="AI405" s="344" t="str">
        <f t="shared" si="52"/>
        <v/>
      </c>
    </row>
    <row r="406" spans="1:35" x14ac:dyDescent="0.2">
      <c r="A406">
        <v>406</v>
      </c>
      <c r="B406" s="311"/>
      <c r="C406" s="311"/>
      <c r="D406" s="311"/>
      <c r="E406" s="311"/>
      <c r="F406" s="311"/>
      <c r="G406" s="311"/>
      <c r="H406" s="311"/>
      <c r="I406" s="311"/>
      <c r="J406" s="311"/>
      <c r="K406" s="311"/>
      <c r="P406" s="344" t="str">
        <f>IF(ODU!$A406="","",IF(COUNTIF(ODU!$A$4:$A$504,"="&amp;ODU!$A406)&gt;1,"ODU_Duplicate",""))</f>
        <v/>
      </c>
      <c r="R406" s="351" t="str">
        <f>IF(ODU!$A406="","",9 + FIND("1",IF(ODU!$J406&gt;0,"1","0") &amp; IF(ODU!$K406&gt;0,"1","0") &amp; IF(ODU!$L406&gt;0,"1","0") &amp; IF(ODU!$M406&gt;0,"1","0")&amp; IF(ODU!$N406&gt;0,"1","0")&amp; IF(ODU!$O406&gt;0,"1","0")&amp; IF(ODU!$P406&gt;0,"1","0")&amp; IF(ODU!$Q406&gt;0,"1","0")&amp; IF(ODU!$R406&gt;0,"1","0")&amp; IF(ODU!$S406&gt;0,"1","0")&amp; IF(ODU!$T406&gt;0,"1","0")&amp; IF(ODU!$U406&gt;0,"1","0")&amp; IF(ODU!$V406&gt;0,"1","0")&amp; IF(ODU!$W406&gt;0,"1","0")&amp; IF(ODU!$X406&gt;0,"1","0")&amp; IF(ODU!$Y406&gt;0,"1","0")))</f>
        <v/>
      </c>
      <c r="S406" s="351" t="str">
        <f>IF(ODU!$A406="","",26 - FIND("1",IF(ODU!$Y406&gt;0,"1","0") &amp; IF(ODU!$X406&gt;0,"1","0") &amp; IF(ODU!$W406&gt;0,"1","0") &amp; IF(ODU!$V406&gt;0,"1","0")&amp; IF(ODU!$U406&gt;0,"1","0")&amp; IF(ODU!$T406&gt;0,"1","0")&amp; IF(ODU!$S406&gt;0,"1","0")&amp; IF(ODU!$R406&gt;0,"1","0")&amp; IF(ODU!$Q406&gt;0,"1","0")&amp; IF(ODU!$P406&gt;0,"1","0")&amp; IF(ODU!$O406&gt;0,"1","0")&amp; IF(ODU!$N406&gt;0,"1","0")&amp; IF(ODU!$M406&gt;0,"1","0")&amp; IF(ODU!$L406&gt;0,"1","0")&amp; IF(ODU!$K406&gt;0,"1","0")&amp; IF(ODU!$J406&gt;0,"1","0")))</f>
        <v/>
      </c>
      <c r="T406" s="351" t="str">
        <f>IF(ODU!$A406="","",26 + FIND("1",IF(ODU!$AA406&gt;0,"1","0") &amp; IF(ODU!$AB406&gt;0,"1","0") &amp; IF(ODU!$AC406&gt;0,"1","0") &amp; IF(ODU!$AD406&gt;0,"1","0")&amp; IF(ODU!$AE406&gt;0,"1","0")&amp; IF(ODU!$AF406&gt;0,"1","0")&amp; IF(ODU!$AG406&gt;0,"1","0")&amp; IF(ODU!$AH406&gt;0,"1","0")&amp; IF(ODU!$AI406&gt;0,"1","0")&amp; IF(ODU!$AJ406&gt;0,"1","0")&amp; IF(ODU!$AK406&gt;0,"1","0")&amp; IF(ODU!$AL406&gt;0,"1","0")&amp; IF(ODU!$AM406&gt;0,"1","0")&amp; IF(ODU!$AN406&gt;0,"1","0")&amp; IF(ODU!$AO406&gt;0,"1","0")&amp; IF(ODU!$AP406&gt;0,"1","0")))</f>
        <v/>
      </c>
      <c r="U406" s="351" t="str">
        <f>IF(ODU!$A406="","",43 - FIND("1",IF(ODU!$AP406&gt;0,"1","0") &amp; IF(ODU!$AO406&gt;0,"1","0") &amp; IF(ODU!$AN406&gt;0,"1","0") &amp; IF(ODU!$AM406&gt;0,"1","0")&amp; IF(ODU!$AL406&gt;0,"1","0")&amp; IF(ODU!$AK406&gt;0,"1","0")&amp; IF(ODU!$AJ406&gt;0,"1","0")&amp; IF(ODU!$AI406&gt;0,"1","0")&amp; IF(ODU!$AH406&gt;0,"1","0")&amp; IF(ODU!$AG406&gt;0,"1","0")&amp; IF(ODU!$AF406&gt;0,"1","0")&amp; IF(ODU!$AE406&gt;0,"1","0")&amp; IF(ODU!$AD406&gt;0,"1","0")&amp; IF(ODU!$AC406&gt;0,"1","0")&amp; IF(ODU!$AB406&gt;0,"1","0")&amp; IF(ODU!$AA406&gt;0,"1","0")))</f>
        <v/>
      </c>
      <c r="V406" s="351" t="str">
        <f>IF(ODU!$A406="","",IF(OR(T406&lt;&gt;R406+17,U406&lt;&gt;S406+17)," RangeMismatch",""))</f>
        <v/>
      </c>
      <c r="W406" s="344" t="str">
        <f ca="1">IF(ODU!$A406="","",IF(COUNTA(INDIRECT("odu!R"&amp;ROW()&amp;"C"&amp;R406&amp;":R"&amp;ROW()&amp;"C"&amp;S406,"false"))&lt;&gt;1+S406-R406," GapInRangeCooling",""))</f>
        <v/>
      </c>
      <c r="X406" s="344" t="str">
        <f ca="1">IF(ODU!$A406="","",IF(COUNTA(INDIRECT("odu!R"&amp;ROW()&amp;"C"&amp;T406&amp;":R"&amp;ROW()&amp;"C"&amp;U406,"false"))&lt;&gt;1+U406-T406," GapInRangeHeating",""))</f>
        <v/>
      </c>
      <c r="Y406" s="345" t="str">
        <f>IF(ODU!$A406="","",IF(OR(ODU!$F406=0,ODU!$B406=0),0,ODU!$F406/ODU!$B406))</f>
        <v/>
      </c>
      <c r="Z406" s="345" t="str">
        <f>IF(ODU!$A406="","",IF(OR(ODU!$G406=0,ODU!$B406=0),0, ODU!$G406/ODU!$B406))</f>
        <v/>
      </c>
      <c r="AA406" s="303" t="str">
        <f>IF(ODU!$A406="","",IF(Y406=0,0,IF(Y406&gt;=0.8,13,IF(Y406&gt;=0.7,12,IF(Y406&gt;=0.6,11,IF(Y406&gt;=0.5,10,0))))))</f>
        <v/>
      </c>
      <c r="AB406" s="351" t="str">
        <f>IF(ODU!$A406="","",IF(Z406&gt;2, 25,6+INT(10*(Z406-0.0001))))</f>
        <v/>
      </c>
      <c r="AC406" s="304" t="str">
        <f>IF(ODU!$A406="","",IF(AA406&lt;R406," CapacityMin",""))</f>
        <v/>
      </c>
      <c r="AD406" s="304" t="str">
        <f>IF(ODU!$A406="","",IF(AB406&gt;S406," CapacityMax",""))</f>
        <v/>
      </c>
      <c r="AE406" s="344" t="str">
        <f>IF(ODU!$A406="","",IF(ODU!H406&lt;Min_Units," UnitMin",""))</f>
        <v/>
      </c>
      <c r="AF406" s="344" t="str">
        <f>IF(ODU!$A406="","",IF(ODU!I406&lt;=ODU!H406," UnitMax",""))</f>
        <v/>
      </c>
      <c r="AG406" s="344" t="str">
        <f>IF(ODU!$A406="","",IF(COUNTIF(IDU!$E$3:$N$3,"="&amp;UPPER(ODU!BL406))=1,""," Invalid_IDU_List"))</f>
        <v/>
      </c>
      <c r="AH406" s="344" t="str">
        <f t="shared" ca="1" si="51"/>
        <v/>
      </c>
      <c r="AI406" s="344" t="str">
        <f t="shared" si="52"/>
        <v/>
      </c>
    </row>
    <row r="407" spans="1:35" x14ac:dyDescent="0.2">
      <c r="A407">
        <v>407</v>
      </c>
      <c r="B407" s="311"/>
      <c r="C407" s="311"/>
      <c r="D407" s="311"/>
      <c r="E407" s="311"/>
      <c r="F407" s="311"/>
      <c r="G407" s="311"/>
      <c r="H407" s="311"/>
      <c r="I407" s="311"/>
      <c r="J407" s="311"/>
      <c r="K407" s="311"/>
      <c r="P407" s="344" t="str">
        <f>IF(ODU!$A407="","",IF(COUNTIF(ODU!$A$4:$A$504,"="&amp;ODU!$A407)&gt;1,"ODU_Duplicate",""))</f>
        <v/>
      </c>
      <c r="R407" s="351" t="str">
        <f>IF(ODU!$A407="","",9 + FIND("1",IF(ODU!$J407&gt;0,"1","0") &amp; IF(ODU!$K407&gt;0,"1","0") &amp; IF(ODU!$L407&gt;0,"1","0") &amp; IF(ODU!$M407&gt;0,"1","0")&amp; IF(ODU!$N407&gt;0,"1","0")&amp; IF(ODU!$O407&gt;0,"1","0")&amp; IF(ODU!$P407&gt;0,"1","0")&amp; IF(ODU!$Q407&gt;0,"1","0")&amp; IF(ODU!$R407&gt;0,"1","0")&amp; IF(ODU!$S407&gt;0,"1","0")&amp; IF(ODU!$T407&gt;0,"1","0")&amp; IF(ODU!$U407&gt;0,"1","0")&amp; IF(ODU!$V407&gt;0,"1","0")&amp; IF(ODU!$W407&gt;0,"1","0")&amp; IF(ODU!$X407&gt;0,"1","0")&amp; IF(ODU!$Y407&gt;0,"1","0")))</f>
        <v/>
      </c>
      <c r="S407" s="351" t="str">
        <f>IF(ODU!$A407="","",26 - FIND("1",IF(ODU!$Y407&gt;0,"1","0") &amp; IF(ODU!$X407&gt;0,"1","0") &amp; IF(ODU!$W407&gt;0,"1","0") &amp; IF(ODU!$V407&gt;0,"1","0")&amp; IF(ODU!$U407&gt;0,"1","0")&amp; IF(ODU!$T407&gt;0,"1","0")&amp; IF(ODU!$S407&gt;0,"1","0")&amp; IF(ODU!$R407&gt;0,"1","0")&amp; IF(ODU!$Q407&gt;0,"1","0")&amp; IF(ODU!$P407&gt;0,"1","0")&amp; IF(ODU!$O407&gt;0,"1","0")&amp; IF(ODU!$N407&gt;0,"1","0")&amp; IF(ODU!$M407&gt;0,"1","0")&amp; IF(ODU!$L407&gt;0,"1","0")&amp; IF(ODU!$K407&gt;0,"1","0")&amp; IF(ODU!$J407&gt;0,"1","0")))</f>
        <v/>
      </c>
      <c r="T407" s="351" t="str">
        <f>IF(ODU!$A407="","",26 + FIND("1",IF(ODU!$AA407&gt;0,"1","0") &amp; IF(ODU!$AB407&gt;0,"1","0") &amp; IF(ODU!$AC407&gt;0,"1","0") &amp; IF(ODU!$AD407&gt;0,"1","0")&amp; IF(ODU!$AE407&gt;0,"1","0")&amp; IF(ODU!$AF407&gt;0,"1","0")&amp; IF(ODU!$AG407&gt;0,"1","0")&amp; IF(ODU!$AH407&gt;0,"1","0")&amp; IF(ODU!$AI407&gt;0,"1","0")&amp; IF(ODU!$AJ407&gt;0,"1","0")&amp; IF(ODU!$AK407&gt;0,"1","0")&amp; IF(ODU!$AL407&gt;0,"1","0")&amp; IF(ODU!$AM407&gt;0,"1","0")&amp; IF(ODU!$AN407&gt;0,"1","0")&amp; IF(ODU!$AO407&gt;0,"1","0")&amp; IF(ODU!$AP407&gt;0,"1","0")))</f>
        <v/>
      </c>
      <c r="U407" s="351" t="str">
        <f>IF(ODU!$A407="","",43 - FIND("1",IF(ODU!$AP407&gt;0,"1","0") &amp; IF(ODU!$AO407&gt;0,"1","0") &amp; IF(ODU!$AN407&gt;0,"1","0") &amp; IF(ODU!$AM407&gt;0,"1","0")&amp; IF(ODU!$AL407&gt;0,"1","0")&amp; IF(ODU!$AK407&gt;0,"1","0")&amp; IF(ODU!$AJ407&gt;0,"1","0")&amp; IF(ODU!$AI407&gt;0,"1","0")&amp; IF(ODU!$AH407&gt;0,"1","0")&amp; IF(ODU!$AG407&gt;0,"1","0")&amp; IF(ODU!$AF407&gt;0,"1","0")&amp; IF(ODU!$AE407&gt;0,"1","0")&amp; IF(ODU!$AD407&gt;0,"1","0")&amp; IF(ODU!$AC407&gt;0,"1","0")&amp; IF(ODU!$AB407&gt;0,"1","0")&amp; IF(ODU!$AA407&gt;0,"1","0")))</f>
        <v/>
      </c>
      <c r="V407" s="351" t="str">
        <f>IF(ODU!$A407="","",IF(OR(T407&lt;&gt;R407+17,U407&lt;&gt;S407+17)," RangeMismatch",""))</f>
        <v/>
      </c>
      <c r="W407" s="344" t="str">
        <f ca="1">IF(ODU!$A407="","",IF(COUNTA(INDIRECT("odu!R"&amp;ROW()&amp;"C"&amp;R407&amp;":R"&amp;ROW()&amp;"C"&amp;S407,"false"))&lt;&gt;1+S407-R407," GapInRangeCooling",""))</f>
        <v/>
      </c>
      <c r="X407" s="344" t="str">
        <f ca="1">IF(ODU!$A407="","",IF(COUNTA(INDIRECT("odu!R"&amp;ROW()&amp;"C"&amp;T407&amp;":R"&amp;ROW()&amp;"C"&amp;U407,"false"))&lt;&gt;1+U407-T407," GapInRangeHeating",""))</f>
        <v/>
      </c>
      <c r="Y407" s="345" t="str">
        <f>IF(ODU!$A407="","",IF(OR(ODU!$F407=0,ODU!$B407=0),0,ODU!$F407/ODU!$B407))</f>
        <v/>
      </c>
      <c r="Z407" s="345" t="str">
        <f>IF(ODU!$A407="","",IF(OR(ODU!$G407=0,ODU!$B407=0),0, ODU!$G407/ODU!$B407))</f>
        <v/>
      </c>
      <c r="AA407" s="303" t="str">
        <f>IF(ODU!$A407="","",IF(Y407=0,0,IF(Y407&gt;=0.8,13,IF(Y407&gt;=0.7,12,IF(Y407&gt;=0.6,11,IF(Y407&gt;=0.5,10,0))))))</f>
        <v/>
      </c>
      <c r="AB407" s="351" t="str">
        <f>IF(ODU!$A407="","",IF(Z407&gt;2, 25,6+INT(10*(Z407-0.0001))))</f>
        <v/>
      </c>
      <c r="AC407" s="304" t="str">
        <f>IF(ODU!$A407="","",IF(AA407&lt;R407," CapacityMin",""))</f>
        <v/>
      </c>
      <c r="AD407" s="304" t="str">
        <f>IF(ODU!$A407="","",IF(AB407&gt;S407," CapacityMax",""))</f>
        <v/>
      </c>
      <c r="AE407" s="344" t="str">
        <f>IF(ODU!$A407="","",IF(ODU!H407&lt;Min_Units," UnitMin",""))</f>
        <v/>
      </c>
      <c r="AF407" s="344" t="str">
        <f>IF(ODU!$A407="","",IF(ODU!I407&lt;=ODU!H407," UnitMax",""))</f>
        <v/>
      </c>
      <c r="AG407" s="344" t="str">
        <f>IF(ODU!$A407="","",IF(COUNTIF(IDU!$E$3:$N$3,"="&amp;UPPER(ODU!BL407))=1,""," Invalid_IDU_List"))</f>
        <v/>
      </c>
      <c r="AH407" s="344" t="str">
        <f t="shared" ca="1" si="51"/>
        <v/>
      </c>
      <c r="AI407" s="344" t="str">
        <f t="shared" si="52"/>
        <v/>
      </c>
    </row>
    <row r="408" spans="1:35" x14ac:dyDescent="0.2">
      <c r="A408">
        <v>408</v>
      </c>
      <c r="B408" s="311"/>
      <c r="C408" s="311"/>
      <c r="D408" s="311"/>
      <c r="E408" s="311"/>
      <c r="F408" s="311"/>
      <c r="G408" s="311"/>
      <c r="H408" s="311"/>
      <c r="I408" s="311"/>
      <c r="J408" s="311"/>
      <c r="K408" s="311"/>
      <c r="P408" s="344" t="str">
        <f>IF(ODU!$A408="","",IF(COUNTIF(ODU!$A$4:$A$504,"="&amp;ODU!$A408)&gt;1,"ODU_Duplicate",""))</f>
        <v/>
      </c>
      <c r="R408" s="351" t="str">
        <f>IF(ODU!$A408="","",9 + FIND("1",IF(ODU!$J408&gt;0,"1","0") &amp; IF(ODU!$K408&gt;0,"1","0") &amp; IF(ODU!$L408&gt;0,"1","0") &amp; IF(ODU!$M408&gt;0,"1","0")&amp; IF(ODU!$N408&gt;0,"1","0")&amp; IF(ODU!$O408&gt;0,"1","0")&amp; IF(ODU!$P408&gt;0,"1","0")&amp; IF(ODU!$Q408&gt;0,"1","0")&amp; IF(ODU!$R408&gt;0,"1","0")&amp; IF(ODU!$S408&gt;0,"1","0")&amp; IF(ODU!$T408&gt;0,"1","0")&amp; IF(ODU!$U408&gt;0,"1","0")&amp; IF(ODU!$V408&gt;0,"1","0")&amp; IF(ODU!$W408&gt;0,"1","0")&amp; IF(ODU!$X408&gt;0,"1","0")&amp; IF(ODU!$Y408&gt;0,"1","0")))</f>
        <v/>
      </c>
      <c r="S408" s="351" t="str">
        <f>IF(ODU!$A408="","",26 - FIND("1",IF(ODU!$Y408&gt;0,"1","0") &amp; IF(ODU!$X408&gt;0,"1","0") &amp; IF(ODU!$W408&gt;0,"1","0") &amp; IF(ODU!$V408&gt;0,"1","0")&amp; IF(ODU!$U408&gt;0,"1","0")&amp; IF(ODU!$T408&gt;0,"1","0")&amp; IF(ODU!$S408&gt;0,"1","0")&amp; IF(ODU!$R408&gt;0,"1","0")&amp; IF(ODU!$Q408&gt;0,"1","0")&amp; IF(ODU!$P408&gt;0,"1","0")&amp; IF(ODU!$O408&gt;0,"1","0")&amp; IF(ODU!$N408&gt;0,"1","0")&amp; IF(ODU!$M408&gt;0,"1","0")&amp; IF(ODU!$L408&gt;0,"1","0")&amp; IF(ODU!$K408&gt;0,"1","0")&amp; IF(ODU!$J408&gt;0,"1","0")))</f>
        <v/>
      </c>
      <c r="T408" s="351" t="str">
        <f>IF(ODU!$A408="","",26 + FIND("1",IF(ODU!$AA408&gt;0,"1","0") &amp; IF(ODU!$AB408&gt;0,"1","0") &amp; IF(ODU!$AC408&gt;0,"1","0") &amp; IF(ODU!$AD408&gt;0,"1","0")&amp; IF(ODU!$AE408&gt;0,"1","0")&amp; IF(ODU!$AF408&gt;0,"1","0")&amp; IF(ODU!$AG408&gt;0,"1","0")&amp; IF(ODU!$AH408&gt;0,"1","0")&amp; IF(ODU!$AI408&gt;0,"1","0")&amp; IF(ODU!$AJ408&gt;0,"1","0")&amp; IF(ODU!$AK408&gt;0,"1","0")&amp; IF(ODU!$AL408&gt;0,"1","0")&amp; IF(ODU!$AM408&gt;0,"1","0")&amp; IF(ODU!$AN408&gt;0,"1","0")&amp; IF(ODU!$AO408&gt;0,"1","0")&amp; IF(ODU!$AP408&gt;0,"1","0")))</f>
        <v/>
      </c>
      <c r="U408" s="351" t="str">
        <f>IF(ODU!$A408="","",43 - FIND("1",IF(ODU!$AP408&gt;0,"1","0") &amp; IF(ODU!$AO408&gt;0,"1","0") &amp; IF(ODU!$AN408&gt;0,"1","0") &amp; IF(ODU!$AM408&gt;0,"1","0")&amp; IF(ODU!$AL408&gt;0,"1","0")&amp; IF(ODU!$AK408&gt;0,"1","0")&amp; IF(ODU!$AJ408&gt;0,"1","0")&amp; IF(ODU!$AI408&gt;0,"1","0")&amp; IF(ODU!$AH408&gt;0,"1","0")&amp; IF(ODU!$AG408&gt;0,"1","0")&amp; IF(ODU!$AF408&gt;0,"1","0")&amp; IF(ODU!$AE408&gt;0,"1","0")&amp; IF(ODU!$AD408&gt;0,"1","0")&amp; IF(ODU!$AC408&gt;0,"1","0")&amp; IF(ODU!$AB408&gt;0,"1","0")&amp; IF(ODU!$AA408&gt;0,"1","0")))</f>
        <v/>
      </c>
      <c r="V408" s="351" t="str">
        <f>IF(ODU!$A408="","",IF(OR(T408&lt;&gt;R408+17,U408&lt;&gt;S408+17)," RangeMismatch",""))</f>
        <v/>
      </c>
      <c r="W408" s="344" t="str">
        <f ca="1">IF(ODU!$A408="","",IF(COUNTA(INDIRECT("odu!R"&amp;ROW()&amp;"C"&amp;R408&amp;":R"&amp;ROW()&amp;"C"&amp;S408,"false"))&lt;&gt;1+S408-R408," GapInRangeCooling",""))</f>
        <v/>
      </c>
      <c r="X408" s="344" t="str">
        <f ca="1">IF(ODU!$A408="","",IF(COUNTA(INDIRECT("odu!R"&amp;ROW()&amp;"C"&amp;T408&amp;":R"&amp;ROW()&amp;"C"&amp;U408,"false"))&lt;&gt;1+U408-T408," GapInRangeHeating",""))</f>
        <v/>
      </c>
      <c r="Y408" s="345" t="str">
        <f>IF(ODU!$A408="","",IF(OR(ODU!$F408=0,ODU!$B408=0),0,ODU!$F408/ODU!$B408))</f>
        <v/>
      </c>
      <c r="Z408" s="345" t="str">
        <f>IF(ODU!$A408="","",IF(OR(ODU!$G408=0,ODU!$B408=0),0, ODU!$G408/ODU!$B408))</f>
        <v/>
      </c>
      <c r="AA408" s="303" t="str">
        <f>IF(ODU!$A408="","",IF(Y408=0,0,IF(Y408&gt;=0.8,13,IF(Y408&gt;=0.7,12,IF(Y408&gt;=0.6,11,IF(Y408&gt;=0.5,10,0))))))</f>
        <v/>
      </c>
      <c r="AB408" s="351" t="str">
        <f>IF(ODU!$A408="","",IF(Z408&gt;2, 25,6+INT(10*(Z408-0.0001))))</f>
        <v/>
      </c>
      <c r="AC408" s="304" t="str">
        <f>IF(ODU!$A408="","",IF(AA408&lt;R408," CapacityMin",""))</f>
        <v/>
      </c>
      <c r="AD408" s="304" t="str">
        <f>IF(ODU!$A408="","",IF(AB408&gt;S408," CapacityMax",""))</f>
        <v/>
      </c>
      <c r="AE408" s="344" t="str">
        <f>IF(ODU!$A408="","",IF(ODU!H408&lt;Min_Units," UnitMin",""))</f>
        <v/>
      </c>
      <c r="AF408" s="344" t="str">
        <f>IF(ODU!$A408="","",IF(ODU!I408&lt;=ODU!H408," UnitMax",""))</f>
        <v/>
      </c>
      <c r="AG408" s="344" t="str">
        <f>IF(ODU!$A408="","",IF(COUNTIF(IDU!$E$3:$N$3,"="&amp;UPPER(ODU!BL408))=1,""," Invalid_IDU_List"))</f>
        <v/>
      </c>
      <c r="AH408" s="344" t="str">
        <f t="shared" ca="1" si="51"/>
        <v/>
      </c>
      <c r="AI408" s="344" t="str">
        <f t="shared" si="52"/>
        <v/>
      </c>
    </row>
    <row r="409" spans="1:35" x14ac:dyDescent="0.2">
      <c r="A409">
        <v>409</v>
      </c>
      <c r="B409" s="311"/>
      <c r="C409" s="311"/>
      <c r="D409" s="311"/>
      <c r="E409" s="311"/>
      <c r="F409" s="311"/>
      <c r="G409" s="311"/>
      <c r="H409" s="311"/>
      <c r="I409" s="311"/>
      <c r="J409" s="311"/>
      <c r="K409" s="311"/>
      <c r="P409" s="344" t="str">
        <f>IF(ODU!$A409="","",IF(COUNTIF(ODU!$A$4:$A$504,"="&amp;ODU!$A409)&gt;1,"ODU_Duplicate",""))</f>
        <v/>
      </c>
      <c r="R409" s="351" t="str">
        <f>IF(ODU!$A409="","",9 + FIND("1",IF(ODU!$J409&gt;0,"1","0") &amp; IF(ODU!$K409&gt;0,"1","0") &amp; IF(ODU!$L409&gt;0,"1","0") &amp; IF(ODU!$M409&gt;0,"1","0")&amp; IF(ODU!$N409&gt;0,"1","0")&amp; IF(ODU!$O409&gt;0,"1","0")&amp; IF(ODU!$P409&gt;0,"1","0")&amp; IF(ODU!$Q409&gt;0,"1","0")&amp; IF(ODU!$R409&gt;0,"1","0")&amp; IF(ODU!$S409&gt;0,"1","0")&amp; IF(ODU!$T409&gt;0,"1","0")&amp; IF(ODU!$U409&gt;0,"1","0")&amp; IF(ODU!$V409&gt;0,"1","0")&amp; IF(ODU!$W409&gt;0,"1","0")&amp; IF(ODU!$X409&gt;0,"1","0")&amp; IF(ODU!$Y409&gt;0,"1","0")))</f>
        <v/>
      </c>
      <c r="S409" s="351" t="str">
        <f>IF(ODU!$A409="","",26 - FIND("1",IF(ODU!$Y409&gt;0,"1","0") &amp; IF(ODU!$X409&gt;0,"1","0") &amp; IF(ODU!$W409&gt;0,"1","0") &amp; IF(ODU!$V409&gt;0,"1","0")&amp; IF(ODU!$U409&gt;0,"1","0")&amp; IF(ODU!$T409&gt;0,"1","0")&amp; IF(ODU!$S409&gt;0,"1","0")&amp; IF(ODU!$R409&gt;0,"1","0")&amp; IF(ODU!$Q409&gt;0,"1","0")&amp; IF(ODU!$P409&gt;0,"1","0")&amp; IF(ODU!$O409&gt;0,"1","0")&amp; IF(ODU!$N409&gt;0,"1","0")&amp; IF(ODU!$M409&gt;0,"1","0")&amp; IF(ODU!$L409&gt;0,"1","0")&amp; IF(ODU!$K409&gt;0,"1","0")&amp; IF(ODU!$J409&gt;0,"1","0")))</f>
        <v/>
      </c>
      <c r="T409" s="351" t="str">
        <f>IF(ODU!$A409="","",26 + FIND("1",IF(ODU!$AA409&gt;0,"1","0") &amp; IF(ODU!$AB409&gt;0,"1","0") &amp; IF(ODU!$AC409&gt;0,"1","0") &amp; IF(ODU!$AD409&gt;0,"1","0")&amp; IF(ODU!$AE409&gt;0,"1","0")&amp; IF(ODU!$AF409&gt;0,"1","0")&amp; IF(ODU!$AG409&gt;0,"1","0")&amp; IF(ODU!$AH409&gt;0,"1","0")&amp; IF(ODU!$AI409&gt;0,"1","0")&amp; IF(ODU!$AJ409&gt;0,"1","0")&amp; IF(ODU!$AK409&gt;0,"1","0")&amp; IF(ODU!$AL409&gt;0,"1","0")&amp; IF(ODU!$AM409&gt;0,"1","0")&amp; IF(ODU!$AN409&gt;0,"1","0")&amp; IF(ODU!$AO409&gt;0,"1","0")&amp; IF(ODU!$AP409&gt;0,"1","0")))</f>
        <v/>
      </c>
      <c r="U409" s="351" t="str">
        <f>IF(ODU!$A409="","",43 - FIND("1",IF(ODU!$AP409&gt;0,"1","0") &amp; IF(ODU!$AO409&gt;0,"1","0") &amp; IF(ODU!$AN409&gt;0,"1","0") &amp; IF(ODU!$AM409&gt;0,"1","0")&amp; IF(ODU!$AL409&gt;0,"1","0")&amp; IF(ODU!$AK409&gt;0,"1","0")&amp; IF(ODU!$AJ409&gt;0,"1","0")&amp; IF(ODU!$AI409&gt;0,"1","0")&amp; IF(ODU!$AH409&gt;0,"1","0")&amp; IF(ODU!$AG409&gt;0,"1","0")&amp; IF(ODU!$AF409&gt;0,"1","0")&amp; IF(ODU!$AE409&gt;0,"1","0")&amp; IF(ODU!$AD409&gt;0,"1","0")&amp; IF(ODU!$AC409&gt;0,"1","0")&amp; IF(ODU!$AB409&gt;0,"1","0")&amp; IF(ODU!$AA409&gt;0,"1","0")))</f>
        <v/>
      </c>
      <c r="V409" s="351" t="str">
        <f>IF(ODU!$A409="","",IF(OR(T409&lt;&gt;R409+17,U409&lt;&gt;S409+17)," RangeMismatch",""))</f>
        <v/>
      </c>
      <c r="W409" s="344" t="str">
        <f ca="1">IF(ODU!$A409="","",IF(COUNTA(INDIRECT("odu!R"&amp;ROW()&amp;"C"&amp;R409&amp;":R"&amp;ROW()&amp;"C"&amp;S409,"false"))&lt;&gt;1+S409-R409," GapInRangeCooling",""))</f>
        <v/>
      </c>
      <c r="X409" s="344" t="str">
        <f ca="1">IF(ODU!$A409="","",IF(COUNTA(INDIRECT("odu!R"&amp;ROW()&amp;"C"&amp;T409&amp;":R"&amp;ROW()&amp;"C"&amp;U409,"false"))&lt;&gt;1+U409-T409," GapInRangeHeating",""))</f>
        <v/>
      </c>
      <c r="Y409" s="345" t="str">
        <f>IF(ODU!$A409="","",IF(OR(ODU!$F409=0,ODU!$B409=0),0,ODU!$F409/ODU!$B409))</f>
        <v/>
      </c>
      <c r="Z409" s="345" t="str">
        <f>IF(ODU!$A409="","",IF(OR(ODU!$G409=0,ODU!$B409=0),0, ODU!$G409/ODU!$B409))</f>
        <v/>
      </c>
      <c r="AA409" s="303" t="str">
        <f>IF(ODU!$A409="","",IF(Y409=0,0,IF(Y409&gt;=0.8,13,IF(Y409&gt;=0.7,12,IF(Y409&gt;=0.6,11,IF(Y409&gt;=0.5,10,0))))))</f>
        <v/>
      </c>
      <c r="AB409" s="351" t="str">
        <f>IF(ODU!$A409="","",IF(Z409&gt;2, 25,6+INT(10*(Z409-0.0001))))</f>
        <v/>
      </c>
      <c r="AC409" s="304" t="str">
        <f>IF(ODU!$A409="","",IF(AA409&lt;R409," CapacityMin",""))</f>
        <v/>
      </c>
      <c r="AD409" s="304" t="str">
        <f>IF(ODU!$A409="","",IF(AB409&gt;S409," CapacityMax",""))</f>
        <v/>
      </c>
      <c r="AE409" s="344" t="str">
        <f>IF(ODU!$A409="","",IF(ODU!H409&lt;Min_Units," UnitMin",""))</f>
        <v/>
      </c>
      <c r="AF409" s="344" t="str">
        <f>IF(ODU!$A409="","",IF(ODU!I409&lt;=ODU!H409," UnitMax",""))</f>
        <v/>
      </c>
      <c r="AG409" s="344" t="str">
        <f>IF(ODU!$A409="","",IF(COUNTIF(IDU!$E$3:$N$3,"="&amp;UPPER(ODU!BL409))=1,""," Invalid_IDU_List"))</f>
        <v/>
      </c>
      <c r="AH409" s="344" t="str">
        <f t="shared" ca="1" si="51"/>
        <v/>
      </c>
      <c r="AI409" s="344" t="str">
        <f t="shared" si="52"/>
        <v/>
      </c>
    </row>
    <row r="410" spans="1:35" x14ac:dyDescent="0.2">
      <c r="A410">
        <v>410</v>
      </c>
      <c r="B410" s="311"/>
      <c r="C410" s="311"/>
      <c r="D410" s="311"/>
      <c r="E410" s="311"/>
      <c r="F410" s="311"/>
      <c r="G410" s="311"/>
      <c r="H410" s="311"/>
      <c r="I410" s="311"/>
      <c r="J410" s="311"/>
      <c r="K410" s="311"/>
      <c r="P410" s="344" t="str">
        <f>IF(ODU!$A410="","",IF(COUNTIF(ODU!$A$4:$A$504,"="&amp;ODU!$A410)&gt;1,"ODU_Duplicate",""))</f>
        <v/>
      </c>
      <c r="R410" s="351" t="str">
        <f>IF(ODU!$A410="","",9 + FIND("1",IF(ODU!$J410&gt;0,"1","0") &amp; IF(ODU!$K410&gt;0,"1","0") &amp; IF(ODU!$L410&gt;0,"1","0") &amp; IF(ODU!$M410&gt;0,"1","0")&amp; IF(ODU!$N410&gt;0,"1","0")&amp; IF(ODU!$O410&gt;0,"1","0")&amp; IF(ODU!$P410&gt;0,"1","0")&amp; IF(ODU!$Q410&gt;0,"1","0")&amp; IF(ODU!$R410&gt;0,"1","0")&amp; IF(ODU!$S410&gt;0,"1","0")&amp; IF(ODU!$T410&gt;0,"1","0")&amp; IF(ODU!$U410&gt;0,"1","0")&amp; IF(ODU!$V410&gt;0,"1","0")&amp; IF(ODU!$W410&gt;0,"1","0")&amp; IF(ODU!$X410&gt;0,"1","0")&amp; IF(ODU!$Y410&gt;0,"1","0")))</f>
        <v/>
      </c>
      <c r="S410" s="351" t="str">
        <f>IF(ODU!$A410="","",26 - FIND("1",IF(ODU!$Y410&gt;0,"1","0") &amp; IF(ODU!$X410&gt;0,"1","0") &amp; IF(ODU!$W410&gt;0,"1","0") &amp; IF(ODU!$V410&gt;0,"1","0")&amp; IF(ODU!$U410&gt;0,"1","0")&amp; IF(ODU!$T410&gt;0,"1","0")&amp; IF(ODU!$S410&gt;0,"1","0")&amp; IF(ODU!$R410&gt;0,"1","0")&amp; IF(ODU!$Q410&gt;0,"1","0")&amp; IF(ODU!$P410&gt;0,"1","0")&amp; IF(ODU!$O410&gt;0,"1","0")&amp; IF(ODU!$N410&gt;0,"1","0")&amp; IF(ODU!$M410&gt;0,"1","0")&amp; IF(ODU!$L410&gt;0,"1","0")&amp; IF(ODU!$K410&gt;0,"1","0")&amp; IF(ODU!$J410&gt;0,"1","0")))</f>
        <v/>
      </c>
      <c r="T410" s="351" t="str">
        <f>IF(ODU!$A410="","",26 + FIND("1",IF(ODU!$AA410&gt;0,"1","0") &amp; IF(ODU!$AB410&gt;0,"1","0") &amp; IF(ODU!$AC410&gt;0,"1","0") &amp; IF(ODU!$AD410&gt;0,"1","0")&amp; IF(ODU!$AE410&gt;0,"1","0")&amp; IF(ODU!$AF410&gt;0,"1","0")&amp; IF(ODU!$AG410&gt;0,"1","0")&amp; IF(ODU!$AH410&gt;0,"1","0")&amp; IF(ODU!$AI410&gt;0,"1","0")&amp; IF(ODU!$AJ410&gt;0,"1","0")&amp; IF(ODU!$AK410&gt;0,"1","0")&amp; IF(ODU!$AL410&gt;0,"1","0")&amp; IF(ODU!$AM410&gt;0,"1","0")&amp; IF(ODU!$AN410&gt;0,"1","0")&amp; IF(ODU!$AO410&gt;0,"1","0")&amp; IF(ODU!$AP410&gt;0,"1","0")))</f>
        <v/>
      </c>
      <c r="U410" s="351" t="str">
        <f>IF(ODU!$A410="","",43 - FIND("1",IF(ODU!$AP410&gt;0,"1","0") &amp; IF(ODU!$AO410&gt;0,"1","0") &amp; IF(ODU!$AN410&gt;0,"1","0") &amp; IF(ODU!$AM410&gt;0,"1","0")&amp; IF(ODU!$AL410&gt;0,"1","0")&amp; IF(ODU!$AK410&gt;0,"1","0")&amp; IF(ODU!$AJ410&gt;0,"1","0")&amp; IF(ODU!$AI410&gt;0,"1","0")&amp; IF(ODU!$AH410&gt;0,"1","0")&amp; IF(ODU!$AG410&gt;0,"1","0")&amp; IF(ODU!$AF410&gt;0,"1","0")&amp; IF(ODU!$AE410&gt;0,"1","0")&amp; IF(ODU!$AD410&gt;0,"1","0")&amp; IF(ODU!$AC410&gt;0,"1","0")&amp; IF(ODU!$AB410&gt;0,"1","0")&amp; IF(ODU!$AA410&gt;0,"1","0")))</f>
        <v/>
      </c>
      <c r="V410" s="351" t="str">
        <f>IF(ODU!$A410="","",IF(OR(T410&lt;&gt;R410+17,U410&lt;&gt;S410+17)," RangeMismatch",""))</f>
        <v/>
      </c>
      <c r="W410" s="344" t="str">
        <f ca="1">IF(ODU!$A410="","",IF(COUNTA(INDIRECT("odu!R"&amp;ROW()&amp;"C"&amp;R410&amp;":R"&amp;ROW()&amp;"C"&amp;S410,"false"))&lt;&gt;1+S410-R410," GapInRangeCooling",""))</f>
        <v/>
      </c>
      <c r="X410" s="344" t="str">
        <f ca="1">IF(ODU!$A410="","",IF(COUNTA(INDIRECT("odu!R"&amp;ROW()&amp;"C"&amp;T410&amp;":R"&amp;ROW()&amp;"C"&amp;U410,"false"))&lt;&gt;1+U410-T410," GapInRangeHeating",""))</f>
        <v/>
      </c>
      <c r="Y410" s="345" t="str">
        <f>IF(ODU!$A410="","",IF(OR(ODU!$F410=0,ODU!$B410=0),0,ODU!$F410/ODU!$B410))</f>
        <v/>
      </c>
      <c r="Z410" s="345" t="str">
        <f>IF(ODU!$A410="","",IF(OR(ODU!$G410=0,ODU!$B410=0),0, ODU!$G410/ODU!$B410))</f>
        <v/>
      </c>
      <c r="AA410" s="303" t="str">
        <f>IF(ODU!$A410="","",IF(Y410=0,0,IF(Y410&gt;=0.8,13,IF(Y410&gt;=0.7,12,IF(Y410&gt;=0.6,11,IF(Y410&gt;=0.5,10,0))))))</f>
        <v/>
      </c>
      <c r="AB410" s="351" t="str">
        <f>IF(ODU!$A410="","",IF(Z410&gt;2, 25,6+INT(10*(Z410-0.0001))))</f>
        <v/>
      </c>
      <c r="AC410" s="304" t="str">
        <f>IF(ODU!$A410="","",IF(AA410&lt;R410," CapacityMin",""))</f>
        <v/>
      </c>
      <c r="AD410" s="304" t="str">
        <f>IF(ODU!$A410="","",IF(AB410&gt;S410," CapacityMax",""))</f>
        <v/>
      </c>
      <c r="AE410" s="344" t="str">
        <f>IF(ODU!$A410="","",IF(ODU!H410&lt;Min_Units," UnitMin",""))</f>
        <v/>
      </c>
      <c r="AF410" s="344" t="str">
        <f>IF(ODU!$A410="","",IF(ODU!I410&lt;=ODU!H410," UnitMax",""))</f>
        <v/>
      </c>
      <c r="AG410" s="344" t="str">
        <f>IF(ODU!$A410="","",IF(COUNTIF(IDU!$E$3:$N$3,"="&amp;UPPER(ODU!BL410))=1,""," Invalid_IDU_List"))</f>
        <v/>
      </c>
      <c r="AH410" s="344" t="str">
        <f t="shared" ca="1" si="51"/>
        <v/>
      </c>
      <c r="AI410" s="344" t="str">
        <f t="shared" si="52"/>
        <v/>
      </c>
    </row>
    <row r="411" spans="1:35" x14ac:dyDescent="0.2">
      <c r="A411">
        <v>411</v>
      </c>
      <c r="B411" s="311"/>
      <c r="C411" s="311"/>
      <c r="D411" s="311"/>
      <c r="E411" s="311"/>
      <c r="F411" s="311"/>
      <c r="G411" s="311"/>
      <c r="H411" s="311"/>
      <c r="I411" s="311"/>
      <c r="J411" s="311"/>
      <c r="K411" s="311"/>
      <c r="P411" s="344" t="str">
        <f>IF(ODU!$A411="","",IF(COUNTIF(ODU!$A$4:$A$504,"="&amp;ODU!$A411)&gt;1,"ODU_Duplicate",""))</f>
        <v/>
      </c>
      <c r="R411" s="351" t="str">
        <f>IF(ODU!$A411="","",9 + FIND("1",IF(ODU!$J411&gt;0,"1","0") &amp; IF(ODU!$K411&gt;0,"1","0") &amp; IF(ODU!$L411&gt;0,"1","0") &amp; IF(ODU!$M411&gt;0,"1","0")&amp; IF(ODU!$N411&gt;0,"1","0")&amp; IF(ODU!$O411&gt;0,"1","0")&amp; IF(ODU!$P411&gt;0,"1","0")&amp; IF(ODU!$Q411&gt;0,"1","0")&amp; IF(ODU!$R411&gt;0,"1","0")&amp; IF(ODU!$S411&gt;0,"1","0")&amp; IF(ODU!$T411&gt;0,"1","0")&amp; IF(ODU!$U411&gt;0,"1","0")&amp; IF(ODU!$V411&gt;0,"1","0")&amp; IF(ODU!$W411&gt;0,"1","0")&amp; IF(ODU!$X411&gt;0,"1","0")&amp; IF(ODU!$Y411&gt;0,"1","0")))</f>
        <v/>
      </c>
      <c r="S411" s="351" t="str">
        <f>IF(ODU!$A411="","",26 - FIND("1",IF(ODU!$Y411&gt;0,"1","0") &amp; IF(ODU!$X411&gt;0,"1","0") &amp; IF(ODU!$W411&gt;0,"1","0") &amp; IF(ODU!$V411&gt;0,"1","0")&amp; IF(ODU!$U411&gt;0,"1","0")&amp; IF(ODU!$T411&gt;0,"1","0")&amp; IF(ODU!$S411&gt;0,"1","0")&amp; IF(ODU!$R411&gt;0,"1","0")&amp; IF(ODU!$Q411&gt;0,"1","0")&amp; IF(ODU!$P411&gt;0,"1","0")&amp; IF(ODU!$O411&gt;0,"1","0")&amp; IF(ODU!$N411&gt;0,"1","0")&amp; IF(ODU!$M411&gt;0,"1","0")&amp; IF(ODU!$L411&gt;0,"1","0")&amp; IF(ODU!$K411&gt;0,"1","0")&amp; IF(ODU!$J411&gt;0,"1","0")))</f>
        <v/>
      </c>
      <c r="T411" s="351" t="str">
        <f>IF(ODU!$A411="","",26 + FIND("1",IF(ODU!$AA411&gt;0,"1","0") &amp; IF(ODU!$AB411&gt;0,"1","0") &amp; IF(ODU!$AC411&gt;0,"1","0") &amp; IF(ODU!$AD411&gt;0,"1","0")&amp; IF(ODU!$AE411&gt;0,"1","0")&amp; IF(ODU!$AF411&gt;0,"1","0")&amp; IF(ODU!$AG411&gt;0,"1","0")&amp; IF(ODU!$AH411&gt;0,"1","0")&amp; IF(ODU!$AI411&gt;0,"1","0")&amp; IF(ODU!$AJ411&gt;0,"1","0")&amp; IF(ODU!$AK411&gt;0,"1","0")&amp; IF(ODU!$AL411&gt;0,"1","0")&amp; IF(ODU!$AM411&gt;0,"1","0")&amp; IF(ODU!$AN411&gt;0,"1","0")&amp; IF(ODU!$AO411&gt;0,"1","0")&amp; IF(ODU!$AP411&gt;0,"1","0")))</f>
        <v/>
      </c>
      <c r="U411" s="351" t="str">
        <f>IF(ODU!$A411="","",43 - FIND("1",IF(ODU!$AP411&gt;0,"1","0") &amp; IF(ODU!$AO411&gt;0,"1","0") &amp; IF(ODU!$AN411&gt;0,"1","0") &amp; IF(ODU!$AM411&gt;0,"1","0")&amp; IF(ODU!$AL411&gt;0,"1","0")&amp; IF(ODU!$AK411&gt;0,"1","0")&amp; IF(ODU!$AJ411&gt;0,"1","0")&amp; IF(ODU!$AI411&gt;0,"1","0")&amp; IF(ODU!$AH411&gt;0,"1","0")&amp; IF(ODU!$AG411&gt;0,"1","0")&amp; IF(ODU!$AF411&gt;0,"1","0")&amp; IF(ODU!$AE411&gt;0,"1","0")&amp; IF(ODU!$AD411&gt;0,"1","0")&amp; IF(ODU!$AC411&gt;0,"1","0")&amp; IF(ODU!$AB411&gt;0,"1","0")&amp; IF(ODU!$AA411&gt;0,"1","0")))</f>
        <v/>
      </c>
      <c r="V411" s="351" t="str">
        <f>IF(ODU!$A411="","",IF(OR(T411&lt;&gt;R411+17,U411&lt;&gt;S411+17)," RangeMismatch",""))</f>
        <v/>
      </c>
      <c r="W411" s="344" t="str">
        <f ca="1">IF(ODU!$A411="","",IF(COUNTA(INDIRECT("odu!R"&amp;ROW()&amp;"C"&amp;R411&amp;":R"&amp;ROW()&amp;"C"&amp;S411,"false"))&lt;&gt;1+S411-R411," GapInRangeCooling",""))</f>
        <v/>
      </c>
      <c r="X411" s="344" t="str">
        <f ca="1">IF(ODU!$A411="","",IF(COUNTA(INDIRECT("odu!R"&amp;ROW()&amp;"C"&amp;T411&amp;":R"&amp;ROW()&amp;"C"&amp;U411,"false"))&lt;&gt;1+U411-T411," GapInRangeHeating",""))</f>
        <v/>
      </c>
      <c r="Y411" s="345" t="str">
        <f>IF(ODU!$A411="","",IF(OR(ODU!$F411=0,ODU!$B411=0),0,ODU!$F411/ODU!$B411))</f>
        <v/>
      </c>
      <c r="Z411" s="345" t="str">
        <f>IF(ODU!$A411="","",IF(OR(ODU!$G411=0,ODU!$B411=0),0, ODU!$G411/ODU!$B411))</f>
        <v/>
      </c>
      <c r="AA411" s="303" t="str">
        <f>IF(ODU!$A411="","",IF(Y411=0,0,IF(Y411&gt;=0.8,13,IF(Y411&gt;=0.7,12,IF(Y411&gt;=0.6,11,IF(Y411&gt;=0.5,10,0))))))</f>
        <v/>
      </c>
      <c r="AB411" s="351" t="str">
        <f>IF(ODU!$A411="","",IF(Z411&gt;2, 25,6+INT(10*(Z411-0.0001))))</f>
        <v/>
      </c>
      <c r="AC411" s="304" t="str">
        <f>IF(ODU!$A411="","",IF(AA411&lt;R411," CapacityMin",""))</f>
        <v/>
      </c>
      <c r="AD411" s="304" t="str">
        <f>IF(ODU!$A411="","",IF(AB411&gt;S411," CapacityMax",""))</f>
        <v/>
      </c>
      <c r="AE411" s="344" t="str">
        <f>IF(ODU!$A411="","",IF(ODU!H411&lt;Min_Units," UnitMin",""))</f>
        <v/>
      </c>
      <c r="AF411" s="344" t="str">
        <f>IF(ODU!$A411="","",IF(ODU!I411&lt;=ODU!H411," UnitMax",""))</f>
        <v/>
      </c>
      <c r="AG411" s="344" t="str">
        <f>IF(ODU!$A411="","",IF(COUNTIF(IDU!$E$3:$N$3,"="&amp;UPPER(ODU!BL411))=1,""," Invalid_IDU_List"))</f>
        <v/>
      </c>
      <c r="AH411" s="344" t="str">
        <f t="shared" ca="1" si="51"/>
        <v/>
      </c>
      <c r="AI411" s="344" t="str">
        <f t="shared" si="52"/>
        <v/>
      </c>
    </row>
    <row r="412" spans="1:35" x14ac:dyDescent="0.2">
      <c r="A412">
        <v>412</v>
      </c>
      <c r="B412" s="311"/>
      <c r="C412" s="311"/>
      <c r="D412" s="311"/>
      <c r="E412" s="311"/>
      <c r="F412" s="311"/>
      <c r="G412" s="311"/>
      <c r="H412" s="311"/>
      <c r="I412" s="311"/>
      <c r="J412" s="311"/>
      <c r="K412" s="311"/>
      <c r="P412" s="344" t="str">
        <f>IF(ODU!$A412="","",IF(COUNTIF(ODU!$A$4:$A$504,"="&amp;ODU!$A412)&gt;1,"ODU_Duplicate",""))</f>
        <v/>
      </c>
      <c r="R412" s="351" t="str">
        <f>IF(ODU!$A412="","",9 + FIND("1",IF(ODU!$J412&gt;0,"1","0") &amp; IF(ODU!$K412&gt;0,"1","0") &amp; IF(ODU!$L412&gt;0,"1","0") &amp; IF(ODU!$M412&gt;0,"1","0")&amp; IF(ODU!$N412&gt;0,"1","0")&amp; IF(ODU!$O412&gt;0,"1","0")&amp; IF(ODU!$P412&gt;0,"1","0")&amp; IF(ODU!$Q412&gt;0,"1","0")&amp; IF(ODU!$R412&gt;0,"1","0")&amp; IF(ODU!$S412&gt;0,"1","0")&amp; IF(ODU!$T412&gt;0,"1","0")&amp; IF(ODU!$U412&gt;0,"1","0")&amp; IF(ODU!$V412&gt;0,"1","0")&amp; IF(ODU!$W412&gt;0,"1","0")&amp; IF(ODU!$X412&gt;0,"1","0")&amp; IF(ODU!$Y412&gt;0,"1","0")))</f>
        <v/>
      </c>
      <c r="S412" s="351" t="str">
        <f>IF(ODU!$A412="","",26 - FIND("1",IF(ODU!$Y412&gt;0,"1","0") &amp; IF(ODU!$X412&gt;0,"1","0") &amp; IF(ODU!$W412&gt;0,"1","0") &amp; IF(ODU!$V412&gt;0,"1","0")&amp; IF(ODU!$U412&gt;0,"1","0")&amp; IF(ODU!$T412&gt;0,"1","0")&amp; IF(ODU!$S412&gt;0,"1","0")&amp; IF(ODU!$R412&gt;0,"1","0")&amp; IF(ODU!$Q412&gt;0,"1","0")&amp; IF(ODU!$P412&gt;0,"1","0")&amp; IF(ODU!$O412&gt;0,"1","0")&amp; IF(ODU!$N412&gt;0,"1","0")&amp; IF(ODU!$M412&gt;0,"1","0")&amp; IF(ODU!$L412&gt;0,"1","0")&amp; IF(ODU!$K412&gt;0,"1","0")&amp; IF(ODU!$J412&gt;0,"1","0")))</f>
        <v/>
      </c>
      <c r="T412" s="351" t="str">
        <f>IF(ODU!$A412="","",26 + FIND("1",IF(ODU!$AA412&gt;0,"1","0") &amp; IF(ODU!$AB412&gt;0,"1","0") &amp; IF(ODU!$AC412&gt;0,"1","0") &amp; IF(ODU!$AD412&gt;0,"1","0")&amp; IF(ODU!$AE412&gt;0,"1","0")&amp; IF(ODU!$AF412&gt;0,"1","0")&amp; IF(ODU!$AG412&gt;0,"1","0")&amp; IF(ODU!$AH412&gt;0,"1","0")&amp; IF(ODU!$AI412&gt;0,"1","0")&amp; IF(ODU!$AJ412&gt;0,"1","0")&amp; IF(ODU!$AK412&gt;0,"1","0")&amp; IF(ODU!$AL412&gt;0,"1","0")&amp; IF(ODU!$AM412&gt;0,"1","0")&amp; IF(ODU!$AN412&gt;0,"1","0")&amp; IF(ODU!$AO412&gt;0,"1","0")&amp; IF(ODU!$AP412&gt;0,"1","0")))</f>
        <v/>
      </c>
      <c r="U412" s="351" t="str">
        <f>IF(ODU!$A412="","",43 - FIND("1",IF(ODU!$AP412&gt;0,"1","0") &amp; IF(ODU!$AO412&gt;0,"1","0") &amp; IF(ODU!$AN412&gt;0,"1","0") &amp; IF(ODU!$AM412&gt;0,"1","0")&amp; IF(ODU!$AL412&gt;0,"1","0")&amp; IF(ODU!$AK412&gt;0,"1","0")&amp; IF(ODU!$AJ412&gt;0,"1","0")&amp; IF(ODU!$AI412&gt;0,"1","0")&amp; IF(ODU!$AH412&gt;0,"1","0")&amp; IF(ODU!$AG412&gt;0,"1","0")&amp; IF(ODU!$AF412&gt;0,"1","0")&amp; IF(ODU!$AE412&gt;0,"1","0")&amp; IF(ODU!$AD412&gt;0,"1","0")&amp; IF(ODU!$AC412&gt;0,"1","0")&amp; IF(ODU!$AB412&gt;0,"1","0")&amp; IF(ODU!$AA412&gt;0,"1","0")))</f>
        <v/>
      </c>
      <c r="V412" s="351" t="str">
        <f>IF(ODU!$A412="","",IF(OR(T412&lt;&gt;R412+17,U412&lt;&gt;S412+17)," RangeMismatch",""))</f>
        <v/>
      </c>
      <c r="W412" s="344" t="str">
        <f ca="1">IF(ODU!$A412="","",IF(COUNTA(INDIRECT("odu!R"&amp;ROW()&amp;"C"&amp;R412&amp;":R"&amp;ROW()&amp;"C"&amp;S412,"false"))&lt;&gt;1+S412-R412," GapInRangeCooling",""))</f>
        <v/>
      </c>
      <c r="X412" s="344" t="str">
        <f ca="1">IF(ODU!$A412="","",IF(COUNTA(INDIRECT("odu!R"&amp;ROW()&amp;"C"&amp;T412&amp;":R"&amp;ROW()&amp;"C"&amp;U412,"false"))&lt;&gt;1+U412-T412," GapInRangeHeating",""))</f>
        <v/>
      </c>
      <c r="Y412" s="345" t="str">
        <f>IF(ODU!$A412="","",IF(OR(ODU!$F412=0,ODU!$B412=0),0,ODU!$F412/ODU!$B412))</f>
        <v/>
      </c>
      <c r="Z412" s="345" t="str">
        <f>IF(ODU!$A412="","",IF(OR(ODU!$G412=0,ODU!$B412=0),0, ODU!$G412/ODU!$B412))</f>
        <v/>
      </c>
      <c r="AA412" s="303" t="str">
        <f>IF(ODU!$A412="","",IF(Y412=0,0,IF(Y412&gt;=0.8,13,IF(Y412&gt;=0.7,12,IF(Y412&gt;=0.6,11,IF(Y412&gt;=0.5,10,0))))))</f>
        <v/>
      </c>
      <c r="AB412" s="351" t="str">
        <f>IF(ODU!$A412="","",IF(Z412&gt;2, 25,6+INT(10*(Z412-0.0001))))</f>
        <v/>
      </c>
      <c r="AC412" s="304" t="str">
        <f>IF(ODU!$A412="","",IF(AA412&lt;R412," CapacityMin",""))</f>
        <v/>
      </c>
      <c r="AD412" s="304" t="str">
        <f>IF(ODU!$A412="","",IF(AB412&gt;S412," CapacityMax",""))</f>
        <v/>
      </c>
      <c r="AE412" s="344" t="str">
        <f>IF(ODU!$A412="","",IF(ODU!H412&lt;Min_Units," UnitMin",""))</f>
        <v/>
      </c>
      <c r="AF412" s="344" t="str">
        <f>IF(ODU!$A412="","",IF(ODU!I412&lt;=ODU!H412," UnitMax",""))</f>
        <v/>
      </c>
      <c r="AG412" s="344" t="str">
        <f>IF(ODU!$A412="","",IF(COUNTIF(IDU!$E$3:$N$3,"="&amp;UPPER(ODU!BL412))=1,""," Invalid_IDU_List"))</f>
        <v/>
      </c>
      <c r="AH412" s="344" t="str">
        <f t="shared" ca="1" si="51"/>
        <v/>
      </c>
      <c r="AI412" s="344" t="str">
        <f t="shared" si="52"/>
        <v/>
      </c>
    </row>
    <row r="413" spans="1:35" x14ac:dyDescent="0.2">
      <c r="A413">
        <v>413</v>
      </c>
      <c r="B413" s="311"/>
      <c r="C413" s="311"/>
      <c r="D413" s="311"/>
      <c r="E413" s="311"/>
      <c r="F413" s="311"/>
      <c r="G413" s="311"/>
      <c r="H413" s="311"/>
      <c r="I413" s="311"/>
      <c r="J413" s="311"/>
      <c r="K413" s="311"/>
      <c r="P413" s="344" t="str">
        <f>IF(ODU!$A413="","",IF(COUNTIF(ODU!$A$4:$A$504,"="&amp;ODU!$A413)&gt;1,"ODU_Duplicate",""))</f>
        <v/>
      </c>
      <c r="R413" s="351" t="str">
        <f>IF(ODU!$A413="","",9 + FIND("1",IF(ODU!$J413&gt;0,"1","0") &amp; IF(ODU!$K413&gt;0,"1","0") &amp; IF(ODU!$L413&gt;0,"1","0") &amp; IF(ODU!$M413&gt;0,"1","0")&amp; IF(ODU!$N413&gt;0,"1","0")&amp; IF(ODU!$O413&gt;0,"1","0")&amp; IF(ODU!$P413&gt;0,"1","0")&amp; IF(ODU!$Q413&gt;0,"1","0")&amp; IF(ODU!$R413&gt;0,"1","0")&amp; IF(ODU!$S413&gt;0,"1","0")&amp; IF(ODU!$T413&gt;0,"1","0")&amp; IF(ODU!$U413&gt;0,"1","0")&amp; IF(ODU!$V413&gt;0,"1","0")&amp; IF(ODU!$W413&gt;0,"1","0")&amp; IF(ODU!$X413&gt;0,"1","0")&amp; IF(ODU!$Y413&gt;0,"1","0")))</f>
        <v/>
      </c>
      <c r="S413" s="351" t="str">
        <f>IF(ODU!$A413="","",26 - FIND("1",IF(ODU!$Y413&gt;0,"1","0") &amp; IF(ODU!$X413&gt;0,"1","0") &amp; IF(ODU!$W413&gt;0,"1","0") &amp; IF(ODU!$V413&gt;0,"1","0")&amp; IF(ODU!$U413&gt;0,"1","0")&amp; IF(ODU!$T413&gt;0,"1","0")&amp; IF(ODU!$S413&gt;0,"1","0")&amp; IF(ODU!$R413&gt;0,"1","0")&amp; IF(ODU!$Q413&gt;0,"1","0")&amp; IF(ODU!$P413&gt;0,"1","0")&amp; IF(ODU!$O413&gt;0,"1","0")&amp; IF(ODU!$N413&gt;0,"1","0")&amp; IF(ODU!$M413&gt;0,"1","0")&amp; IF(ODU!$L413&gt;0,"1","0")&amp; IF(ODU!$K413&gt;0,"1","0")&amp; IF(ODU!$J413&gt;0,"1","0")))</f>
        <v/>
      </c>
      <c r="T413" s="351" t="str">
        <f>IF(ODU!$A413="","",26 + FIND("1",IF(ODU!$AA413&gt;0,"1","0") &amp; IF(ODU!$AB413&gt;0,"1","0") &amp; IF(ODU!$AC413&gt;0,"1","0") &amp; IF(ODU!$AD413&gt;0,"1","0")&amp; IF(ODU!$AE413&gt;0,"1","0")&amp; IF(ODU!$AF413&gt;0,"1","0")&amp; IF(ODU!$AG413&gt;0,"1","0")&amp; IF(ODU!$AH413&gt;0,"1","0")&amp; IF(ODU!$AI413&gt;0,"1","0")&amp; IF(ODU!$AJ413&gt;0,"1","0")&amp; IF(ODU!$AK413&gt;0,"1","0")&amp; IF(ODU!$AL413&gt;0,"1","0")&amp; IF(ODU!$AM413&gt;0,"1","0")&amp; IF(ODU!$AN413&gt;0,"1","0")&amp; IF(ODU!$AO413&gt;0,"1","0")&amp; IF(ODU!$AP413&gt;0,"1","0")))</f>
        <v/>
      </c>
      <c r="U413" s="351" t="str">
        <f>IF(ODU!$A413="","",43 - FIND("1",IF(ODU!$AP413&gt;0,"1","0") &amp; IF(ODU!$AO413&gt;0,"1","0") &amp; IF(ODU!$AN413&gt;0,"1","0") &amp; IF(ODU!$AM413&gt;0,"1","0")&amp; IF(ODU!$AL413&gt;0,"1","0")&amp; IF(ODU!$AK413&gt;0,"1","0")&amp; IF(ODU!$AJ413&gt;0,"1","0")&amp; IF(ODU!$AI413&gt;0,"1","0")&amp; IF(ODU!$AH413&gt;0,"1","0")&amp; IF(ODU!$AG413&gt;0,"1","0")&amp; IF(ODU!$AF413&gt;0,"1","0")&amp; IF(ODU!$AE413&gt;0,"1","0")&amp; IF(ODU!$AD413&gt;0,"1","0")&amp; IF(ODU!$AC413&gt;0,"1","0")&amp; IF(ODU!$AB413&gt;0,"1","0")&amp; IF(ODU!$AA413&gt;0,"1","0")))</f>
        <v/>
      </c>
      <c r="V413" s="351" t="str">
        <f>IF(ODU!$A413="","",IF(OR(T413&lt;&gt;R413+17,U413&lt;&gt;S413+17)," RangeMismatch",""))</f>
        <v/>
      </c>
      <c r="W413" s="344" t="str">
        <f ca="1">IF(ODU!$A413="","",IF(COUNTA(INDIRECT("odu!R"&amp;ROW()&amp;"C"&amp;R413&amp;":R"&amp;ROW()&amp;"C"&amp;S413,"false"))&lt;&gt;1+S413-R413," GapInRangeCooling",""))</f>
        <v/>
      </c>
      <c r="X413" s="344" t="str">
        <f ca="1">IF(ODU!$A413="","",IF(COUNTA(INDIRECT("odu!R"&amp;ROW()&amp;"C"&amp;T413&amp;":R"&amp;ROW()&amp;"C"&amp;U413,"false"))&lt;&gt;1+U413-T413," GapInRangeHeating",""))</f>
        <v/>
      </c>
      <c r="Y413" s="345" t="str">
        <f>IF(ODU!$A413="","",IF(OR(ODU!$F413=0,ODU!$B413=0),0,ODU!$F413/ODU!$B413))</f>
        <v/>
      </c>
      <c r="Z413" s="345" t="str">
        <f>IF(ODU!$A413="","",IF(OR(ODU!$G413=0,ODU!$B413=0),0, ODU!$G413/ODU!$B413))</f>
        <v/>
      </c>
      <c r="AA413" s="303" t="str">
        <f>IF(ODU!$A413="","",IF(Y413=0,0,IF(Y413&gt;=0.8,13,IF(Y413&gt;=0.7,12,IF(Y413&gt;=0.6,11,IF(Y413&gt;=0.5,10,0))))))</f>
        <v/>
      </c>
      <c r="AB413" s="351" t="str">
        <f>IF(ODU!$A413="","",IF(Z413&gt;2, 25,6+INT(10*(Z413-0.0001))))</f>
        <v/>
      </c>
      <c r="AC413" s="304" t="str">
        <f>IF(ODU!$A413="","",IF(AA413&lt;R413," CapacityMin",""))</f>
        <v/>
      </c>
      <c r="AD413" s="304" t="str">
        <f>IF(ODU!$A413="","",IF(AB413&gt;S413," CapacityMax",""))</f>
        <v/>
      </c>
      <c r="AE413" s="344" t="str">
        <f>IF(ODU!$A413="","",IF(ODU!H413&lt;Min_Units," UnitMin",""))</f>
        <v/>
      </c>
      <c r="AF413" s="344" t="str">
        <f>IF(ODU!$A413="","",IF(ODU!I413&lt;=ODU!H413," UnitMax",""))</f>
        <v/>
      </c>
      <c r="AG413" s="344" t="str">
        <f>IF(ODU!$A413="","",IF(COUNTIF(IDU!$E$3:$N$3,"="&amp;UPPER(ODU!BL413))=1,""," Invalid_IDU_List"))</f>
        <v/>
      </c>
      <c r="AH413" s="344" t="str">
        <f t="shared" ca="1" si="51"/>
        <v/>
      </c>
      <c r="AI413" s="344" t="str">
        <f t="shared" si="52"/>
        <v/>
      </c>
    </row>
    <row r="414" spans="1:35" x14ac:dyDescent="0.2">
      <c r="A414">
        <v>414</v>
      </c>
      <c r="B414" s="311"/>
      <c r="C414" s="311"/>
      <c r="D414" s="311"/>
      <c r="E414" s="311"/>
      <c r="F414" s="311"/>
      <c r="G414" s="311"/>
      <c r="H414" s="311"/>
      <c r="I414" s="311"/>
      <c r="J414" s="311"/>
      <c r="K414" s="311"/>
      <c r="P414" s="344" t="str">
        <f>IF(ODU!$A414="","",IF(COUNTIF(ODU!$A$4:$A$504,"="&amp;ODU!$A414)&gt;1,"ODU_Duplicate",""))</f>
        <v/>
      </c>
      <c r="R414" s="351" t="str">
        <f>IF(ODU!$A414="","",9 + FIND("1",IF(ODU!$J414&gt;0,"1","0") &amp; IF(ODU!$K414&gt;0,"1","0") &amp; IF(ODU!$L414&gt;0,"1","0") &amp; IF(ODU!$M414&gt;0,"1","0")&amp; IF(ODU!$N414&gt;0,"1","0")&amp; IF(ODU!$O414&gt;0,"1","0")&amp; IF(ODU!$P414&gt;0,"1","0")&amp; IF(ODU!$Q414&gt;0,"1","0")&amp; IF(ODU!$R414&gt;0,"1","0")&amp; IF(ODU!$S414&gt;0,"1","0")&amp; IF(ODU!$T414&gt;0,"1","0")&amp; IF(ODU!$U414&gt;0,"1","0")&amp; IF(ODU!$V414&gt;0,"1","0")&amp; IF(ODU!$W414&gt;0,"1","0")&amp; IF(ODU!$X414&gt;0,"1","0")&amp; IF(ODU!$Y414&gt;0,"1","0")))</f>
        <v/>
      </c>
      <c r="S414" s="351" t="str">
        <f>IF(ODU!$A414="","",26 - FIND("1",IF(ODU!$Y414&gt;0,"1","0") &amp; IF(ODU!$X414&gt;0,"1","0") &amp; IF(ODU!$W414&gt;0,"1","0") &amp; IF(ODU!$V414&gt;0,"1","0")&amp; IF(ODU!$U414&gt;0,"1","0")&amp; IF(ODU!$T414&gt;0,"1","0")&amp; IF(ODU!$S414&gt;0,"1","0")&amp; IF(ODU!$R414&gt;0,"1","0")&amp; IF(ODU!$Q414&gt;0,"1","0")&amp; IF(ODU!$P414&gt;0,"1","0")&amp; IF(ODU!$O414&gt;0,"1","0")&amp; IF(ODU!$N414&gt;0,"1","0")&amp; IF(ODU!$M414&gt;0,"1","0")&amp; IF(ODU!$L414&gt;0,"1","0")&amp; IF(ODU!$K414&gt;0,"1","0")&amp; IF(ODU!$J414&gt;0,"1","0")))</f>
        <v/>
      </c>
      <c r="T414" s="351" t="str">
        <f>IF(ODU!$A414="","",26 + FIND("1",IF(ODU!$AA414&gt;0,"1","0") &amp; IF(ODU!$AB414&gt;0,"1","0") &amp; IF(ODU!$AC414&gt;0,"1","0") &amp; IF(ODU!$AD414&gt;0,"1","0")&amp; IF(ODU!$AE414&gt;0,"1","0")&amp; IF(ODU!$AF414&gt;0,"1","0")&amp; IF(ODU!$AG414&gt;0,"1","0")&amp; IF(ODU!$AH414&gt;0,"1","0")&amp; IF(ODU!$AI414&gt;0,"1","0")&amp; IF(ODU!$AJ414&gt;0,"1","0")&amp; IF(ODU!$AK414&gt;0,"1","0")&amp; IF(ODU!$AL414&gt;0,"1","0")&amp; IF(ODU!$AM414&gt;0,"1","0")&amp; IF(ODU!$AN414&gt;0,"1","0")&amp; IF(ODU!$AO414&gt;0,"1","0")&amp; IF(ODU!$AP414&gt;0,"1","0")))</f>
        <v/>
      </c>
      <c r="U414" s="351" t="str">
        <f>IF(ODU!$A414="","",43 - FIND("1",IF(ODU!$AP414&gt;0,"1","0") &amp; IF(ODU!$AO414&gt;0,"1","0") &amp; IF(ODU!$AN414&gt;0,"1","0") &amp; IF(ODU!$AM414&gt;0,"1","0")&amp; IF(ODU!$AL414&gt;0,"1","0")&amp; IF(ODU!$AK414&gt;0,"1","0")&amp; IF(ODU!$AJ414&gt;0,"1","0")&amp; IF(ODU!$AI414&gt;0,"1","0")&amp; IF(ODU!$AH414&gt;0,"1","0")&amp; IF(ODU!$AG414&gt;0,"1","0")&amp; IF(ODU!$AF414&gt;0,"1","0")&amp; IF(ODU!$AE414&gt;0,"1","0")&amp; IF(ODU!$AD414&gt;0,"1","0")&amp; IF(ODU!$AC414&gt;0,"1","0")&amp; IF(ODU!$AB414&gt;0,"1","0")&amp; IF(ODU!$AA414&gt;0,"1","0")))</f>
        <v/>
      </c>
      <c r="V414" s="351" t="str">
        <f>IF(ODU!$A414="","",IF(OR(T414&lt;&gt;R414+17,U414&lt;&gt;S414+17)," RangeMismatch",""))</f>
        <v/>
      </c>
      <c r="W414" s="344" t="str">
        <f ca="1">IF(ODU!$A414="","",IF(COUNTA(INDIRECT("odu!R"&amp;ROW()&amp;"C"&amp;R414&amp;":R"&amp;ROW()&amp;"C"&amp;S414,"false"))&lt;&gt;1+S414-R414," GapInRangeCooling",""))</f>
        <v/>
      </c>
      <c r="X414" s="344" t="str">
        <f ca="1">IF(ODU!$A414="","",IF(COUNTA(INDIRECT("odu!R"&amp;ROW()&amp;"C"&amp;T414&amp;":R"&amp;ROW()&amp;"C"&amp;U414,"false"))&lt;&gt;1+U414-T414," GapInRangeHeating",""))</f>
        <v/>
      </c>
      <c r="Y414" s="345" t="str">
        <f>IF(ODU!$A414="","",IF(OR(ODU!$F414=0,ODU!$B414=0),0,ODU!$F414/ODU!$B414))</f>
        <v/>
      </c>
      <c r="Z414" s="345" t="str">
        <f>IF(ODU!$A414="","",IF(OR(ODU!$G414=0,ODU!$B414=0),0, ODU!$G414/ODU!$B414))</f>
        <v/>
      </c>
      <c r="AA414" s="303" t="str">
        <f>IF(ODU!$A414="","",IF(Y414=0,0,IF(Y414&gt;=0.8,13,IF(Y414&gt;=0.7,12,IF(Y414&gt;=0.6,11,IF(Y414&gt;=0.5,10,0))))))</f>
        <v/>
      </c>
      <c r="AB414" s="351" t="str">
        <f>IF(ODU!$A414="","",IF(Z414&gt;2, 25,6+INT(10*(Z414-0.0001))))</f>
        <v/>
      </c>
      <c r="AC414" s="304" t="str">
        <f>IF(ODU!$A414="","",IF(AA414&lt;R414," CapacityMin",""))</f>
        <v/>
      </c>
      <c r="AD414" s="304" t="str">
        <f>IF(ODU!$A414="","",IF(AB414&gt;S414," CapacityMax",""))</f>
        <v/>
      </c>
      <c r="AE414" s="344" t="str">
        <f>IF(ODU!$A414="","",IF(ODU!H414&lt;Min_Units," UnitMin",""))</f>
        <v/>
      </c>
      <c r="AF414" s="344" t="str">
        <f>IF(ODU!$A414="","",IF(ODU!I414&lt;=ODU!H414," UnitMax",""))</f>
        <v/>
      </c>
      <c r="AG414" s="344" t="str">
        <f>IF(ODU!$A414="","",IF(COUNTIF(IDU!$E$3:$N$3,"="&amp;UPPER(ODU!BL414))=1,""," Invalid_IDU_List"))</f>
        <v/>
      </c>
      <c r="AH414" s="344" t="str">
        <f t="shared" ca="1" si="51"/>
        <v/>
      </c>
      <c r="AI414" s="344" t="str">
        <f t="shared" si="52"/>
        <v/>
      </c>
    </row>
    <row r="415" spans="1:35" x14ac:dyDescent="0.2">
      <c r="A415">
        <v>415</v>
      </c>
      <c r="B415" s="311"/>
      <c r="C415" s="311"/>
      <c r="D415" s="311"/>
      <c r="E415" s="311"/>
      <c r="F415" s="311"/>
      <c r="G415" s="311"/>
      <c r="H415" s="311"/>
      <c r="I415" s="311"/>
      <c r="J415" s="311"/>
      <c r="K415" s="311"/>
      <c r="P415" s="344" t="str">
        <f>IF(ODU!$A415="","",IF(COUNTIF(ODU!$A$4:$A$504,"="&amp;ODU!$A415)&gt;1,"ODU_Duplicate",""))</f>
        <v/>
      </c>
      <c r="R415" s="351" t="str">
        <f>IF(ODU!$A415="","",9 + FIND("1",IF(ODU!$J415&gt;0,"1","0") &amp; IF(ODU!$K415&gt;0,"1","0") &amp; IF(ODU!$L415&gt;0,"1","0") &amp; IF(ODU!$M415&gt;0,"1","0")&amp; IF(ODU!$N415&gt;0,"1","0")&amp; IF(ODU!$O415&gt;0,"1","0")&amp; IF(ODU!$P415&gt;0,"1","0")&amp; IF(ODU!$Q415&gt;0,"1","0")&amp; IF(ODU!$R415&gt;0,"1","0")&amp; IF(ODU!$S415&gt;0,"1","0")&amp; IF(ODU!$T415&gt;0,"1","0")&amp; IF(ODU!$U415&gt;0,"1","0")&amp; IF(ODU!$V415&gt;0,"1","0")&amp; IF(ODU!$W415&gt;0,"1","0")&amp; IF(ODU!$X415&gt;0,"1","0")&amp; IF(ODU!$Y415&gt;0,"1","0")))</f>
        <v/>
      </c>
      <c r="S415" s="351" t="str">
        <f>IF(ODU!$A415="","",26 - FIND("1",IF(ODU!$Y415&gt;0,"1","0") &amp; IF(ODU!$X415&gt;0,"1","0") &amp; IF(ODU!$W415&gt;0,"1","0") &amp; IF(ODU!$V415&gt;0,"1","0")&amp; IF(ODU!$U415&gt;0,"1","0")&amp; IF(ODU!$T415&gt;0,"1","0")&amp; IF(ODU!$S415&gt;0,"1","0")&amp; IF(ODU!$R415&gt;0,"1","0")&amp; IF(ODU!$Q415&gt;0,"1","0")&amp; IF(ODU!$P415&gt;0,"1","0")&amp; IF(ODU!$O415&gt;0,"1","0")&amp; IF(ODU!$N415&gt;0,"1","0")&amp; IF(ODU!$M415&gt;0,"1","0")&amp; IF(ODU!$L415&gt;0,"1","0")&amp; IF(ODU!$K415&gt;0,"1","0")&amp; IF(ODU!$J415&gt;0,"1","0")))</f>
        <v/>
      </c>
      <c r="T415" s="351" t="str">
        <f>IF(ODU!$A415="","",26 + FIND("1",IF(ODU!$AA415&gt;0,"1","0") &amp; IF(ODU!$AB415&gt;0,"1","0") &amp; IF(ODU!$AC415&gt;0,"1","0") &amp; IF(ODU!$AD415&gt;0,"1","0")&amp; IF(ODU!$AE415&gt;0,"1","0")&amp; IF(ODU!$AF415&gt;0,"1","0")&amp; IF(ODU!$AG415&gt;0,"1","0")&amp; IF(ODU!$AH415&gt;0,"1","0")&amp; IF(ODU!$AI415&gt;0,"1","0")&amp; IF(ODU!$AJ415&gt;0,"1","0")&amp; IF(ODU!$AK415&gt;0,"1","0")&amp; IF(ODU!$AL415&gt;0,"1","0")&amp; IF(ODU!$AM415&gt;0,"1","0")&amp; IF(ODU!$AN415&gt;0,"1","0")&amp; IF(ODU!$AO415&gt;0,"1","0")&amp; IF(ODU!$AP415&gt;0,"1","0")))</f>
        <v/>
      </c>
      <c r="U415" s="351" t="str">
        <f>IF(ODU!$A415="","",43 - FIND("1",IF(ODU!$AP415&gt;0,"1","0") &amp; IF(ODU!$AO415&gt;0,"1","0") &amp; IF(ODU!$AN415&gt;0,"1","0") &amp; IF(ODU!$AM415&gt;0,"1","0")&amp; IF(ODU!$AL415&gt;0,"1","0")&amp; IF(ODU!$AK415&gt;0,"1","0")&amp; IF(ODU!$AJ415&gt;0,"1","0")&amp; IF(ODU!$AI415&gt;0,"1","0")&amp; IF(ODU!$AH415&gt;0,"1","0")&amp; IF(ODU!$AG415&gt;0,"1","0")&amp; IF(ODU!$AF415&gt;0,"1","0")&amp; IF(ODU!$AE415&gt;0,"1","0")&amp; IF(ODU!$AD415&gt;0,"1","0")&amp; IF(ODU!$AC415&gt;0,"1","0")&amp; IF(ODU!$AB415&gt;0,"1","0")&amp; IF(ODU!$AA415&gt;0,"1","0")))</f>
        <v/>
      </c>
      <c r="V415" s="351" t="str">
        <f>IF(ODU!$A415="","",IF(OR(T415&lt;&gt;R415+17,U415&lt;&gt;S415+17)," RangeMismatch",""))</f>
        <v/>
      </c>
      <c r="W415" s="344" t="str">
        <f ca="1">IF(ODU!$A415="","",IF(COUNTA(INDIRECT("odu!R"&amp;ROW()&amp;"C"&amp;R415&amp;":R"&amp;ROW()&amp;"C"&amp;S415,"false"))&lt;&gt;1+S415-R415," GapInRangeCooling",""))</f>
        <v/>
      </c>
      <c r="X415" s="344" t="str">
        <f ca="1">IF(ODU!$A415="","",IF(COUNTA(INDIRECT("odu!R"&amp;ROW()&amp;"C"&amp;T415&amp;":R"&amp;ROW()&amp;"C"&amp;U415,"false"))&lt;&gt;1+U415-T415," GapInRangeHeating",""))</f>
        <v/>
      </c>
      <c r="Y415" s="345" t="str">
        <f>IF(ODU!$A415="","",IF(OR(ODU!$F415=0,ODU!$B415=0),0,ODU!$F415/ODU!$B415))</f>
        <v/>
      </c>
      <c r="Z415" s="345" t="str">
        <f>IF(ODU!$A415="","",IF(OR(ODU!$G415=0,ODU!$B415=0),0, ODU!$G415/ODU!$B415))</f>
        <v/>
      </c>
      <c r="AA415" s="303" t="str">
        <f>IF(ODU!$A415="","",IF(Y415=0,0,IF(Y415&gt;=0.8,13,IF(Y415&gt;=0.7,12,IF(Y415&gt;=0.6,11,IF(Y415&gt;=0.5,10,0))))))</f>
        <v/>
      </c>
      <c r="AB415" s="351" t="str">
        <f>IF(ODU!$A415="","",IF(Z415&gt;2, 25,6+INT(10*(Z415-0.0001))))</f>
        <v/>
      </c>
      <c r="AC415" s="304" t="str">
        <f>IF(ODU!$A415="","",IF(AA415&lt;R415," CapacityMin",""))</f>
        <v/>
      </c>
      <c r="AD415" s="304" t="str">
        <f>IF(ODU!$A415="","",IF(AB415&gt;S415," CapacityMax",""))</f>
        <v/>
      </c>
      <c r="AE415" s="344" t="str">
        <f>IF(ODU!$A415="","",IF(ODU!H415&lt;Min_Units," UnitMin",""))</f>
        <v/>
      </c>
      <c r="AF415" s="344" t="str">
        <f>IF(ODU!$A415="","",IF(ODU!I415&lt;=ODU!H415," UnitMax",""))</f>
        <v/>
      </c>
      <c r="AG415" s="344" t="str">
        <f>IF(ODU!$A415="","",IF(COUNTIF(IDU!$E$3:$N$3,"="&amp;UPPER(ODU!BL415))=1,""," Invalid_IDU_List"))</f>
        <v/>
      </c>
      <c r="AH415" s="344" t="str">
        <f t="shared" ca="1" si="51"/>
        <v/>
      </c>
      <c r="AI415" s="344" t="str">
        <f t="shared" si="52"/>
        <v/>
      </c>
    </row>
    <row r="416" spans="1:35" x14ac:dyDescent="0.2">
      <c r="A416">
        <v>416</v>
      </c>
      <c r="B416" s="311"/>
      <c r="C416" s="311"/>
      <c r="D416" s="311"/>
      <c r="E416" s="311"/>
      <c r="F416" s="311"/>
      <c r="G416" s="311"/>
      <c r="H416" s="311"/>
      <c r="I416" s="311"/>
      <c r="J416" s="311"/>
      <c r="K416" s="311"/>
      <c r="P416" s="344" t="str">
        <f>IF(ODU!$A416="","",IF(COUNTIF(ODU!$A$4:$A$504,"="&amp;ODU!$A416)&gt;1,"ODU_Duplicate",""))</f>
        <v/>
      </c>
      <c r="R416" s="351" t="str">
        <f>IF(ODU!$A416="","",9 + FIND("1",IF(ODU!$J416&gt;0,"1","0") &amp; IF(ODU!$K416&gt;0,"1","0") &amp; IF(ODU!$L416&gt;0,"1","0") &amp; IF(ODU!$M416&gt;0,"1","0")&amp; IF(ODU!$N416&gt;0,"1","0")&amp; IF(ODU!$O416&gt;0,"1","0")&amp; IF(ODU!$P416&gt;0,"1","0")&amp; IF(ODU!$Q416&gt;0,"1","0")&amp; IF(ODU!$R416&gt;0,"1","0")&amp; IF(ODU!$S416&gt;0,"1","0")&amp; IF(ODU!$T416&gt;0,"1","0")&amp; IF(ODU!$U416&gt;0,"1","0")&amp; IF(ODU!$V416&gt;0,"1","0")&amp; IF(ODU!$W416&gt;0,"1","0")&amp; IF(ODU!$X416&gt;0,"1","0")&amp; IF(ODU!$Y416&gt;0,"1","0")))</f>
        <v/>
      </c>
      <c r="S416" s="351" t="str">
        <f>IF(ODU!$A416="","",26 - FIND("1",IF(ODU!$Y416&gt;0,"1","0") &amp; IF(ODU!$X416&gt;0,"1","0") &amp; IF(ODU!$W416&gt;0,"1","0") &amp; IF(ODU!$V416&gt;0,"1","0")&amp; IF(ODU!$U416&gt;0,"1","0")&amp; IF(ODU!$T416&gt;0,"1","0")&amp; IF(ODU!$S416&gt;0,"1","0")&amp; IF(ODU!$R416&gt;0,"1","0")&amp; IF(ODU!$Q416&gt;0,"1","0")&amp; IF(ODU!$P416&gt;0,"1","0")&amp; IF(ODU!$O416&gt;0,"1","0")&amp; IF(ODU!$N416&gt;0,"1","0")&amp; IF(ODU!$M416&gt;0,"1","0")&amp; IF(ODU!$L416&gt;0,"1","0")&amp; IF(ODU!$K416&gt;0,"1","0")&amp; IF(ODU!$J416&gt;0,"1","0")))</f>
        <v/>
      </c>
      <c r="T416" s="351" t="str">
        <f>IF(ODU!$A416="","",26 + FIND("1",IF(ODU!$AA416&gt;0,"1","0") &amp; IF(ODU!$AB416&gt;0,"1","0") &amp; IF(ODU!$AC416&gt;0,"1","0") &amp; IF(ODU!$AD416&gt;0,"1","0")&amp; IF(ODU!$AE416&gt;0,"1","0")&amp; IF(ODU!$AF416&gt;0,"1","0")&amp; IF(ODU!$AG416&gt;0,"1","0")&amp; IF(ODU!$AH416&gt;0,"1","0")&amp; IF(ODU!$AI416&gt;0,"1","0")&amp; IF(ODU!$AJ416&gt;0,"1","0")&amp; IF(ODU!$AK416&gt;0,"1","0")&amp; IF(ODU!$AL416&gt;0,"1","0")&amp; IF(ODU!$AM416&gt;0,"1","0")&amp; IF(ODU!$AN416&gt;0,"1","0")&amp; IF(ODU!$AO416&gt;0,"1","0")&amp; IF(ODU!$AP416&gt;0,"1","0")))</f>
        <v/>
      </c>
      <c r="U416" s="351" t="str">
        <f>IF(ODU!$A416="","",43 - FIND("1",IF(ODU!$AP416&gt;0,"1","0") &amp; IF(ODU!$AO416&gt;0,"1","0") &amp; IF(ODU!$AN416&gt;0,"1","0") &amp; IF(ODU!$AM416&gt;0,"1","0")&amp; IF(ODU!$AL416&gt;0,"1","0")&amp; IF(ODU!$AK416&gt;0,"1","0")&amp; IF(ODU!$AJ416&gt;0,"1","0")&amp; IF(ODU!$AI416&gt;0,"1","0")&amp; IF(ODU!$AH416&gt;0,"1","0")&amp; IF(ODU!$AG416&gt;0,"1","0")&amp; IF(ODU!$AF416&gt;0,"1","0")&amp; IF(ODU!$AE416&gt;0,"1","0")&amp; IF(ODU!$AD416&gt;0,"1","0")&amp; IF(ODU!$AC416&gt;0,"1","0")&amp; IF(ODU!$AB416&gt;0,"1","0")&amp; IF(ODU!$AA416&gt;0,"1","0")))</f>
        <v/>
      </c>
      <c r="V416" s="351" t="str">
        <f>IF(ODU!$A416="","",IF(OR(T416&lt;&gt;R416+17,U416&lt;&gt;S416+17)," RangeMismatch",""))</f>
        <v/>
      </c>
      <c r="W416" s="344" t="str">
        <f ca="1">IF(ODU!$A416="","",IF(COUNTA(INDIRECT("odu!R"&amp;ROW()&amp;"C"&amp;R416&amp;":R"&amp;ROW()&amp;"C"&amp;S416,"false"))&lt;&gt;1+S416-R416," GapInRangeCooling",""))</f>
        <v/>
      </c>
      <c r="X416" s="344" t="str">
        <f ca="1">IF(ODU!$A416="","",IF(COUNTA(INDIRECT("odu!R"&amp;ROW()&amp;"C"&amp;T416&amp;":R"&amp;ROW()&amp;"C"&amp;U416,"false"))&lt;&gt;1+U416-T416," GapInRangeHeating",""))</f>
        <v/>
      </c>
      <c r="Y416" s="345" t="str">
        <f>IF(ODU!$A416="","",IF(OR(ODU!$F416=0,ODU!$B416=0),0,ODU!$F416/ODU!$B416))</f>
        <v/>
      </c>
      <c r="Z416" s="345" t="str">
        <f>IF(ODU!$A416="","",IF(OR(ODU!$G416=0,ODU!$B416=0),0, ODU!$G416/ODU!$B416))</f>
        <v/>
      </c>
      <c r="AA416" s="303" t="str">
        <f>IF(ODU!$A416="","",IF(Y416=0,0,IF(Y416&gt;=0.8,13,IF(Y416&gt;=0.7,12,IF(Y416&gt;=0.6,11,IF(Y416&gt;=0.5,10,0))))))</f>
        <v/>
      </c>
      <c r="AB416" s="351" t="str">
        <f>IF(ODU!$A416="","",IF(Z416&gt;2, 25,6+INT(10*(Z416-0.0001))))</f>
        <v/>
      </c>
      <c r="AC416" s="304" t="str">
        <f>IF(ODU!$A416="","",IF(AA416&lt;R416," CapacityMin",""))</f>
        <v/>
      </c>
      <c r="AD416" s="304" t="str">
        <f>IF(ODU!$A416="","",IF(AB416&gt;S416," CapacityMax",""))</f>
        <v/>
      </c>
      <c r="AE416" s="344" t="str">
        <f>IF(ODU!$A416="","",IF(ODU!H416&lt;Min_Units," UnitMin",""))</f>
        <v/>
      </c>
      <c r="AF416" s="344" t="str">
        <f>IF(ODU!$A416="","",IF(ODU!I416&lt;=ODU!H416," UnitMax",""))</f>
        <v/>
      </c>
      <c r="AG416" s="344" t="str">
        <f>IF(ODU!$A416="","",IF(COUNTIF(IDU!$E$3:$N$3,"="&amp;UPPER(ODU!BL416))=1,""," Invalid_IDU_List"))</f>
        <v/>
      </c>
      <c r="AH416" s="344" t="str">
        <f t="shared" ca="1" si="51"/>
        <v/>
      </c>
      <c r="AI416" s="344" t="str">
        <f t="shared" si="52"/>
        <v/>
      </c>
    </row>
    <row r="417" spans="1:35" x14ac:dyDescent="0.2">
      <c r="A417">
        <v>417</v>
      </c>
      <c r="B417" s="311"/>
      <c r="C417" s="311"/>
      <c r="D417" s="311"/>
      <c r="E417" s="311"/>
      <c r="F417" s="311"/>
      <c r="G417" s="311"/>
      <c r="H417" s="311"/>
      <c r="I417" s="311"/>
      <c r="J417" s="311"/>
      <c r="K417" s="311"/>
      <c r="P417" s="344" t="str">
        <f>IF(ODU!$A417="","",IF(COUNTIF(ODU!$A$4:$A$504,"="&amp;ODU!$A417)&gt;1,"ODU_Duplicate",""))</f>
        <v/>
      </c>
      <c r="R417" s="351" t="str">
        <f>IF(ODU!$A417="","",9 + FIND("1",IF(ODU!$J417&gt;0,"1","0") &amp; IF(ODU!$K417&gt;0,"1","0") &amp; IF(ODU!$L417&gt;0,"1","0") &amp; IF(ODU!$M417&gt;0,"1","0")&amp; IF(ODU!$N417&gt;0,"1","0")&amp; IF(ODU!$O417&gt;0,"1","0")&amp; IF(ODU!$P417&gt;0,"1","0")&amp; IF(ODU!$Q417&gt;0,"1","0")&amp; IF(ODU!$R417&gt;0,"1","0")&amp; IF(ODU!$S417&gt;0,"1","0")&amp; IF(ODU!$T417&gt;0,"1","0")&amp; IF(ODU!$U417&gt;0,"1","0")&amp; IF(ODU!$V417&gt;0,"1","0")&amp; IF(ODU!$W417&gt;0,"1","0")&amp; IF(ODU!$X417&gt;0,"1","0")&amp; IF(ODU!$Y417&gt;0,"1","0")))</f>
        <v/>
      </c>
      <c r="S417" s="351" t="str">
        <f>IF(ODU!$A417="","",26 - FIND("1",IF(ODU!$Y417&gt;0,"1","0") &amp; IF(ODU!$X417&gt;0,"1","0") &amp; IF(ODU!$W417&gt;0,"1","0") &amp; IF(ODU!$V417&gt;0,"1","0")&amp; IF(ODU!$U417&gt;0,"1","0")&amp; IF(ODU!$T417&gt;0,"1","0")&amp; IF(ODU!$S417&gt;0,"1","0")&amp; IF(ODU!$R417&gt;0,"1","0")&amp; IF(ODU!$Q417&gt;0,"1","0")&amp; IF(ODU!$P417&gt;0,"1","0")&amp; IF(ODU!$O417&gt;0,"1","0")&amp; IF(ODU!$N417&gt;0,"1","0")&amp; IF(ODU!$M417&gt;0,"1","0")&amp; IF(ODU!$L417&gt;0,"1","0")&amp; IF(ODU!$K417&gt;0,"1","0")&amp; IF(ODU!$J417&gt;0,"1","0")))</f>
        <v/>
      </c>
      <c r="T417" s="351" t="str">
        <f>IF(ODU!$A417="","",26 + FIND("1",IF(ODU!$AA417&gt;0,"1","0") &amp; IF(ODU!$AB417&gt;0,"1","0") &amp; IF(ODU!$AC417&gt;0,"1","0") &amp; IF(ODU!$AD417&gt;0,"1","0")&amp; IF(ODU!$AE417&gt;0,"1","0")&amp; IF(ODU!$AF417&gt;0,"1","0")&amp; IF(ODU!$AG417&gt;0,"1","0")&amp; IF(ODU!$AH417&gt;0,"1","0")&amp; IF(ODU!$AI417&gt;0,"1","0")&amp; IF(ODU!$AJ417&gt;0,"1","0")&amp; IF(ODU!$AK417&gt;0,"1","0")&amp; IF(ODU!$AL417&gt;0,"1","0")&amp; IF(ODU!$AM417&gt;0,"1","0")&amp; IF(ODU!$AN417&gt;0,"1","0")&amp; IF(ODU!$AO417&gt;0,"1","0")&amp; IF(ODU!$AP417&gt;0,"1","0")))</f>
        <v/>
      </c>
      <c r="U417" s="351" t="str">
        <f>IF(ODU!$A417="","",43 - FIND("1",IF(ODU!$AP417&gt;0,"1","0") &amp; IF(ODU!$AO417&gt;0,"1","0") &amp; IF(ODU!$AN417&gt;0,"1","0") &amp; IF(ODU!$AM417&gt;0,"1","0")&amp; IF(ODU!$AL417&gt;0,"1","0")&amp; IF(ODU!$AK417&gt;0,"1","0")&amp; IF(ODU!$AJ417&gt;0,"1","0")&amp; IF(ODU!$AI417&gt;0,"1","0")&amp; IF(ODU!$AH417&gt;0,"1","0")&amp; IF(ODU!$AG417&gt;0,"1","0")&amp; IF(ODU!$AF417&gt;0,"1","0")&amp; IF(ODU!$AE417&gt;0,"1","0")&amp; IF(ODU!$AD417&gt;0,"1","0")&amp; IF(ODU!$AC417&gt;0,"1","0")&amp; IF(ODU!$AB417&gt;0,"1","0")&amp; IF(ODU!$AA417&gt;0,"1","0")))</f>
        <v/>
      </c>
      <c r="V417" s="351" t="str">
        <f>IF(ODU!$A417="","",IF(OR(T417&lt;&gt;R417+17,U417&lt;&gt;S417+17)," RangeMismatch",""))</f>
        <v/>
      </c>
      <c r="W417" s="344" t="str">
        <f ca="1">IF(ODU!$A417="","",IF(COUNTA(INDIRECT("odu!R"&amp;ROW()&amp;"C"&amp;R417&amp;":R"&amp;ROW()&amp;"C"&amp;S417,"false"))&lt;&gt;1+S417-R417," GapInRangeCooling",""))</f>
        <v/>
      </c>
      <c r="X417" s="344" t="str">
        <f ca="1">IF(ODU!$A417="","",IF(COUNTA(INDIRECT("odu!R"&amp;ROW()&amp;"C"&amp;T417&amp;":R"&amp;ROW()&amp;"C"&amp;U417,"false"))&lt;&gt;1+U417-T417," GapInRangeHeating",""))</f>
        <v/>
      </c>
      <c r="Y417" s="345" t="str">
        <f>IF(ODU!$A417="","",IF(OR(ODU!$F417=0,ODU!$B417=0),0,ODU!$F417/ODU!$B417))</f>
        <v/>
      </c>
      <c r="Z417" s="345" t="str">
        <f>IF(ODU!$A417="","",IF(OR(ODU!$G417=0,ODU!$B417=0),0, ODU!$G417/ODU!$B417))</f>
        <v/>
      </c>
      <c r="AA417" s="303" t="str">
        <f>IF(ODU!$A417="","",IF(Y417=0,0,IF(Y417&gt;=0.8,13,IF(Y417&gt;=0.7,12,IF(Y417&gt;=0.6,11,IF(Y417&gt;=0.5,10,0))))))</f>
        <v/>
      </c>
      <c r="AB417" s="351" t="str">
        <f>IF(ODU!$A417="","",IF(Z417&gt;2, 25,6+INT(10*(Z417-0.0001))))</f>
        <v/>
      </c>
      <c r="AC417" s="304" t="str">
        <f>IF(ODU!$A417="","",IF(AA417&lt;R417," CapacityMin",""))</f>
        <v/>
      </c>
      <c r="AD417" s="304" t="str">
        <f>IF(ODU!$A417="","",IF(AB417&gt;S417," CapacityMax",""))</f>
        <v/>
      </c>
      <c r="AE417" s="344" t="str">
        <f>IF(ODU!$A417="","",IF(ODU!H417&lt;Min_Units," UnitMin",""))</f>
        <v/>
      </c>
      <c r="AF417" s="344" t="str">
        <f>IF(ODU!$A417="","",IF(ODU!I417&lt;=ODU!H417," UnitMax",""))</f>
        <v/>
      </c>
      <c r="AG417" s="344" t="str">
        <f>IF(ODU!$A417="","",IF(COUNTIF(IDU!$E$3:$N$3,"="&amp;UPPER(ODU!BL417))=1,""," Invalid_IDU_List"))</f>
        <v/>
      </c>
      <c r="AH417" s="344" t="str">
        <f t="shared" ca="1" si="51"/>
        <v/>
      </c>
      <c r="AI417" s="344" t="str">
        <f t="shared" si="52"/>
        <v/>
      </c>
    </row>
    <row r="418" spans="1:35" x14ac:dyDescent="0.2">
      <c r="A418">
        <v>418</v>
      </c>
      <c r="B418" s="311"/>
      <c r="C418" s="311"/>
      <c r="D418" s="311"/>
      <c r="E418" s="311"/>
      <c r="F418" s="311"/>
      <c r="G418" s="311"/>
      <c r="H418" s="311"/>
      <c r="I418" s="311"/>
      <c r="J418" s="311"/>
      <c r="K418" s="311"/>
      <c r="P418" s="344" t="str">
        <f>IF(ODU!$A418="","",IF(COUNTIF(ODU!$A$4:$A$504,"="&amp;ODU!$A418)&gt;1,"ODU_Duplicate",""))</f>
        <v/>
      </c>
      <c r="R418" s="351" t="str">
        <f>IF(ODU!$A418="","",9 + FIND("1",IF(ODU!$J418&gt;0,"1","0") &amp; IF(ODU!$K418&gt;0,"1","0") &amp; IF(ODU!$L418&gt;0,"1","0") &amp; IF(ODU!$M418&gt;0,"1","0")&amp; IF(ODU!$N418&gt;0,"1","0")&amp; IF(ODU!$O418&gt;0,"1","0")&amp; IF(ODU!$P418&gt;0,"1","0")&amp; IF(ODU!$Q418&gt;0,"1","0")&amp; IF(ODU!$R418&gt;0,"1","0")&amp; IF(ODU!$S418&gt;0,"1","0")&amp; IF(ODU!$T418&gt;0,"1","0")&amp; IF(ODU!$U418&gt;0,"1","0")&amp; IF(ODU!$V418&gt;0,"1","0")&amp; IF(ODU!$W418&gt;0,"1","0")&amp; IF(ODU!$X418&gt;0,"1","0")&amp; IF(ODU!$Y418&gt;0,"1","0")))</f>
        <v/>
      </c>
      <c r="S418" s="351" t="str">
        <f>IF(ODU!$A418="","",26 - FIND("1",IF(ODU!$Y418&gt;0,"1","0") &amp; IF(ODU!$X418&gt;0,"1","0") &amp; IF(ODU!$W418&gt;0,"1","0") &amp; IF(ODU!$V418&gt;0,"1","0")&amp; IF(ODU!$U418&gt;0,"1","0")&amp; IF(ODU!$T418&gt;0,"1","0")&amp; IF(ODU!$S418&gt;0,"1","0")&amp; IF(ODU!$R418&gt;0,"1","0")&amp; IF(ODU!$Q418&gt;0,"1","0")&amp; IF(ODU!$P418&gt;0,"1","0")&amp; IF(ODU!$O418&gt;0,"1","0")&amp; IF(ODU!$N418&gt;0,"1","0")&amp; IF(ODU!$M418&gt;0,"1","0")&amp; IF(ODU!$L418&gt;0,"1","0")&amp; IF(ODU!$K418&gt;0,"1","0")&amp; IF(ODU!$J418&gt;0,"1","0")))</f>
        <v/>
      </c>
      <c r="T418" s="351" t="str">
        <f>IF(ODU!$A418="","",26 + FIND("1",IF(ODU!$AA418&gt;0,"1","0") &amp; IF(ODU!$AB418&gt;0,"1","0") &amp; IF(ODU!$AC418&gt;0,"1","0") &amp; IF(ODU!$AD418&gt;0,"1","0")&amp; IF(ODU!$AE418&gt;0,"1","0")&amp; IF(ODU!$AF418&gt;0,"1","0")&amp; IF(ODU!$AG418&gt;0,"1","0")&amp; IF(ODU!$AH418&gt;0,"1","0")&amp; IF(ODU!$AI418&gt;0,"1","0")&amp; IF(ODU!$AJ418&gt;0,"1","0")&amp; IF(ODU!$AK418&gt;0,"1","0")&amp; IF(ODU!$AL418&gt;0,"1","0")&amp; IF(ODU!$AM418&gt;0,"1","0")&amp; IF(ODU!$AN418&gt;0,"1","0")&amp; IF(ODU!$AO418&gt;0,"1","0")&amp; IF(ODU!$AP418&gt;0,"1","0")))</f>
        <v/>
      </c>
      <c r="U418" s="351" t="str">
        <f>IF(ODU!$A418="","",43 - FIND("1",IF(ODU!$AP418&gt;0,"1","0") &amp; IF(ODU!$AO418&gt;0,"1","0") &amp; IF(ODU!$AN418&gt;0,"1","0") &amp; IF(ODU!$AM418&gt;0,"1","0")&amp; IF(ODU!$AL418&gt;0,"1","0")&amp; IF(ODU!$AK418&gt;0,"1","0")&amp; IF(ODU!$AJ418&gt;0,"1","0")&amp; IF(ODU!$AI418&gt;0,"1","0")&amp; IF(ODU!$AH418&gt;0,"1","0")&amp; IF(ODU!$AG418&gt;0,"1","0")&amp; IF(ODU!$AF418&gt;0,"1","0")&amp; IF(ODU!$AE418&gt;0,"1","0")&amp; IF(ODU!$AD418&gt;0,"1","0")&amp; IF(ODU!$AC418&gt;0,"1","0")&amp; IF(ODU!$AB418&gt;0,"1","0")&amp; IF(ODU!$AA418&gt;0,"1","0")))</f>
        <v/>
      </c>
      <c r="V418" s="351" t="str">
        <f>IF(ODU!$A418="","",IF(OR(T418&lt;&gt;R418+17,U418&lt;&gt;S418+17)," RangeMismatch",""))</f>
        <v/>
      </c>
      <c r="W418" s="344" t="str">
        <f ca="1">IF(ODU!$A418="","",IF(COUNTA(INDIRECT("odu!R"&amp;ROW()&amp;"C"&amp;R418&amp;":R"&amp;ROW()&amp;"C"&amp;S418,"false"))&lt;&gt;1+S418-R418," GapInRangeCooling",""))</f>
        <v/>
      </c>
      <c r="X418" s="344" t="str">
        <f ca="1">IF(ODU!$A418="","",IF(COUNTA(INDIRECT("odu!R"&amp;ROW()&amp;"C"&amp;T418&amp;":R"&amp;ROW()&amp;"C"&amp;U418,"false"))&lt;&gt;1+U418-T418," GapInRangeHeating",""))</f>
        <v/>
      </c>
      <c r="Y418" s="345" t="str">
        <f>IF(ODU!$A418="","",IF(OR(ODU!$F418=0,ODU!$B418=0),0,ODU!$F418/ODU!$B418))</f>
        <v/>
      </c>
      <c r="Z418" s="345" t="str">
        <f>IF(ODU!$A418="","",IF(OR(ODU!$G418=0,ODU!$B418=0),0, ODU!$G418/ODU!$B418))</f>
        <v/>
      </c>
      <c r="AA418" s="303" t="str">
        <f>IF(ODU!$A418="","",IF(Y418=0,0,IF(Y418&gt;=0.8,13,IF(Y418&gt;=0.7,12,IF(Y418&gt;=0.6,11,IF(Y418&gt;=0.5,10,0))))))</f>
        <v/>
      </c>
      <c r="AB418" s="351" t="str">
        <f>IF(ODU!$A418="","",IF(Z418&gt;2, 25,6+INT(10*(Z418-0.0001))))</f>
        <v/>
      </c>
      <c r="AC418" s="304" t="str">
        <f>IF(ODU!$A418="","",IF(AA418&lt;R418," CapacityMin",""))</f>
        <v/>
      </c>
      <c r="AD418" s="304" t="str">
        <f>IF(ODU!$A418="","",IF(AB418&gt;S418," CapacityMax",""))</f>
        <v/>
      </c>
      <c r="AE418" s="344" t="str">
        <f>IF(ODU!$A418="","",IF(ODU!H418&lt;Min_Units," UnitMin",""))</f>
        <v/>
      </c>
      <c r="AF418" s="344" t="str">
        <f>IF(ODU!$A418="","",IF(ODU!I418&lt;=ODU!H418," UnitMax",""))</f>
        <v/>
      </c>
      <c r="AG418" s="344" t="str">
        <f>IF(ODU!$A418="","",IF(COUNTIF(IDU!$E$3:$N$3,"="&amp;UPPER(ODU!BL418))=1,""," Invalid_IDU_List"))</f>
        <v/>
      </c>
      <c r="AH418" s="344" t="str">
        <f t="shared" ca="1" si="51"/>
        <v/>
      </c>
      <c r="AI418" s="344" t="str">
        <f t="shared" si="52"/>
        <v/>
      </c>
    </row>
    <row r="419" spans="1:35" x14ac:dyDescent="0.2">
      <c r="A419">
        <v>419</v>
      </c>
      <c r="B419" s="311"/>
      <c r="C419" s="311"/>
      <c r="D419" s="311"/>
      <c r="E419" s="311"/>
      <c r="F419" s="311"/>
      <c r="G419" s="311"/>
      <c r="H419" s="311"/>
      <c r="I419" s="311"/>
      <c r="J419" s="311"/>
      <c r="K419" s="311"/>
      <c r="P419" s="344" t="str">
        <f>IF(ODU!$A419="","",IF(COUNTIF(ODU!$A$4:$A$504,"="&amp;ODU!$A419)&gt;1,"ODU_Duplicate",""))</f>
        <v/>
      </c>
      <c r="R419" s="351" t="str">
        <f>IF(ODU!$A419="","",9 + FIND("1",IF(ODU!$J419&gt;0,"1","0") &amp; IF(ODU!$K419&gt;0,"1","0") &amp; IF(ODU!$L419&gt;0,"1","0") &amp; IF(ODU!$M419&gt;0,"1","0")&amp; IF(ODU!$N419&gt;0,"1","0")&amp; IF(ODU!$O419&gt;0,"1","0")&amp; IF(ODU!$P419&gt;0,"1","0")&amp; IF(ODU!$Q419&gt;0,"1","0")&amp; IF(ODU!$R419&gt;0,"1","0")&amp; IF(ODU!$S419&gt;0,"1","0")&amp; IF(ODU!$T419&gt;0,"1","0")&amp; IF(ODU!$U419&gt;0,"1","0")&amp; IF(ODU!$V419&gt;0,"1","0")&amp; IF(ODU!$W419&gt;0,"1","0")&amp; IF(ODU!$X419&gt;0,"1","0")&amp; IF(ODU!$Y419&gt;0,"1","0")))</f>
        <v/>
      </c>
      <c r="S419" s="351" t="str">
        <f>IF(ODU!$A419="","",26 - FIND("1",IF(ODU!$Y419&gt;0,"1","0") &amp; IF(ODU!$X419&gt;0,"1","0") &amp; IF(ODU!$W419&gt;0,"1","0") &amp; IF(ODU!$V419&gt;0,"1","0")&amp; IF(ODU!$U419&gt;0,"1","0")&amp; IF(ODU!$T419&gt;0,"1","0")&amp; IF(ODU!$S419&gt;0,"1","0")&amp; IF(ODU!$R419&gt;0,"1","0")&amp; IF(ODU!$Q419&gt;0,"1","0")&amp; IF(ODU!$P419&gt;0,"1","0")&amp; IF(ODU!$O419&gt;0,"1","0")&amp; IF(ODU!$N419&gt;0,"1","0")&amp; IF(ODU!$M419&gt;0,"1","0")&amp; IF(ODU!$L419&gt;0,"1","0")&amp; IF(ODU!$K419&gt;0,"1","0")&amp; IF(ODU!$J419&gt;0,"1","0")))</f>
        <v/>
      </c>
      <c r="T419" s="351" t="str">
        <f>IF(ODU!$A419="","",26 + FIND("1",IF(ODU!$AA419&gt;0,"1","0") &amp; IF(ODU!$AB419&gt;0,"1","0") &amp; IF(ODU!$AC419&gt;0,"1","0") &amp; IF(ODU!$AD419&gt;0,"1","0")&amp; IF(ODU!$AE419&gt;0,"1","0")&amp; IF(ODU!$AF419&gt;0,"1","0")&amp; IF(ODU!$AG419&gt;0,"1","0")&amp; IF(ODU!$AH419&gt;0,"1","0")&amp; IF(ODU!$AI419&gt;0,"1","0")&amp; IF(ODU!$AJ419&gt;0,"1","0")&amp; IF(ODU!$AK419&gt;0,"1","0")&amp; IF(ODU!$AL419&gt;0,"1","0")&amp; IF(ODU!$AM419&gt;0,"1","0")&amp; IF(ODU!$AN419&gt;0,"1","0")&amp; IF(ODU!$AO419&gt;0,"1","0")&amp; IF(ODU!$AP419&gt;0,"1","0")))</f>
        <v/>
      </c>
      <c r="U419" s="351" t="str">
        <f>IF(ODU!$A419="","",43 - FIND("1",IF(ODU!$AP419&gt;0,"1","0") &amp; IF(ODU!$AO419&gt;0,"1","0") &amp; IF(ODU!$AN419&gt;0,"1","0") &amp; IF(ODU!$AM419&gt;0,"1","0")&amp; IF(ODU!$AL419&gt;0,"1","0")&amp; IF(ODU!$AK419&gt;0,"1","0")&amp; IF(ODU!$AJ419&gt;0,"1","0")&amp; IF(ODU!$AI419&gt;0,"1","0")&amp; IF(ODU!$AH419&gt;0,"1","0")&amp; IF(ODU!$AG419&gt;0,"1","0")&amp; IF(ODU!$AF419&gt;0,"1","0")&amp; IF(ODU!$AE419&gt;0,"1","0")&amp; IF(ODU!$AD419&gt;0,"1","0")&amp; IF(ODU!$AC419&gt;0,"1","0")&amp; IF(ODU!$AB419&gt;0,"1","0")&amp; IF(ODU!$AA419&gt;0,"1","0")))</f>
        <v/>
      </c>
      <c r="V419" s="351" t="str">
        <f>IF(ODU!$A419="","",IF(OR(T419&lt;&gt;R419+17,U419&lt;&gt;S419+17)," RangeMismatch",""))</f>
        <v/>
      </c>
      <c r="W419" s="344" t="str">
        <f ca="1">IF(ODU!$A419="","",IF(COUNTA(INDIRECT("odu!R"&amp;ROW()&amp;"C"&amp;R419&amp;":R"&amp;ROW()&amp;"C"&amp;S419,"false"))&lt;&gt;1+S419-R419," GapInRangeCooling",""))</f>
        <v/>
      </c>
      <c r="X419" s="344" t="str">
        <f ca="1">IF(ODU!$A419="","",IF(COUNTA(INDIRECT("odu!R"&amp;ROW()&amp;"C"&amp;T419&amp;":R"&amp;ROW()&amp;"C"&amp;U419,"false"))&lt;&gt;1+U419-T419," GapInRangeHeating",""))</f>
        <v/>
      </c>
      <c r="Y419" s="345" t="str">
        <f>IF(ODU!$A419="","",IF(OR(ODU!$F419=0,ODU!$B419=0),0,ODU!$F419/ODU!$B419))</f>
        <v/>
      </c>
      <c r="Z419" s="345" t="str">
        <f>IF(ODU!$A419="","",IF(OR(ODU!$G419=0,ODU!$B419=0),0, ODU!$G419/ODU!$B419))</f>
        <v/>
      </c>
      <c r="AA419" s="303" t="str">
        <f>IF(ODU!$A419="","",IF(Y419=0,0,IF(Y419&gt;=0.8,13,IF(Y419&gt;=0.7,12,IF(Y419&gt;=0.6,11,IF(Y419&gt;=0.5,10,0))))))</f>
        <v/>
      </c>
      <c r="AB419" s="351" t="str">
        <f>IF(ODU!$A419="","",IF(Z419&gt;2, 25,6+INT(10*(Z419-0.0001))))</f>
        <v/>
      </c>
      <c r="AC419" s="304" t="str">
        <f>IF(ODU!$A419="","",IF(AA419&lt;R419," CapacityMin",""))</f>
        <v/>
      </c>
      <c r="AD419" s="304" t="str">
        <f>IF(ODU!$A419="","",IF(AB419&gt;S419," CapacityMax",""))</f>
        <v/>
      </c>
      <c r="AE419" s="344" t="str">
        <f>IF(ODU!$A419="","",IF(ODU!H419&lt;Min_Units," UnitMin",""))</f>
        <v/>
      </c>
      <c r="AF419" s="344" t="str">
        <f>IF(ODU!$A419="","",IF(ODU!I419&lt;=ODU!H419," UnitMax",""))</f>
        <v/>
      </c>
      <c r="AG419" s="344" t="str">
        <f>IF(ODU!$A419="","",IF(COUNTIF(IDU!$E$3:$N$3,"="&amp;UPPER(ODU!BL419))=1,""," Invalid_IDU_List"))</f>
        <v/>
      </c>
      <c r="AH419" s="344" t="str">
        <f t="shared" ca="1" si="51"/>
        <v/>
      </c>
      <c r="AI419" s="344" t="str">
        <f t="shared" si="52"/>
        <v/>
      </c>
    </row>
    <row r="420" spans="1:35" x14ac:dyDescent="0.2">
      <c r="A420">
        <v>420</v>
      </c>
      <c r="B420" s="311"/>
      <c r="C420" s="311"/>
      <c r="D420" s="311"/>
      <c r="E420" s="311"/>
      <c r="F420" s="311"/>
      <c r="G420" s="311"/>
      <c r="H420" s="311"/>
      <c r="I420" s="311"/>
      <c r="J420" s="311"/>
      <c r="K420" s="311"/>
      <c r="P420" s="344" t="str">
        <f>IF(ODU!$A420="","",IF(COUNTIF(ODU!$A$4:$A$504,"="&amp;ODU!$A420)&gt;1,"ODU_Duplicate",""))</f>
        <v/>
      </c>
      <c r="R420" s="351" t="str">
        <f>IF(ODU!$A420="","",9 + FIND("1",IF(ODU!$J420&gt;0,"1","0") &amp; IF(ODU!$K420&gt;0,"1","0") &amp; IF(ODU!$L420&gt;0,"1","0") &amp; IF(ODU!$M420&gt;0,"1","0")&amp; IF(ODU!$N420&gt;0,"1","0")&amp; IF(ODU!$O420&gt;0,"1","0")&amp; IF(ODU!$P420&gt;0,"1","0")&amp; IF(ODU!$Q420&gt;0,"1","0")&amp; IF(ODU!$R420&gt;0,"1","0")&amp; IF(ODU!$S420&gt;0,"1","0")&amp; IF(ODU!$T420&gt;0,"1","0")&amp; IF(ODU!$U420&gt;0,"1","0")&amp; IF(ODU!$V420&gt;0,"1","0")&amp; IF(ODU!$W420&gt;0,"1","0")&amp; IF(ODU!$X420&gt;0,"1","0")&amp; IF(ODU!$Y420&gt;0,"1","0")))</f>
        <v/>
      </c>
      <c r="S420" s="351" t="str">
        <f>IF(ODU!$A420="","",26 - FIND("1",IF(ODU!$Y420&gt;0,"1","0") &amp; IF(ODU!$X420&gt;0,"1","0") &amp; IF(ODU!$W420&gt;0,"1","0") &amp; IF(ODU!$V420&gt;0,"1","0")&amp; IF(ODU!$U420&gt;0,"1","0")&amp; IF(ODU!$T420&gt;0,"1","0")&amp; IF(ODU!$S420&gt;0,"1","0")&amp; IF(ODU!$R420&gt;0,"1","0")&amp; IF(ODU!$Q420&gt;0,"1","0")&amp; IF(ODU!$P420&gt;0,"1","0")&amp; IF(ODU!$O420&gt;0,"1","0")&amp; IF(ODU!$N420&gt;0,"1","0")&amp; IF(ODU!$M420&gt;0,"1","0")&amp; IF(ODU!$L420&gt;0,"1","0")&amp; IF(ODU!$K420&gt;0,"1","0")&amp; IF(ODU!$J420&gt;0,"1","0")))</f>
        <v/>
      </c>
      <c r="T420" s="351" t="str">
        <f>IF(ODU!$A420="","",26 + FIND("1",IF(ODU!$AA420&gt;0,"1","0") &amp; IF(ODU!$AB420&gt;0,"1","0") &amp; IF(ODU!$AC420&gt;0,"1","0") &amp; IF(ODU!$AD420&gt;0,"1","0")&amp; IF(ODU!$AE420&gt;0,"1","0")&amp; IF(ODU!$AF420&gt;0,"1","0")&amp; IF(ODU!$AG420&gt;0,"1","0")&amp; IF(ODU!$AH420&gt;0,"1","0")&amp; IF(ODU!$AI420&gt;0,"1","0")&amp; IF(ODU!$AJ420&gt;0,"1","0")&amp; IF(ODU!$AK420&gt;0,"1","0")&amp; IF(ODU!$AL420&gt;0,"1","0")&amp; IF(ODU!$AM420&gt;0,"1","0")&amp; IF(ODU!$AN420&gt;0,"1","0")&amp; IF(ODU!$AO420&gt;0,"1","0")&amp; IF(ODU!$AP420&gt;0,"1","0")))</f>
        <v/>
      </c>
      <c r="U420" s="351" t="str">
        <f>IF(ODU!$A420="","",43 - FIND("1",IF(ODU!$AP420&gt;0,"1","0") &amp; IF(ODU!$AO420&gt;0,"1","0") &amp; IF(ODU!$AN420&gt;0,"1","0") &amp; IF(ODU!$AM420&gt;0,"1","0")&amp; IF(ODU!$AL420&gt;0,"1","0")&amp; IF(ODU!$AK420&gt;0,"1","0")&amp; IF(ODU!$AJ420&gt;0,"1","0")&amp; IF(ODU!$AI420&gt;0,"1","0")&amp; IF(ODU!$AH420&gt;0,"1","0")&amp; IF(ODU!$AG420&gt;0,"1","0")&amp; IF(ODU!$AF420&gt;0,"1","0")&amp; IF(ODU!$AE420&gt;0,"1","0")&amp; IF(ODU!$AD420&gt;0,"1","0")&amp; IF(ODU!$AC420&gt;0,"1","0")&amp; IF(ODU!$AB420&gt;0,"1","0")&amp; IF(ODU!$AA420&gt;0,"1","0")))</f>
        <v/>
      </c>
      <c r="V420" s="351" t="str">
        <f>IF(ODU!$A420="","",IF(OR(T420&lt;&gt;R420+17,U420&lt;&gt;S420+17)," RangeMismatch",""))</f>
        <v/>
      </c>
      <c r="W420" s="344" t="str">
        <f ca="1">IF(ODU!$A420="","",IF(COUNTA(INDIRECT("odu!R"&amp;ROW()&amp;"C"&amp;R420&amp;":R"&amp;ROW()&amp;"C"&amp;S420,"false"))&lt;&gt;1+S420-R420," GapInRangeCooling",""))</f>
        <v/>
      </c>
      <c r="X420" s="344" t="str">
        <f ca="1">IF(ODU!$A420="","",IF(COUNTA(INDIRECT("odu!R"&amp;ROW()&amp;"C"&amp;T420&amp;":R"&amp;ROW()&amp;"C"&amp;U420,"false"))&lt;&gt;1+U420-T420," GapInRangeHeating",""))</f>
        <v/>
      </c>
      <c r="Y420" s="345" t="str">
        <f>IF(ODU!$A420="","",IF(OR(ODU!$F420=0,ODU!$B420=0),0,ODU!$F420/ODU!$B420))</f>
        <v/>
      </c>
      <c r="Z420" s="345" t="str">
        <f>IF(ODU!$A420="","",IF(OR(ODU!$G420=0,ODU!$B420=0),0, ODU!$G420/ODU!$B420))</f>
        <v/>
      </c>
      <c r="AA420" s="303" t="str">
        <f>IF(ODU!$A420="","",IF(Y420=0,0,IF(Y420&gt;=0.8,13,IF(Y420&gt;=0.7,12,IF(Y420&gt;=0.6,11,IF(Y420&gt;=0.5,10,0))))))</f>
        <v/>
      </c>
      <c r="AB420" s="351" t="str">
        <f>IF(ODU!$A420="","",IF(Z420&gt;2, 25,6+INT(10*(Z420-0.0001))))</f>
        <v/>
      </c>
      <c r="AC420" s="304" t="str">
        <f>IF(ODU!$A420="","",IF(AA420&lt;R420," CapacityMin",""))</f>
        <v/>
      </c>
      <c r="AD420" s="304" t="str">
        <f>IF(ODU!$A420="","",IF(AB420&gt;S420," CapacityMax",""))</f>
        <v/>
      </c>
      <c r="AE420" s="344" t="str">
        <f>IF(ODU!$A420="","",IF(ODU!H420&lt;Min_Units," UnitMin",""))</f>
        <v/>
      </c>
      <c r="AF420" s="344" t="str">
        <f>IF(ODU!$A420="","",IF(ODU!I420&lt;=ODU!H420," UnitMax",""))</f>
        <v/>
      </c>
      <c r="AG420" s="344" t="str">
        <f>IF(ODU!$A420="","",IF(COUNTIF(IDU!$E$3:$N$3,"="&amp;UPPER(ODU!BL420))=1,""," Invalid_IDU_List"))</f>
        <v/>
      </c>
      <c r="AH420" s="344" t="str">
        <f t="shared" ca="1" si="51"/>
        <v/>
      </c>
      <c r="AI420" s="344" t="str">
        <f t="shared" si="52"/>
        <v/>
      </c>
    </row>
    <row r="421" spans="1:35" x14ac:dyDescent="0.2">
      <c r="A421">
        <v>421</v>
      </c>
      <c r="B421" s="311"/>
      <c r="C421" s="311"/>
      <c r="D421" s="311"/>
      <c r="E421" s="311"/>
      <c r="F421" s="311"/>
      <c r="G421" s="311"/>
      <c r="H421" s="311"/>
      <c r="I421" s="311"/>
      <c r="J421" s="311"/>
      <c r="K421" s="311"/>
      <c r="P421" s="344" t="str">
        <f>IF(ODU!$A421="","",IF(COUNTIF(ODU!$A$4:$A$504,"="&amp;ODU!$A421)&gt;1,"ODU_Duplicate",""))</f>
        <v/>
      </c>
      <c r="R421" s="351" t="str">
        <f>IF(ODU!$A421="","",9 + FIND("1",IF(ODU!$J421&gt;0,"1","0") &amp; IF(ODU!$K421&gt;0,"1","0") &amp; IF(ODU!$L421&gt;0,"1","0") &amp; IF(ODU!$M421&gt;0,"1","0")&amp; IF(ODU!$N421&gt;0,"1","0")&amp; IF(ODU!$O421&gt;0,"1","0")&amp; IF(ODU!$P421&gt;0,"1","0")&amp; IF(ODU!$Q421&gt;0,"1","0")&amp; IF(ODU!$R421&gt;0,"1","0")&amp; IF(ODU!$S421&gt;0,"1","0")&amp; IF(ODU!$T421&gt;0,"1","0")&amp; IF(ODU!$U421&gt;0,"1","0")&amp; IF(ODU!$V421&gt;0,"1","0")&amp; IF(ODU!$W421&gt;0,"1","0")&amp; IF(ODU!$X421&gt;0,"1","0")&amp; IF(ODU!$Y421&gt;0,"1","0")))</f>
        <v/>
      </c>
      <c r="S421" s="351" t="str">
        <f>IF(ODU!$A421="","",26 - FIND("1",IF(ODU!$Y421&gt;0,"1","0") &amp; IF(ODU!$X421&gt;0,"1","0") &amp; IF(ODU!$W421&gt;0,"1","0") &amp; IF(ODU!$V421&gt;0,"1","0")&amp; IF(ODU!$U421&gt;0,"1","0")&amp; IF(ODU!$T421&gt;0,"1","0")&amp; IF(ODU!$S421&gt;0,"1","0")&amp; IF(ODU!$R421&gt;0,"1","0")&amp; IF(ODU!$Q421&gt;0,"1","0")&amp; IF(ODU!$P421&gt;0,"1","0")&amp; IF(ODU!$O421&gt;0,"1","0")&amp; IF(ODU!$N421&gt;0,"1","0")&amp; IF(ODU!$M421&gt;0,"1","0")&amp; IF(ODU!$L421&gt;0,"1","0")&amp; IF(ODU!$K421&gt;0,"1","0")&amp; IF(ODU!$J421&gt;0,"1","0")))</f>
        <v/>
      </c>
      <c r="T421" s="351" t="str">
        <f>IF(ODU!$A421="","",26 + FIND("1",IF(ODU!$AA421&gt;0,"1","0") &amp; IF(ODU!$AB421&gt;0,"1","0") &amp; IF(ODU!$AC421&gt;0,"1","0") &amp; IF(ODU!$AD421&gt;0,"1","0")&amp; IF(ODU!$AE421&gt;0,"1","0")&amp; IF(ODU!$AF421&gt;0,"1","0")&amp; IF(ODU!$AG421&gt;0,"1","0")&amp; IF(ODU!$AH421&gt;0,"1","0")&amp; IF(ODU!$AI421&gt;0,"1","0")&amp; IF(ODU!$AJ421&gt;0,"1","0")&amp; IF(ODU!$AK421&gt;0,"1","0")&amp; IF(ODU!$AL421&gt;0,"1","0")&amp; IF(ODU!$AM421&gt;0,"1","0")&amp; IF(ODU!$AN421&gt;0,"1","0")&amp; IF(ODU!$AO421&gt;0,"1","0")&amp; IF(ODU!$AP421&gt;0,"1","0")))</f>
        <v/>
      </c>
      <c r="U421" s="351" t="str">
        <f>IF(ODU!$A421="","",43 - FIND("1",IF(ODU!$AP421&gt;0,"1","0") &amp; IF(ODU!$AO421&gt;0,"1","0") &amp; IF(ODU!$AN421&gt;0,"1","0") &amp; IF(ODU!$AM421&gt;0,"1","0")&amp; IF(ODU!$AL421&gt;0,"1","0")&amp; IF(ODU!$AK421&gt;0,"1","0")&amp; IF(ODU!$AJ421&gt;0,"1","0")&amp; IF(ODU!$AI421&gt;0,"1","0")&amp; IF(ODU!$AH421&gt;0,"1","0")&amp; IF(ODU!$AG421&gt;0,"1","0")&amp; IF(ODU!$AF421&gt;0,"1","0")&amp; IF(ODU!$AE421&gt;0,"1","0")&amp; IF(ODU!$AD421&gt;0,"1","0")&amp; IF(ODU!$AC421&gt;0,"1","0")&amp; IF(ODU!$AB421&gt;0,"1","0")&amp; IF(ODU!$AA421&gt;0,"1","0")))</f>
        <v/>
      </c>
      <c r="V421" s="351" t="str">
        <f>IF(ODU!$A421="","",IF(OR(T421&lt;&gt;R421+17,U421&lt;&gt;S421+17)," RangeMismatch",""))</f>
        <v/>
      </c>
      <c r="W421" s="344" t="str">
        <f ca="1">IF(ODU!$A421="","",IF(COUNTA(INDIRECT("odu!R"&amp;ROW()&amp;"C"&amp;R421&amp;":R"&amp;ROW()&amp;"C"&amp;S421,"false"))&lt;&gt;1+S421-R421," GapInRangeCooling",""))</f>
        <v/>
      </c>
      <c r="X421" s="344" t="str">
        <f ca="1">IF(ODU!$A421="","",IF(COUNTA(INDIRECT("odu!R"&amp;ROW()&amp;"C"&amp;T421&amp;":R"&amp;ROW()&amp;"C"&amp;U421,"false"))&lt;&gt;1+U421-T421," GapInRangeHeating",""))</f>
        <v/>
      </c>
      <c r="Y421" s="345" t="str">
        <f>IF(ODU!$A421="","",IF(OR(ODU!$F421=0,ODU!$B421=0),0,ODU!$F421/ODU!$B421))</f>
        <v/>
      </c>
      <c r="Z421" s="345" t="str">
        <f>IF(ODU!$A421="","",IF(OR(ODU!$G421=0,ODU!$B421=0),0, ODU!$G421/ODU!$B421))</f>
        <v/>
      </c>
      <c r="AA421" s="303" t="str">
        <f>IF(ODU!$A421="","",IF(Y421=0,0,IF(Y421&gt;=0.8,13,IF(Y421&gt;=0.7,12,IF(Y421&gt;=0.6,11,IF(Y421&gt;=0.5,10,0))))))</f>
        <v/>
      </c>
      <c r="AB421" s="351" t="str">
        <f>IF(ODU!$A421="","",IF(Z421&gt;2, 25,6+INT(10*(Z421-0.0001))))</f>
        <v/>
      </c>
      <c r="AC421" s="304" t="str">
        <f>IF(ODU!$A421="","",IF(AA421&lt;R421," CapacityMin",""))</f>
        <v/>
      </c>
      <c r="AD421" s="304" t="str">
        <f>IF(ODU!$A421="","",IF(AB421&gt;S421," CapacityMax",""))</f>
        <v/>
      </c>
      <c r="AE421" s="344" t="str">
        <f>IF(ODU!$A421="","",IF(ODU!H421&lt;Min_Units," UnitMin",""))</f>
        <v/>
      </c>
      <c r="AF421" s="344" t="str">
        <f>IF(ODU!$A421="","",IF(ODU!I421&lt;=ODU!H421," UnitMax",""))</f>
        <v/>
      </c>
      <c r="AG421" s="344" t="str">
        <f>IF(ODU!$A421="","",IF(COUNTIF(IDU!$E$3:$N$3,"="&amp;UPPER(ODU!BL421))=1,""," Invalid_IDU_List"))</f>
        <v/>
      </c>
      <c r="AH421" s="344" t="str">
        <f t="shared" ca="1" si="51"/>
        <v/>
      </c>
      <c r="AI421" s="344" t="str">
        <f t="shared" si="52"/>
        <v/>
      </c>
    </row>
    <row r="422" spans="1:35" x14ac:dyDescent="0.2">
      <c r="A422">
        <v>422</v>
      </c>
      <c r="B422" s="311"/>
      <c r="C422" s="311"/>
      <c r="D422" s="311"/>
      <c r="E422" s="311"/>
      <c r="F422" s="311"/>
      <c r="G422" s="311"/>
      <c r="H422" s="311"/>
      <c r="I422" s="311"/>
      <c r="J422" s="311"/>
      <c r="K422" s="311"/>
      <c r="P422" s="344" t="str">
        <f>IF(ODU!$A422="","",IF(COUNTIF(ODU!$A$4:$A$504,"="&amp;ODU!$A422)&gt;1,"ODU_Duplicate",""))</f>
        <v/>
      </c>
      <c r="R422" s="351" t="str">
        <f>IF(ODU!$A422="","",9 + FIND("1",IF(ODU!$J422&gt;0,"1","0") &amp; IF(ODU!$K422&gt;0,"1","0") &amp; IF(ODU!$L422&gt;0,"1","0") &amp; IF(ODU!$M422&gt;0,"1","0")&amp; IF(ODU!$N422&gt;0,"1","0")&amp; IF(ODU!$O422&gt;0,"1","0")&amp; IF(ODU!$P422&gt;0,"1","0")&amp; IF(ODU!$Q422&gt;0,"1","0")&amp; IF(ODU!$R422&gt;0,"1","0")&amp; IF(ODU!$S422&gt;0,"1","0")&amp; IF(ODU!$T422&gt;0,"1","0")&amp; IF(ODU!$U422&gt;0,"1","0")&amp; IF(ODU!$V422&gt;0,"1","0")&amp; IF(ODU!$W422&gt;0,"1","0")&amp; IF(ODU!$X422&gt;0,"1","0")&amp; IF(ODU!$Y422&gt;0,"1","0")))</f>
        <v/>
      </c>
      <c r="S422" s="351" t="str">
        <f>IF(ODU!$A422="","",26 - FIND("1",IF(ODU!$Y422&gt;0,"1","0") &amp; IF(ODU!$X422&gt;0,"1","0") &amp; IF(ODU!$W422&gt;0,"1","0") &amp; IF(ODU!$V422&gt;0,"1","0")&amp; IF(ODU!$U422&gt;0,"1","0")&amp; IF(ODU!$T422&gt;0,"1","0")&amp; IF(ODU!$S422&gt;0,"1","0")&amp; IF(ODU!$R422&gt;0,"1","0")&amp; IF(ODU!$Q422&gt;0,"1","0")&amp; IF(ODU!$P422&gt;0,"1","0")&amp; IF(ODU!$O422&gt;0,"1","0")&amp; IF(ODU!$N422&gt;0,"1","0")&amp; IF(ODU!$M422&gt;0,"1","0")&amp; IF(ODU!$L422&gt;0,"1","0")&amp; IF(ODU!$K422&gt;0,"1","0")&amp; IF(ODU!$J422&gt;0,"1","0")))</f>
        <v/>
      </c>
      <c r="T422" s="351" t="str">
        <f>IF(ODU!$A422="","",26 + FIND("1",IF(ODU!$AA422&gt;0,"1","0") &amp; IF(ODU!$AB422&gt;0,"1","0") &amp; IF(ODU!$AC422&gt;0,"1","0") &amp; IF(ODU!$AD422&gt;0,"1","0")&amp; IF(ODU!$AE422&gt;0,"1","0")&amp; IF(ODU!$AF422&gt;0,"1","0")&amp; IF(ODU!$AG422&gt;0,"1","0")&amp; IF(ODU!$AH422&gt;0,"1","0")&amp; IF(ODU!$AI422&gt;0,"1","0")&amp; IF(ODU!$AJ422&gt;0,"1","0")&amp; IF(ODU!$AK422&gt;0,"1","0")&amp; IF(ODU!$AL422&gt;0,"1","0")&amp; IF(ODU!$AM422&gt;0,"1","0")&amp; IF(ODU!$AN422&gt;0,"1","0")&amp; IF(ODU!$AO422&gt;0,"1","0")&amp; IF(ODU!$AP422&gt;0,"1","0")))</f>
        <v/>
      </c>
      <c r="U422" s="351" t="str">
        <f>IF(ODU!$A422="","",43 - FIND("1",IF(ODU!$AP422&gt;0,"1","0") &amp; IF(ODU!$AO422&gt;0,"1","0") &amp; IF(ODU!$AN422&gt;0,"1","0") &amp; IF(ODU!$AM422&gt;0,"1","0")&amp; IF(ODU!$AL422&gt;0,"1","0")&amp; IF(ODU!$AK422&gt;0,"1","0")&amp; IF(ODU!$AJ422&gt;0,"1","0")&amp; IF(ODU!$AI422&gt;0,"1","0")&amp; IF(ODU!$AH422&gt;0,"1","0")&amp; IF(ODU!$AG422&gt;0,"1","0")&amp; IF(ODU!$AF422&gt;0,"1","0")&amp; IF(ODU!$AE422&gt;0,"1","0")&amp; IF(ODU!$AD422&gt;0,"1","0")&amp; IF(ODU!$AC422&gt;0,"1","0")&amp; IF(ODU!$AB422&gt;0,"1","0")&amp; IF(ODU!$AA422&gt;0,"1","0")))</f>
        <v/>
      </c>
      <c r="V422" s="351" t="str">
        <f>IF(ODU!$A422="","",IF(OR(T422&lt;&gt;R422+17,U422&lt;&gt;S422+17)," RangeMismatch",""))</f>
        <v/>
      </c>
      <c r="W422" s="344" t="str">
        <f ca="1">IF(ODU!$A422="","",IF(COUNTA(INDIRECT("odu!R"&amp;ROW()&amp;"C"&amp;R422&amp;":R"&amp;ROW()&amp;"C"&amp;S422,"false"))&lt;&gt;1+S422-R422," GapInRangeCooling",""))</f>
        <v/>
      </c>
      <c r="X422" s="344" t="str">
        <f ca="1">IF(ODU!$A422="","",IF(COUNTA(INDIRECT("odu!R"&amp;ROW()&amp;"C"&amp;T422&amp;":R"&amp;ROW()&amp;"C"&amp;U422,"false"))&lt;&gt;1+U422-T422," GapInRangeHeating",""))</f>
        <v/>
      </c>
      <c r="Y422" s="345" t="str">
        <f>IF(ODU!$A422="","",IF(OR(ODU!$F422=0,ODU!$B422=0),0,ODU!$F422/ODU!$B422))</f>
        <v/>
      </c>
      <c r="Z422" s="345" t="str">
        <f>IF(ODU!$A422="","",IF(OR(ODU!$G422=0,ODU!$B422=0),0, ODU!$G422/ODU!$B422))</f>
        <v/>
      </c>
      <c r="AA422" s="303" t="str">
        <f>IF(ODU!$A422="","",IF(Y422=0,0,IF(Y422&gt;=0.8,13,IF(Y422&gt;=0.7,12,IF(Y422&gt;=0.6,11,IF(Y422&gt;=0.5,10,0))))))</f>
        <v/>
      </c>
      <c r="AB422" s="351" t="str">
        <f>IF(ODU!$A422="","",IF(Z422&gt;2, 25,6+INT(10*(Z422-0.0001))))</f>
        <v/>
      </c>
      <c r="AC422" s="304" t="str">
        <f>IF(ODU!$A422="","",IF(AA422&lt;R422," CapacityMin",""))</f>
        <v/>
      </c>
      <c r="AD422" s="304" t="str">
        <f>IF(ODU!$A422="","",IF(AB422&gt;S422," CapacityMax",""))</f>
        <v/>
      </c>
      <c r="AE422" s="344" t="str">
        <f>IF(ODU!$A422="","",IF(ODU!H422&lt;Min_Units," UnitMin",""))</f>
        <v/>
      </c>
      <c r="AF422" s="344" t="str">
        <f>IF(ODU!$A422="","",IF(ODU!I422&lt;=ODU!H422," UnitMax",""))</f>
        <v/>
      </c>
      <c r="AG422" s="344" t="str">
        <f>IF(ODU!$A422="","",IF(COUNTIF(IDU!$E$3:$N$3,"="&amp;UPPER(ODU!BL422))=1,""," Invalid_IDU_List"))</f>
        <v/>
      </c>
      <c r="AH422" s="344" t="str">
        <f t="shared" ca="1" si="51"/>
        <v/>
      </c>
      <c r="AI422" s="344" t="str">
        <f t="shared" si="52"/>
        <v/>
      </c>
    </row>
    <row r="423" spans="1:35" x14ac:dyDescent="0.2">
      <c r="A423">
        <v>423</v>
      </c>
      <c r="B423" s="311"/>
      <c r="C423" s="311"/>
      <c r="D423" s="311"/>
      <c r="E423" s="311"/>
      <c r="F423" s="311"/>
      <c r="G423" s="311"/>
      <c r="H423" s="311"/>
      <c r="I423" s="311"/>
      <c r="J423" s="311"/>
      <c r="K423" s="311"/>
      <c r="P423" s="344" t="str">
        <f>IF(ODU!$A423="","",IF(COUNTIF(ODU!$A$4:$A$504,"="&amp;ODU!$A423)&gt;1,"ODU_Duplicate",""))</f>
        <v/>
      </c>
      <c r="R423" s="351" t="str">
        <f>IF(ODU!$A423="","",9 + FIND("1",IF(ODU!$J423&gt;0,"1","0") &amp; IF(ODU!$K423&gt;0,"1","0") &amp; IF(ODU!$L423&gt;0,"1","0") &amp; IF(ODU!$M423&gt;0,"1","0")&amp; IF(ODU!$N423&gt;0,"1","0")&amp; IF(ODU!$O423&gt;0,"1","0")&amp; IF(ODU!$P423&gt;0,"1","0")&amp; IF(ODU!$Q423&gt;0,"1","0")&amp; IF(ODU!$R423&gt;0,"1","0")&amp; IF(ODU!$S423&gt;0,"1","0")&amp; IF(ODU!$T423&gt;0,"1","0")&amp; IF(ODU!$U423&gt;0,"1","0")&amp; IF(ODU!$V423&gt;0,"1","0")&amp; IF(ODU!$W423&gt;0,"1","0")&amp; IF(ODU!$X423&gt;0,"1","0")&amp; IF(ODU!$Y423&gt;0,"1","0")))</f>
        <v/>
      </c>
      <c r="S423" s="351" t="str">
        <f>IF(ODU!$A423="","",26 - FIND("1",IF(ODU!$Y423&gt;0,"1","0") &amp; IF(ODU!$X423&gt;0,"1","0") &amp; IF(ODU!$W423&gt;0,"1","0") &amp; IF(ODU!$V423&gt;0,"1","0")&amp; IF(ODU!$U423&gt;0,"1","0")&amp; IF(ODU!$T423&gt;0,"1","0")&amp; IF(ODU!$S423&gt;0,"1","0")&amp; IF(ODU!$R423&gt;0,"1","0")&amp; IF(ODU!$Q423&gt;0,"1","0")&amp; IF(ODU!$P423&gt;0,"1","0")&amp; IF(ODU!$O423&gt;0,"1","0")&amp; IF(ODU!$N423&gt;0,"1","0")&amp; IF(ODU!$M423&gt;0,"1","0")&amp; IF(ODU!$L423&gt;0,"1","0")&amp; IF(ODU!$K423&gt;0,"1","0")&amp; IF(ODU!$J423&gt;0,"1","0")))</f>
        <v/>
      </c>
      <c r="T423" s="351" t="str">
        <f>IF(ODU!$A423="","",26 + FIND("1",IF(ODU!$AA423&gt;0,"1","0") &amp; IF(ODU!$AB423&gt;0,"1","0") &amp; IF(ODU!$AC423&gt;0,"1","0") &amp; IF(ODU!$AD423&gt;0,"1","0")&amp; IF(ODU!$AE423&gt;0,"1","0")&amp; IF(ODU!$AF423&gt;0,"1","0")&amp; IF(ODU!$AG423&gt;0,"1","0")&amp; IF(ODU!$AH423&gt;0,"1","0")&amp; IF(ODU!$AI423&gt;0,"1","0")&amp; IF(ODU!$AJ423&gt;0,"1","0")&amp; IF(ODU!$AK423&gt;0,"1","0")&amp; IF(ODU!$AL423&gt;0,"1","0")&amp; IF(ODU!$AM423&gt;0,"1","0")&amp; IF(ODU!$AN423&gt;0,"1","0")&amp; IF(ODU!$AO423&gt;0,"1","0")&amp; IF(ODU!$AP423&gt;0,"1","0")))</f>
        <v/>
      </c>
      <c r="U423" s="351" t="str">
        <f>IF(ODU!$A423="","",43 - FIND("1",IF(ODU!$AP423&gt;0,"1","0") &amp; IF(ODU!$AO423&gt;0,"1","0") &amp; IF(ODU!$AN423&gt;0,"1","0") &amp; IF(ODU!$AM423&gt;0,"1","0")&amp; IF(ODU!$AL423&gt;0,"1","0")&amp; IF(ODU!$AK423&gt;0,"1","0")&amp; IF(ODU!$AJ423&gt;0,"1","0")&amp; IF(ODU!$AI423&gt;0,"1","0")&amp; IF(ODU!$AH423&gt;0,"1","0")&amp; IF(ODU!$AG423&gt;0,"1","0")&amp; IF(ODU!$AF423&gt;0,"1","0")&amp; IF(ODU!$AE423&gt;0,"1","0")&amp; IF(ODU!$AD423&gt;0,"1","0")&amp; IF(ODU!$AC423&gt;0,"1","0")&amp; IF(ODU!$AB423&gt;0,"1","0")&amp; IF(ODU!$AA423&gt;0,"1","0")))</f>
        <v/>
      </c>
      <c r="V423" s="351" t="str">
        <f>IF(ODU!$A423="","",IF(OR(T423&lt;&gt;R423+17,U423&lt;&gt;S423+17)," RangeMismatch",""))</f>
        <v/>
      </c>
      <c r="W423" s="344" t="str">
        <f ca="1">IF(ODU!$A423="","",IF(COUNTA(INDIRECT("odu!R"&amp;ROW()&amp;"C"&amp;R423&amp;":R"&amp;ROW()&amp;"C"&amp;S423,"false"))&lt;&gt;1+S423-R423," GapInRangeCooling",""))</f>
        <v/>
      </c>
      <c r="X423" s="344" t="str">
        <f ca="1">IF(ODU!$A423="","",IF(COUNTA(INDIRECT("odu!R"&amp;ROW()&amp;"C"&amp;T423&amp;":R"&amp;ROW()&amp;"C"&amp;U423,"false"))&lt;&gt;1+U423-T423," GapInRangeHeating",""))</f>
        <v/>
      </c>
      <c r="Y423" s="345" t="str">
        <f>IF(ODU!$A423="","",IF(OR(ODU!$F423=0,ODU!$B423=0),0,ODU!$F423/ODU!$B423))</f>
        <v/>
      </c>
      <c r="Z423" s="345" t="str">
        <f>IF(ODU!$A423="","",IF(OR(ODU!$G423=0,ODU!$B423=0),0, ODU!$G423/ODU!$B423))</f>
        <v/>
      </c>
      <c r="AA423" s="303" t="str">
        <f>IF(ODU!$A423="","",IF(Y423=0,0,IF(Y423&gt;=0.8,13,IF(Y423&gt;=0.7,12,IF(Y423&gt;=0.6,11,IF(Y423&gt;=0.5,10,0))))))</f>
        <v/>
      </c>
      <c r="AB423" s="351" t="str">
        <f>IF(ODU!$A423="","",IF(Z423&gt;2, 25,6+INT(10*(Z423-0.0001))))</f>
        <v/>
      </c>
      <c r="AC423" s="304" t="str">
        <f>IF(ODU!$A423="","",IF(AA423&lt;R423," CapacityMin",""))</f>
        <v/>
      </c>
      <c r="AD423" s="304" t="str">
        <f>IF(ODU!$A423="","",IF(AB423&gt;S423," CapacityMax",""))</f>
        <v/>
      </c>
      <c r="AE423" s="344" t="str">
        <f>IF(ODU!$A423="","",IF(ODU!H423&lt;Min_Units," UnitMin",""))</f>
        <v/>
      </c>
      <c r="AF423" s="344" t="str">
        <f>IF(ODU!$A423="","",IF(ODU!I423&lt;=ODU!H423," UnitMax",""))</f>
        <v/>
      </c>
      <c r="AG423" s="344" t="str">
        <f>IF(ODU!$A423="","",IF(COUNTIF(IDU!$E$3:$N$3,"="&amp;UPPER(ODU!BL423))=1,""," Invalid_IDU_List"))</f>
        <v/>
      </c>
      <c r="AH423" s="344" t="str">
        <f t="shared" ca="1" si="51"/>
        <v/>
      </c>
      <c r="AI423" s="344" t="str">
        <f t="shared" si="52"/>
        <v/>
      </c>
    </row>
    <row r="424" spans="1:35" x14ac:dyDescent="0.2">
      <c r="A424">
        <v>424</v>
      </c>
      <c r="B424" s="311"/>
      <c r="C424" s="311"/>
      <c r="D424" s="311"/>
      <c r="E424" s="311"/>
      <c r="F424" s="311"/>
      <c r="G424" s="311"/>
      <c r="H424" s="311"/>
      <c r="I424" s="311"/>
      <c r="J424" s="311"/>
      <c r="K424" s="311"/>
      <c r="P424" s="344" t="str">
        <f>IF(ODU!$A424="","",IF(COUNTIF(ODU!$A$4:$A$504,"="&amp;ODU!$A424)&gt;1,"ODU_Duplicate",""))</f>
        <v/>
      </c>
      <c r="R424" s="351" t="str">
        <f>IF(ODU!$A424="","",9 + FIND("1",IF(ODU!$J424&gt;0,"1","0") &amp; IF(ODU!$K424&gt;0,"1","0") &amp; IF(ODU!$L424&gt;0,"1","0") &amp; IF(ODU!$M424&gt;0,"1","0")&amp; IF(ODU!$N424&gt;0,"1","0")&amp; IF(ODU!$O424&gt;0,"1","0")&amp; IF(ODU!$P424&gt;0,"1","0")&amp; IF(ODU!$Q424&gt;0,"1","0")&amp; IF(ODU!$R424&gt;0,"1","0")&amp; IF(ODU!$S424&gt;0,"1","0")&amp; IF(ODU!$T424&gt;0,"1","0")&amp; IF(ODU!$U424&gt;0,"1","0")&amp; IF(ODU!$V424&gt;0,"1","0")&amp; IF(ODU!$W424&gt;0,"1","0")&amp; IF(ODU!$X424&gt;0,"1","0")&amp; IF(ODU!$Y424&gt;0,"1","0")))</f>
        <v/>
      </c>
      <c r="S424" s="351" t="str">
        <f>IF(ODU!$A424="","",26 - FIND("1",IF(ODU!$Y424&gt;0,"1","0") &amp; IF(ODU!$X424&gt;0,"1","0") &amp; IF(ODU!$W424&gt;0,"1","0") &amp; IF(ODU!$V424&gt;0,"1","0")&amp; IF(ODU!$U424&gt;0,"1","0")&amp; IF(ODU!$T424&gt;0,"1","0")&amp; IF(ODU!$S424&gt;0,"1","0")&amp; IF(ODU!$R424&gt;0,"1","0")&amp; IF(ODU!$Q424&gt;0,"1","0")&amp; IF(ODU!$P424&gt;0,"1","0")&amp; IF(ODU!$O424&gt;0,"1","0")&amp; IF(ODU!$N424&gt;0,"1","0")&amp; IF(ODU!$M424&gt;0,"1","0")&amp; IF(ODU!$L424&gt;0,"1","0")&amp; IF(ODU!$K424&gt;0,"1","0")&amp; IF(ODU!$J424&gt;0,"1","0")))</f>
        <v/>
      </c>
      <c r="T424" s="351" t="str">
        <f>IF(ODU!$A424="","",26 + FIND("1",IF(ODU!$AA424&gt;0,"1","0") &amp; IF(ODU!$AB424&gt;0,"1","0") &amp; IF(ODU!$AC424&gt;0,"1","0") &amp; IF(ODU!$AD424&gt;0,"1","0")&amp; IF(ODU!$AE424&gt;0,"1","0")&amp; IF(ODU!$AF424&gt;0,"1","0")&amp; IF(ODU!$AG424&gt;0,"1","0")&amp; IF(ODU!$AH424&gt;0,"1","0")&amp; IF(ODU!$AI424&gt;0,"1","0")&amp; IF(ODU!$AJ424&gt;0,"1","0")&amp; IF(ODU!$AK424&gt;0,"1","0")&amp; IF(ODU!$AL424&gt;0,"1","0")&amp; IF(ODU!$AM424&gt;0,"1","0")&amp; IF(ODU!$AN424&gt;0,"1","0")&amp; IF(ODU!$AO424&gt;0,"1","0")&amp; IF(ODU!$AP424&gt;0,"1","0")))</f>
        <v/>
      </c>
      <c r="U424" s="351" t="str">
        <f>IF(ODU!$A424="","",43 - FIND("1",IF(ODU!$AP424&gt;0,"1","0") &amp; IF(ODU!$AO424&gt;0,"1","0") &amp; IF(ODU!$AN424&gt;0,"1","0") &amp; IF(ODU!$AM424&gt;0,"1","0")&amp; IF(ODU!$AL424&gt;0,"1","0")&amp; IF(ODU!$AK424&gt;0,"1","0")&amp; IF(ODU!$AJ424&gt;0,"1","0")&amp; IF(ODU!$AI424&gt;0,"1","0")&amp; IF(ODU!$AH424&gt;0,"1","0")&amp; IF(ODU!$AG424&gt;0,"1","0")&amp; IF(ODU!$AF424&gt;0,"1","0")&amp; IF(ODU!$AE424&gt;0,"1","0")&amp; IF(ODU!$AD424&gt;0,"1","0")&amp; IF(ODU!$AC424&gt;0,"1","0")&amp; IF(ODU!$AB424&gt;0,"1","0")&amp; IF(ODU!$AA424&gt;0,"1","0")))</f>
        <v/>
      </c>
      <c r="V424" s="351" t="str">
        <f>IF(ODU!$A424="","",IF(OR(T424&lt;&gt;R424+17,U424&lt;&gt;S424+17)," RangeMismatch",""))</f>
        <v/>
      </c>
      <c r="W424" s="344" t="str">
        <f ca="1">IF(ODU!$A424="","",IF(COUNTA(INDIRECT("odu!R"&amp;ROW()&amp;"C"&amp;R424&amp;":R"&amp;ROW()&amp;"C"&amp;S424,"false"))&lt;&gt;1+S424-R424," GapInRangeCooling",""))</f>
        <v/>
      </c>
      <c r="X424" s="344" t="str">
        <f ca="1">IF(ODU!$A424="","",IF(COUNTA(INDIRECT("odu!R"&amp;ROW()&amp;"C"&amp;T424&amp;":R"&amp;ROW()&amp;"C"&amp;U424,"false"))&lt;&gt;1+U424-T424," GapInRangeHeating",""))</f>
        <v/>
      </c>
      <c r="Y424" s="345" t="str">
        <f>IF(ODU!$A424="","",IF(OR(ODU!$F424=0,ODU!$B424=0),0,ODU!$F424/ODU!$B424))</f>
        <v/>
      </c>
      <c r="Z424" s="345" t="str">
        <f>IF(ODU!$A424="","",IF(OR(ODU!$G424=0,ODU!$B424=0),0, ODU!$G424/ODU!$B424))</f>
        <v/>
      </c>
      <c r="AA424" s="303" t="str">
        <f>IF(ODU!$A424="","",IF(Y424=0,0,IF(Y424&gt;=0.8,13,IF(Y424&gt;=0.7,12,IF(Y424&gt;=0.6,11,IF(Y424&gt;=0.5,10,0))))))</f>
        <v/>
      </c>
      <c r="AB424" s="351" t="str">
        <f>IF(ODU!$A424="","",IF(Z424&gt;2, 25,6+INT(10*(Z424-0.0001))))</f>
        <v/>
      </c>
      <c r="AC424" s="304" t="str">
        <f>IF(ODU!$A424="","",IF(AA424&lt;R424," CapacityMin",""))</f>
        <v/>
      </c>
      <c r="AD424" s="304" t="str">
        <f>IF(ODU!$A424="","",IF(AB424&gt;S424," CapacityMax",""))</f>
        <v/>
      </c>
      <c r="AE424" s="344" t="str">
        <f>IF(ODU!$A424="","",IF(ODU!H424&lt;Min_Units," UnitMin",""))</f>
        <v/>
      </c>
      <c r="AF424" s="344" t="str">
        <f>IF(ODU!$A424="","",IF(ODU!I424&lt;=ODU!H424," UnitMax",""))</f>
        <v/>
      </c>
      <c r="AG424" s="344" t="str">
        <f>IF(ODU!$A424="","",IF(COUNTIF(IDU!$E$3:$N$3,"="&amp;UPPER(ODU!BL424))=1,""," Invalid_IDU_List"))</f>
        <v/>
      </c>
      <c r="AH424" s="344" t="str">
        <f t="shared" ca="1" si="51"/>
        <v/>
      </c>
      <c r="AI424" s="344" t="str">
        <f t="shared" si="52"/>
        <v/>
      </c>
    </row>
    <row r="425" spans="1:35" x14ac:dyDescent="0.2">
      <c r="A425">
        <v>425</v>
      </c>
      <c r="B425" s="311"/>
      <c r="C425" s="311"/>
      <c r="D425" s="311"/>
      <c r="E425" s="311"/>
      <c r="F425" s="311"/>
      <c r="G425" s="311"/>
      <c r="H425" s="311"/>
      <c r="I425" s="311"/>
      <c r="J425" s="311"/>
      <c r="K425" s="311"/>
      <c r="P425" s="344" t="str">
        <f>IF(ODU!$A425="","",IF(COUNTIF(ODU!$A$4:$A$504,"="&amp;ODU!$A425)&gt;1,"ODU_Duplicate",""))</f>
        <v/>
      </c>
      <c r="R425" s="351" t="str">
        <f>IF(ODU!$A425="","",9 + FIND("1",IF(ODU!$J425&gt;0,"1","0") &amp; IF(ODU!$K425&gt;0,"1","0") &amp; IF(ODU!$L425&gt;0,"1","0") &amp; IF(ODU!$M425&gt;0,"1","0")&amp; IF(ODU!$N425&gt;0,"1","0")&amp; IF(ODU!$O425&gt;0,"1","0")&amp; IF(ODU!$P425&gt;0,"1","0")&amp; IF(ODU!$Q425&gt;0,"1","0")&amp; IF(ODU!$R425&gt;0,"1","0")&amp; IF(ODU!$S425&gt;0,"1","0")&amp; IF(ODU!$T425&gt;0,"1","0")&amp; IF(ODU!$U425&gt;0,"1","0")&amp; IF(ODU!$V425&gt;0,"1","0")&amp; IF(ODU!$W425&gt;0,"1","0")&amp; IF(ODU!$X425&gt;0,"1","0")&amp; IF(ODU!$Y425&gt;0,"1","0")))</f>
        <v/>
      </c>
      <c r="S425" s="351" t="str">
        <f>IF(ODU!$A425="","",26 - FIND("1",IF(ODU!$Y425&gt;0,"1","0") &amp; IF(ODU!$X425&gt;0,"1","0") &amp; IF(ODU!$W425&gt;0,"1","0") &amp; IF(ODU!$V425&gt;0,"1","0")&amp; IF(ODU!$U425&gt;0,"1","0")&amp; IF(ODU!$T425&gt;0,"1","0")&amp; IF(ODU!$S425&gt;0,"1","0")&amp; IF(ODU!$R425&gt;0,"1","0")&amp; IF(ODU!$Q425&gt;0,"1","0")&amp; IF(ODU!$P425&gt;0,"1","0")&amp; IF(ODU!$O425&gt;0,"1","0")&amp; IF(ODU!$N425&gt;0,"1","0")&amp; IF(ODU!$M425&gt;0,"1","0")&amp; IF(ODU!$L425&gt;0,"1","0")&amp; IF(ODU!$K425&gt;0,"1","0")&amp; IF(ODU!$J425&gt;0,"1","0")))</f>
        <v/>
      </c>
      <c r="T425" s="351" t="str">
        <f>IF(ODU!$A425="","",26 + FIND("1",IF(ODU!$AA425&gt;0,"1","0") &amp; IF(ODU!$AB425&gt;0,"1","0") &amp; IF(ODU!$AC425&gt;0,"1","0") &amp; IF(ODU!$AD425&gt;0,"1","0")&amp; IF(ODU!$AE425&gt;0,"1","0")&amp; IF(ODU!$AF425&gt;0,"1","0")&amp; IF(ODU!$AG425&gt;0,"1","0")&amp; IF(ODU!$AH425&gt;0,"1","0")&amp; IF(ODU!$AI425&gt;0,"1","0")&amp; IF(ODU!$AJ425&gt;0,"1","0")&amp; IF(ODU!$AK425&gt;0,"1","0")&amp; IF(ODU!$AL425&gt;0,"1","0")&amp; IF(ODU!$AM425&gt;0,"1","0")&amp; IF(ODU!$AN425&gt;0,"1","0")&amp; IF(ODU!$AO425&gt;0,"1","0")&amp; IF(ODU!$AP425&gt;0,"1","0")))</f>
        <v/>
      </c>
      <c r="U425" s="351" t="str">
        <f>IF(ODU!$A425="","",43 - FIND("1",IF(ODU!$AP425&gt;0,"1","0") &amp; IF(ODU!$AO425&gt;0,"1","0") &amp; IF(ODU!$AN425&gt;0,"1","0") &amp; IF(ODU!$AM425&gt;0,"1","0")&amp; IF(ODU!$AL425&gt;0,"1","0")&amp; IF(ODU!$AK425&gt;0,"1","0")&amp; IF(ODU!$AJ425&gt;0,"1","0")&amp; IF(ODU!$AI425&gt;0,"1","0")&amp; IF(ODU!$AH425&gt;0,"1","0")&amp; IF(ODU!$AG425&gt;0,"1","0")&amp; IF(ODU!$AF425&gt;0,"1","0")&amp; IF(ODU!$AE425&gt;0,"1","0")&amp; IF(ODU!$AD425&gt;0,"1","0")&amp; IF(ODU!$AC425&gt;0,"1","0")&amp; IF(ODU!$AB425&gt;0,"1","0")&amp; IF(ODU!$AA425&gt;0,"1","0")))</f>
        <v/>
      </c>
      <c r="V425" s="351" t="str">
        <f>IF(ODU!$A425="","",IF(OR(T425&lt;&gt;R425+17,U425&lt;&gt;S425+17)," RangeMismatch",""))</f>
        <v/>
      </c>
      <c r="W425" s="344" t="str">
        <f ca="1">IF(ODU!$A425="","",IF(COUNTA(INDIRECT("odu!R"&amp;ROW()&amp;"C"&amp;R425&amp;":R"&amp;ROW()&amp;"C"&amp;S425,"false"))&lt;&gt;1+S425-R425," GapInRangeCooling",""))</f>
        <v/>
      </c>
      <c r="X425" s="344" t="str">
        <f ca="1">IF(ODU!$A425="","",IF(COUNTA(INDIRECT("odu!R"&amp;ROW()&amp;"C"&amp;T425&amp;":R"&amp;ROW()&amp;"C"&amp;U425,"false"))&lt;&gt;1+U425-T425," GapInRangeHeating",""))</f>
        <v/>
      </c>
      <c r="Y425" s="345" t="str">
        <f>IF(ODU!$A425="","",IF(OR(ODU!$F425=0,ODU!$B425=0),0,ODU!$F425/ODU!$B425))</f>
        <v/>
      </c>
      <c r="Z425" s="345" t="str">
        <f>IF(ODU!$A425="","",IF(OR(ODU!$G425=0,ODU!$B425=0),0, ODU!$G425/ODU!$B425))</f>
        <v/>
      </c>
      <c r="AA425" s="303" t="str">
        <f>IF(ODU!$A425="","",IF(Y425=0,0,IF(Y425&gt;=0.8,13,IF(Y425&gt;=0.7,12,IF(Y425&gt;=0.6,11,IF(Y425&gt;=0.5,10,0))))))</f>
        <v/>
      </c>
      <c r="AB425" s="351" t="str">
        <f>IF(ODU!$A425="","",IF(Z425&gt;2, 25,6+INT(10*(Z425-0.0001))))</f>
        <v/>
      </c>
      <c r="AC425" s="304" t="str">
        <f>IF(ODU!$A425="","",IF(AA425&lt;R425," CapacityMin",""))</f>
        <v/>
      </c>
      <c r="AD425" s="304" t="str">
        <f>IF(ODU!$A425="","",IF(AB425&gt;S425," CapacityMax",""))</f>
        <v/>
      </c>
      <c r="AE425" s="344" t="str">
        <f>IF(ODU!$A425="","",IF(ODU!H425&lt;Min_Units," UnitMin",""))</f>
        <v/>
      </c>
      <c r="AF425" s="344" t="str">
        <f>IF(ODU!$A425="","",IF(ODU!I425&lt;=ODU!H425," UnitMax",""))</f>
        <v/>
      </c>
      <c r="AG425" s="344" t="str">
        <f>IF(ODU!$A425="","",IF(COUNTIF(IDU!$E$3:$N$3,"="&amp;UPPER(ODU!BL425))=1,""," Invalid_IDU_List"))</f>
        <v/>
      </c>
      <c r="AH425" s="344" t="str">
        <f t="shared" ca="1" si="51"/>
        <v/>
      </c>
      <c r="AI425" s="344" t="str">
        <f t="shared" si="52"/>
        <v/>
      </c>
    </row>
    <row r="426" spans="1:35" x14ac:dyDescent="0.2">
      <c r="A426">
        <v>426</v>
      </c>
      <c r="B426" s="311"/>
      <c r="C426" s="311"/>
      <c r="D426" s="311"/>
      <c r="E426" s="311"/>
      <c r="F426" s="311"/>
      <c r="G426" s="311"/>
      <c r="H426" s="311"/>
      <c r="I426" s="311"/>
      <c r="J426" s="311"/>
      <c r="K426" s="311"/>
      <c r="P426" s="344" t="str">
        <f>IF(ODU!$A426="","",IF(COUNTIF(ODU!$A$4:$A$504,"="&amp;ODU!$A426)&gt;1,"ODU_Duplicate",""))</f>
        <v/>
      </c>
      <c r="R426" s="351" t="str">
        <f>IF(ODU!$A426="","",9 + FIND("1",IF(ODU!$J426&gt;0,"1","0") &amp; IF(ODU!$K426&gt;0,"1","0") &amp; IF(ODU!$L426&gt;0,"1","0") &amp; IF(ODU!$M426&gt;0,"1","0")&amp; IF(ODU!$N426&gt;0,"1","0")&amp; IF(ODU!$O426&gt;0,"1","0")&amp; IF(ODU!$P426&gt;0,"1","0")&amp; IF(ODU!$Q426&gt;0,"1","0")&amp; IF(ODU!$R426&gt;0,"1","0")&amp; IF(ODU!$S426&gt;0,"1","0")&amp; IF(ODU!$T426&gt;0,"1","0")&amp; IF(ODU!$U426&gt;0,"1","0")&amp; IF(ODU!$V426&gt;0,"1","0")&amp; IF(ODU!$W426&gt;0,"1","0")&amp; IF(ODU!$X426&gt;0,"1","0")&amp; IF(ODU!$Y426&gt;0,"1","0")))</f>
        <v/>
      </c>
      <c r="S426" s="351" t="str">
        <f>IF(ODU!$A426="","",26 - FIND("1",IF(ODU!$Y426&gt;0,"1","0") &amp; IF(ODU!$X426&gt;0,"1","0") &amp; IF(ODU!$W426&gt;0,"1","0") &amp; IF(ODU!$V426&gt;0,"1","0")&amp; IF(ODU!$U426&gt;0,"1","0")&amp; IF(ODU!$T426&gt;0,"1","0")&amp; IF(ODU!$S426&gt;0,"1","0")&amp; IF(ODU!$R426&gt;0,"1","0")&amp; IF(ODU!$Q426&gt;0,"1","0")&amp; IF(ODU!$P426&gt;0,"1","0")&amp; IF(ODU!$O426&gt;0,"1","0")&amp; IF(ODU!$N426&gt;0,"1","0")&amp; IF(ODU!$M426&gt;0,"1","0")&amp; IF(ODU!$L426&gt;0,"1","0")&amp; IF(ODU!$K426&gt;0,"1","0")&amp; IF(ODU!$J426&gt;0,"1","0")))</f>
        <v/>
      </c>
      <c r="T426" s="351" t="str">
        <f>IF(ODU!$A426="","",26 + FIND("1",IF(ODU!$AA426&gt;0,"1","0") &amp; IF(ODU!$AB426&gt;0,"1","0") &amp; IF(ODU!$AC426&gt;0,"1","0") &amp; IF(ODU!$AD426&gt;0,"1","0")&amp; IF(ODU!$AE426&gt;0,"1","0")&amp; IF(ODU!$AF426&gt;0,"1","0")&amp; IF(ODU!$AG426&gt;0,"1","0")&amp; IF(ODU!$AH426&gt;0,"1","0")&amp; IF(ODU!$AI426&gt;0,"1","0")&amp; IF(ODU!$AJ426&gt;0,"1","0")&amp; IF(ODU!$AK426&gt;0,"1","0")&amp; IF(ODU!$AL426&gt;0,"1","0")&amp; IF(ODU!$AM426&gt;0,"1","0")&amp; IF(ODU!$AN426&gt;0,"1","0")&amp; IF(ODU!$AO426&gt;0,"1","0")&amp; IF(ODU!$AP426&gt;0,"1","0")))</f>
        <v/>
      </c>
      <c r="U426" s="351" t="str">
        <f>IF(ODU!$A426="","",43 - FIND("1",IF(ODU!$AP426&gt;0,"1","0") &amp; IF(ODU!$AO426&gt;0,"1","0") &amp; IF(ODU!$AN426&gt;0,"1","0") &amp; IF(ODU!$AM426&gt;0,"1","0")&amp; IF(ODU!$AL426&gt;0,"1","0")&amp; IF(ODU!$AK426&gt;0,"1","0")&amp; IF(ODU!$AJ426&gt;0,"1","0")&amp; IF(ODU!$AI426&gt;0,"1","0")&amp; IF(ODU!$AH426&gt;0,"1","0")&amp; IF(ODU!$AG426&gt;0,"1","0")&amp; IF(ODU!$AF426&gt;0,"1","0")&amp; IF(ODU!$AE426&gt;0,"1","0")&amp; IF(ODU!$AD426&gt;0,"1","0")&amp; IF(ODU!$AC426&gt;0,"1","0")&amp; IF(ODU!$AB426&gt;0,"1","0")&amp; IF(ODU!$AA426&gt;0,"1","0")))</f>
        <v/>
      </c>
      <c r="V426" s="351" t="str">
        <f>IF(ODU!$A426="","",IF(OR(T426&lt;&gt;R426+17,U426&lt;&gt;S426+17)," RangeMismatch",""))</f>
        <v/>
      </c>
      <c r="W426" s="344" t="str">
        <f ca="1">IF(ODU!$A426="","",IF(COUNTA(INDIRECT("odu!R"&amp;ROW()&amp;"C"&amp;R426&amp;":R"&amp;ROW()&amp;"C"&amp;S426,"false"))&lt;&gt;1+S426-R426," GapInRangeCooling",""))</f>
        <v/>
      </c>
      <c r="X426" s="344" t="str">
        <f ca="1">IF(ODU!$A426="","",IF(COUNTA(INDIRECT("odu!R"&amp;ROW()&amp;"C"&amp;T426&amp;":R"&amp;ROW()&amp;"C"&amp;U426,"false"))&lt;&gt;1+U426-T426," GapInRangeHeating",""))</f>
        <v/>
      </c>
      <c r="Y426" s="345" t="str">
        <f>IF(ODU!$A426="","",IF(OR(ODU!$F426=0,ODU!$B426=0),0,ODU!$F426/ODU!$B426))</f>
        <v/>
      </c>
      <c r="Z426" s="345" t="str">
        <f>IF(ODU!$A426="","",IF(OR(ODU!$G426=0,ODU!$B426=0),0, ODU!$G426/ODU!$B426))</f>
        <v/>
      </c>
      <c r="AA426" s="303" t="str">
        <f>IF(ODU!$A426="","",IF(Y426=0,0,IF(Y426&gt;=0.8,13,IF(Y426&gt;=0.7,12,IF(Y426&gt;=0.6,11,IF(Y426&gt;=0.5,10,0))))))</f>
        <v/>
      </c>
      <c r="AB426" s="351" t="str">
        <f>IF(ODU!$A426="","",IF(Z426&gt;2, 25,6+INT(10*(Z426-0.0001))))</f>
        <v/>
      </c>
      <c r="AC426" s="304" t="str">
        <f>IF(ODU!$A426="","",IF(AA426&lt;R426," CapacityMin",""))</f>
        <v/>
      </c>
      <c r="AD426" s="304" t="str">
        <f>IF(ODU!$A426="","",IF(AB426&gt;S426," CapacityMax",""))</f>
        <v/>
      </c>
      <c r="AE426" s="344" t="str">
        <f>IF(ODU!$A426="","",IF(ODU!H426&lt;Min_Units," UnitMin",""))</f>
        <v/>
      </c>
      <c r="AF426" s="344" t="str">
        <f>IF(ODU!$A426="","",IF(ODU!I426&lt;=ODU!H426," UnitMax",""))</f>
        <v/>
      </c>
      <c r="AG426" s="344" t="str">
        <f>IF(ODU!$A426="","",IF(COUNTIF(IDU!$E$3:$N$3,"="&amp;UPPER(ODU!BL426))=1,""," Invalid_IDU_List"))</f>
        <v/>
      </c>
      <c r="AH426" s="344" t="str">
        <f t="shared" ca="1" si="51"/>
        <v/>
      </c>
      <c r="AI426" s="344" t="str">
        <f t="shared" si="52"/>
        <v/>
      </c>
    </row>
    <row r="427" spans="1:35" x14ac:dyDescent="0.2">
      <c r="A427">
        <v>427</v>
      </c>
      <c r="B427" s="311"/>
      <c r="C427" s="311"/>
      <c r="D427" s="311"/>
      <c r="E427" s="311"/>
      <c r="F427" s="311"/>
      <c r="G427" s="311"/>
      <c r="H427" s="311"/>
      <c r="I427" s="311"/>
      <c r="J427" s="311"/>
      <c r="K427" s="311"/>
      <c r="P427" s="344" t="str">
        <f>IF(ODU!$A427="","",IF(COUNTIF(ODU!$A$4:$A$504,"="&amp;ODU!$A427)&gt;1,"ODU_Duplicate",""))</f>
        <v/>
      </c>
      <c r="R427" s="351" t="str">
        <f>IF(ODU!$A427="","",9 + FIND("1",IF(ODU!$J427&gt;0,"1","0") &amp; IF(ODU!$K427&gt;0,"1","0") &amp; IF(ODU!$L427&gt;0,"1","0") &amp; IF(ODU!$M427&gt;0,"1","0")&amp; IF(ODU!$N427&gt;0,"1","0")&amp; IF(ODU!$O427&gt;0,"1","0")&amp; IF(ODU!$P427&gt;0,"1","0")&amp; IF(ODU!$Q427&gt;0,"1","0")&amp; IF(ODU!$R427&gt;0,"1","0")&amp; IF(ODU!$S427&gt;0,"1","0")&amp; IF(ODU!$T427&gt;0,"1","0")&amp; IF(ODU!$U427&gt;0,"1","0")&amp; IF(ODU!$V427&gt;0,"1","0")&amp; IF(ODU!$W427&gt;0,"1","0")&amp; IF(ODU!$X427&gt;0,"1","0")&amp; IF(ODU!$Y427&gt;0,"1","0")))</f>
        <v/>
      </c>
      <c r="S427" s="351" t="str">
        <f>IF(ODU!$A427="","",26 - FIND("1",IF(ODU!$Y427&gt;0,"1","0") &amp; IF(ODU!$X427&gt;0,"1","0") &amp; IF(ODU!$W427&gt;0,"1","0") &amp; IF(ODU!$V427&gt;0,"1","0")&amp; IF(ODU!$U427&gt;0,"1","0")&amp; IF(ODU!$T427&gt;0,"1","0")&amp; IF(ODU!$S427&gt;0,"1","0")&amp; IF(ODU!$R427&gt;0,"1","0")&amp; IF(ODU!$Q427&gt;0,"1","0")&amp; IF(ODU!$P427&gt;0,"1","0")&amp; IF(ODU!$O427&gt;0,"1","0")&amp; IF(ODU!$N427&gt;0,"1","0")&amp; IF(ODU!$M427&gt;0,"1","0")&amp; IF(ODU!$L427&gt;0,"1","0")&amp; IF(ODU!$K427&gt;0,"1","0")&amp; IF(ODU!$J427&gt;0,"1","0")))</f>
        <v/>
      </c>
      <c r="T427" s="351" t="str">
        <f>IF(ODU!$A427="","",26 + FIND("1",IF(ODU!$AA427&gt;0,"1","0") &amp; IF(ODU!$AB427&gt;0,"1","0") &amp; IF(ODU!$AC427&gt;0,"1","0") &amp; IF(ODU!$AD427&gt;0,"1","0")&amp; IF(ODU!$AE427&gt;0,"1","0")&amp; IF(ODU!$AF427&gt;0,"1","0")&amp; IF(ODU!$AG427&gt;0,"1","0")&amp; IF(ODU!$AH427&gt;0,"1","0")&amp; IF(ODU!$AI427&gt;0,"1","0")&amp; IF(ODU!$AJ427&gt;0,"1","0")&amp; IF(ODU!$AK427&gt;0,"1","0")&amp; IF(ODU!$AL427&gt;0,"1","0")&amp; IF(ODU!$AM427&gt;0,"1","0")&amp; IF(ODU!$AN427&gt;0,"1","0")&amp; IF(ODU!$AO427&gt;0,"1","0")&amp; IF(ODU!$AP427&gt;0,"1","0")))</f>
        <v/>
      </c>
      <c r="U427" s="351" t="str">
        <f>IF(ODU!$A427="","",43 - FIND("1",IF(ODU!$AP427&gt;0,"1","0") &amp; IF(ODU!$AO427&gt;0,"1","0") &amp; IF(ODU!$AN427&gt;0,"1","0") &amp; IF(ODU!$AM427&gt;0,"1","0")&amp; IF(ODU!$AL427&gt;0,"1","0")&amp; IF(ODU!$AK427&gt;0,"1","0")&amp; IF(ODU!$AJ427&gt;0,"1","0")&amp; IF(ODU!$AI427&gt;0,"1","0")&amp; IF(ODU!$AH427&gt;0,"1","0")&amp; IF(ODU!$AG427&gt;0,"1","0")&amp; IF(ODU!$AF427&gt;0,"1","0")&amp; IF(ODU!$AE427&gt;0,"1","0")&amp; IF(ODU!$AD427&gt;0,"1","0")&amp; IF(ODU!$AC427&gt;0,"1","0")&amp; IF(ODU!$AB427&gt;0,"1","0")&amp; IF(ODU!$AA427&gt;0,"1","0")))</f>
        <v/>
      </c>
      <c r="V427" s="351" t="str">
        <f>IF(ODU!$A427="","",IF(OR(T427&lt;&gt;R427+17,U427&lt;&gt;S427+17)," RangeMismatch",""))</f>
        <v/>
      </c>
      <c r="W427" s="344" t="str">
        <f ca="1">IF(ODU!$A427="","",IF(COUNTA(INDIRECT("odu!R"&amp;ROW()&amp;"C"&amp;R427&amp;":R"&amp;ROW()&amp;"C"&amp;S427,"false"))&lt;&gt;1+S427-R427," GapInRangeCooling",""))</f>
        <v/>
      </c>
      <c r="X427" s="344" t="str">
        <f ca="1">IF(ODU!$A427="","",IF(COUNTA(INDIRECT("odu!R"&amp;ROW()&amp;"C"&amp;T427&amp;":R"&amp;ROW()&amp;"C"&amp;U427,"false"))&lt;&gt;1+U427-T427," GapInRangeHeating",""))</f>
        <v/>
      </c>
      <c r="Y427" s="345" t="str">
        <f>IF(ODU!$A427="","",IF(OR(ODU!$F427=0,ODU!$B427=0),0,ODU!$F427/ODU!$B427))</f>
        <v/>
      </c>
      <c r="Z427" s="345" t="str">
        <f>IF(ODU!$A427="","",IF(OR(ODU!$G427=0,ODU!$B427=0),0, ODU!$G427/ODU!$B427))</f>
        <v/>
      </c>
      <c r="AA427" s="303" t="str">
        <f>IF(ODU!$A427="","",IF(Y427=0,0,IF(Y427&gt;=0.8,13,IF(Y427&gt;=0.7,12,IF(Y427&gt;=0.6,11,IF(Y427&gt;=0.5,10,0))))))</f>
        <v/>
      </c>
      <c r="AB427" s="351" t="str">
        <f>IF(ODU!$A427="","",IF(Z427&gt;2, 25,6+INT(10*(Z427-0.0001))))</f>
        <v/>
      </c>
      <c r="AC427" s="304" t="str">
        <f>IF(ODU!$A427="","",IF(AA427&lt;R427," CapacityMin",""))</f>
        <v/>
      </c>
      <c r="AD427" s="304" t="str">
        <f>IF(ODU!$A427="","",IF(AB427&gt;S427," CapacityMax",""))</f>
        <v/>
      </c>
      <c r="AE427" s="344" t="str">
        <f>IF(ODU!$A427="","",IF(ODU!H427&lt;Min_Units," UnitMin",""))</f>
        <v/>
      </c>
      <c r="AF427" s="344" t="str">
        <f>IF(ODU!$A427="","",IF(ODU!I427&lt;=ODU!H427," UnitMax",""))</f>
        <v/>
      </c>
      <c r="AG427" s="344" t="str">
        <f>IF(ODU!$A427="","",IF(COUNTIF(IDU!$E$3:$N$3,"="&amp;UPPER(ODU!BL427))=1,""," Invalid_IDU_List"))</f>
        <v/>
      </c>
      <c r="AH427" s="344" t="str">
        <f t="shared" ca="1" si="51"/>
        <v/>
      </c>
      <c r="AI427" s="344" t="str">
        <f t="shared" si="52"/>
        <v/>
      </c>
    </row>
    <row r="428" spans="1:35" x14ac:dyDescent="0.2">
      <c r="A428">
        <v>428</v>
      </c>
      <c r="B428" s="311"/>
      <c r="C428" s="311"/>
      <c r="D428" s="311"/>
      <c r="E428" s="311"/>
      <c r="F428" s="311"/>
      <c r="G428" s="311"/>
      <c r="H428" s="311"/>
      <c r="I428" s="311"/>
      <c r="J428" s="311"/>
      <c r="K428" s="311"/>
      <c r="P428" s="344" t="str">
        <f>IF(ODU!$A428="","",IF(COUNTIF(ODU!$A$4:$A$504,"="&amp;ODU!$A428)&gt;1,"ODU_Duplicate",""))</f>
        <v/>
      </c>
      <c r="R428" s="351" t="str">
        <f>IF(ODU!$A428="","",9 + FIND("1",IF(ODU!$J428&gt;0,"1","0") &amp; IF(ODU!$K428&gt;0,"1","0") &amp; IF(ODU!$L428&gt;0,"1","0") &amp; IF(ODU!$M428&gt;0,"1","0")&amp; IF(ODU!$N428&gt;0,"1","0")&amp; IF(ODU!$O428&gt;0,"1","0")&amp; IF(ODU!$P428&gt;0,"1","0")&amp; IF(ODU!$Q428&gt;0,"1","0")&amp; IF(ODU!$R428&gt;0,"1","0")&amp; IF(ODU!$S428&gt;0,"1","0")&amp; IF(ODU!$T428&gt;0,"1","0")&amp; IF(ODU!$U428&gt;0,"1","0")&amp; IF(ODU!$V428&gt;0,"1","0")&amp; IF(ODU!$W428&gt;0,"1","0")&amp; IF(ODU!$X428&gt;0,"1","0")&amp; IF(ODU!$Y428&gt;0,"1","0")))</f>
        <v/>
      </c>
      <c r="S428" s="351" t="str">
        <f>IF(ODU!$A428="","",26 - FIND("1",IF(ODU!$Y428&gt;0,"1","0") &amp; IF(ODU!$X428&gt;0,"1","0") &amp; IF(ODU!$W428&gt;0,"1","0") &amp; IF(ODU!$V428&gt;0,"1","0")&amp; IF(ODU!$U428&gt;0,"1","0")&amp; IF(ODU!$T428&gt;0,"1","0")&amp; IF(ODU!$S428&gt;0,"1","0")&amp; IF(ODU!$R428&gt;0,"1","0")&amp; IF(ODU!$Q428&gt;0,"1","0")&amp; IF(ODU!$P428&gt;0,"1","0")&amp; IF(ODU!$O428&gt;0,"1","0")&amp; IF(ODU!$N428&gt;0,"1","0")&amp; IF(ODU!$M428&gt;0,"1","0")&amp; IF(ODU!$L428&gt;0,"1","0")&amp; IF(ODU!$K428&gt;0,"1","0")&amp; IF(ODU!$J428&gt;0,"1","0")))</f>
        <v/>
      </c>
      <c r="T428" s="351" t="str">
        <f>IF(ODU!$A428="","",26 + FIND("1",IF(ODU!$AA428&gt;0,"1","0") &amp; IF(ODU!$AB428&gt;0,"1","0") &amp; IF(ODU!$AC428&gt;0,"1","0") &amp; IF(ODU!$AD428&gt;0,"1","0")&amp; IF(ODU!$AE428&gt;0,"1","0")&amp; IF(ODU!$AF428&gt;0,"1","0")&amp; IF(ODU!$AG428&gt;0,"1","0")&amp; IF(ODU!$AH428&gt;0,"1","0")&amp; IF(ODU!$AI428&gt;0,"1","0")&amp; IF(ODU!$AJ428&gt;0,"1","0")&amp; IF(ODU!$AK428&gt;0,"1","0")&amp; IF(ODU!$AL428&gt;0,"1","0")&amp; IF(ODU!$AM428&gt;0,"1","0")&amp; IF(ODU!$AN428&gt;0,"1","0")&amp; IF(ODU!$AO428&gt;0,"1","0")&amp; IF(ODU!$AP428&gt;0,"1","0")))</f>
        <v/>
      </c>
      <c r="U428" s="351" t="str">
        <f>IF(ODU!$A428="","",43 - FIND("1",IF(ODU!$AP428&gt;0,"1","0") &amp; IF(ODU!$AO428&gt;0,"1","0") &amp; IF(ODU!$AN428&gt;0,"1","0") &amp; IF(ODU!$AM428&gt;0,"1","0")&amp; IF(ODU!$AL428&gt;0,"1","0")&amp; IF(ODU!$AK428&gt;0,"1","0")&amp; IF(ODU!$AJ428&gt;0,"1","0")&amp; IF(ODU!$AI428&gt;0,"1","0")&amp; IF(ODU!$AH428&gt;0,"1","0")&amp; IF(ODU!$AG428&gt;0,"1","0")&amp; IF(ODU!$AF428&gt;0,"1","0")&amp; IF(ODU!$AE428&gt;0,"1","0")&amp; IF(ODU!$AD428&gt;0,"1","0")&amp; IF(ODU!$AC428&gt;0,"1","0")&amp; IF(ODU!$AB428&gt;0,"1","0")&amp; IF(ODU!$AA428&gt;0,"1","0")))</f>
        <v/>
      </c>
      <c r="V428" s="351" t="str">
        <f>IF(ODU!$A428="","",IF(OR(T428&lt;&gt;R428+17,U428&lt;&gt;S428+17)," RangeMismatch",""))</f>
        <v/>
      </c>
      <c r="W428" s="344" t="str">
        <f ca="1">IF(ODU!$A428="","",IF(COUNTA(INDIRECT("odu!R"&amp;ROW()&amp;"C"&amp;R428&amp;":R"&amp;ROW()&amp;"C"&amp;S428,"false"))&lt;&gt;1+S428-R428," GapInRangeCooling",""))</f>
        <v/>
      </c>
      <c r="X428" s="344" t="str">
        <f ca="1">IF(ODU!$A428="","",IF(COUNTA(INDIRECT("odu!R"&amp;ROW()&amp;"C"&amp;T428&amp;":R"&amp;ROW()&amp;"C"&amp;U428,"false"))&lt;&gt;1+U428-T428," GapInRangeHeating",""))</f>
        <v/>
      </c>
      <c r="Y428" s="345" t="str">
        <f>IF(ODU!$A428="","",IF(OR(ODU!$F428=0,ODU!$B428=0),0,ODU!$F428/ODU!$B428))</f>
        <v/>
      </c>
      <c r="Z428" s="345" t="str">
        <f>IF(ODU!$A428="","",IF(OR(ODU!$G428=0,ODU!$B428=0),0, ODU!$G428/ODU!$B428))</f>
        <v/>
      </c>
      <c r="AA428" s="303" t="str">
        <f>IF(ODU!$A428="","",IF(Y428=0,0,IF(Y428&gt;=0.8,13,IF(Y428&gt;=0.7,12,IF(Y428&gt;=0.6,11,IF(Y428&gt;=0.5,10,0))))))</f>
        <v/>
      </c>
      <c r="AB428" s="351" t="str">
        <f>IF(ODU!$A428="","",IF(Z428&gt;2, 25,6+INT(10*(Z428-0.0001))))</f>
        <v/>
      </c>
      <c r="AC428" s="304" t="str">
        <f>IF(ODU!$A428="","",IF(AA428&lt;R428," CapacityMin",""))</f>
        <v/>
      </c>
      <c r="AD428" s="304" t="str">
        <f>IF(ODU!$A428="","",IF(AB428&gt;S428," CapacityMax",""))</f>
        <v/>
      </c>
      <c r="AE428" s="344" t="str">
        <f>IF(ODU!$A428="","",IF(ODU!H428&lt;Min_Units," UnitMin",""))</f>
        <v/>
      </c>
      <c r="AF428" s="344" t="str">
        <f>IF(ODU!$A428="","",IF(ODU!I428&lt;=ODU!H428," UnitMax",""))</f>
        <v/>
      </c>
      <c r="AG428" s="344" t="str">
        <f>IF(ODU!$A428="","",IF(COUNTIF(IDU!$E$3:$N$3,"="&amp;UPPER(ODU!BL428))=1,""," Invalid_IDU_List"))</f>
        <v/>
      </c>
      <c r="AH428" s="344" t="str">
        <f t="shared" ca="1" si="51"/>
        <v/>
      </c>
      <c r="AI428" s="344" t="str">
        <f t="shared" si="52"/>
        <v/>
      </c>
    </row>
    <row r="429" spans="1:35" x14ac:dyDescent="0.2">
      <c r="A429">
        <v>429</v>
      </c>
      <c r="B429" s="311"/>
      <c r="C429" s="311"/>
      <c r="D429" s="311"/>
      <c r="E429" s="311"/>
      <c r="F429" s="311"/>
      <c r="G429" s="311"/>
      <c r="H429" s="311"/>
      <c r="I429" s="311"/>
      <c r="J429" s="311"/>
      <c r="K429" s="311"/>
      <c r="P429" s="344" t="str">
        <f>IF(ODU!$A429="","",IF(COUNTIF(ODU!$A$4:$A$504,"="&amp;ODU!$A429)&gt;1,"ODU_Duplicate",""))</f>
        <v/>
      </c>
      <c r="R429" s="351" t="str">
        <f>IF(ODU!$A429="","",9 + FIND("1",IF(ODU!$J429&gt;0,"1","0") &amp; IF(ODU!$K429&gt;0,"1","0") &amp; IF(ODU!$L429&gt;0,"1","0") &amp; IF(ODU!$M429&gt;0,"1","0")&amp; IF(ODU!$N429&gt;0,"1","0")&amp; IF(ODU!$O429&gt;0,"1","0")&amp; IF(ODU!$P429&gt;0,"1","0")&amp; IF(ODU!$Q429&gt;0,"1","0")&amp; IF(ODU!$R429&gt;0,"1","0")&amp; IF(ODU!$S429&gt;0,"1","0")&amp; IF(ODU!$T429&gt;0,"1","0")&amp; IF(ODU!$U429&gt;0,"1","0")&amp; IF(ODU!$V429&gt;0,"1","0")&amp; IF(ODU!$W429&gt;0,"1","0")&amp; IF(ODU!$X429&gt;0,"1","0")&amp; IF(ODU!$Y429&gt;0,"1","0")))</f>
        <v/>
      </c>
      <c r="S429" s="351" t="str">
        <f>IF(ODU!$A429="","",26 - FIND("1",IF(ODU!$Y429&gt;0,"1","0") &amp; IF(ODU!$X429&gt;0,"1","0") &amp; IF(ODU!$W429&gt;0,"1","0") &amp; IF(ODU!$V429&gt;0,"1","0")&amp; IF(ODU!$U429&gt;0,"1","0")&amp; IF(ODU!$T429&gt;0,"1","0")&amp; IF(ODU!$S429&gt;0,"1","0")&amp; IF(ODU!$R429&gt;0,"1","0")&amp; IF(ODU!$Q429&gt;0,"1","0")&amp; IF(ODU!$P429&gt;0,"1","0")&amp; IF(ODU!$O429&gt;0,"1","0")&amp; IF(ODU!$N429&gt;0,"1","0")&amp; IF(ODU!$M429&gt;0,"1","0")&amp; IF(ODU!$L429&gt;0,"1","0")&amp; IF(ODU!$K429&gt;0,"1","0")&amp; IF(ODU!$J429&gt;0,"1","0")))</f>
        <v/>
      </c>
      <c r="T429" s="351" t="str">
        <f>IF(ODU!$A429="","",26 + FIND("1",IF(ODU!$AA429&gt;0,"1","0") &amp; IF(ODU!$AB429&gt;0,"1","0") &amp; IF(ODU!$AC429&gt;0,"1","0") &amp; IF(ODU!$AD429&gt;0,"1","0")&amp; IF(ODU!$AE429&gt;0,"1","0")&amp; IF(ODU!$AF429&gt;0,"1","0")&amp; IF(ODU!$AG429&gt;0,"1","0")&amp; IF(ODU!$AH429&gt;0,"1","0")&amp; IF(ODU!$AI429&gt;0,"1","0")&amp; IF(ODU!$AJ429&gt;0,"1","0")&amp; IF(ODU!$AK429&gt;0,"1","0")&amp; IF(ODU!$AL429&gt;0,"1","0")&amp; IF(ODU!$AM429&gt;0,"1","0")&amp; IF(ODU!$AN429&gt;0,"1","0")&amp; IF(ODU!$AO429&gt;0,"1","0")&amp; IF(ODU!$AP429&gt;0,"1","0")))</f>
        <v/>
      </c>
      <c r="U429" s="351" t="str">
        <f>IF(ODU!$A429="","",43 - FIND("1",IF(ODU!$AP429&gt;0,"1","0") &amp; IF(ODU!$AO429&gt;0,"1","0") &amp; IF(ODU!$AN429&gt;0,"1","0") &amp; IF(ODU!$AM429&gt;0,"1","0")&amp; IF(ODU!$AL429&gt;0,"1","0")&amp; IF(ODU!$AK429&gt;0,"1","0")&amp; IF(ODU!$AJ429&gt;0,"1","0")&amp; IF(ODU!$AI429&gt;0,"1","0")&amp; IF(ODU!$AH429&gt;0,"1","0")&amp; IF(ODU!$AG429&gt;0,"1","0")&amp; IF(ODU!$AF429&gt;0,"1","0")&amp; IF(ODU!$AE429&gt;0,"1","0")&amp; IF(ODU!$AD429&gt;0,"1","0")&amp; IF(ODU!$AC429&gt;0,"1","0")&amp; IF(ODU!$AB429&gt;0,"1","0")&amp; IF(ODU!$AA429&gt;0,"1","0")))</f>
        <v/>
      </c>
      <c r="V429" s="351" t="str">
        <f>IF(ODU!$A429="","",IF(OR(T429&lt;&gt;R429+17,U429&lt;&gt;S429+17)," RangeMismatch",""))</f>
        <v/>
      </c>
      <c r="W429" s="344" t="str">
        <f ca="1">IF(ODU!$A429="","",IF(COUNTA(INDIRECT("odu!R"&amp;ROW()&amp;"C"&amp;R429&amp;":R"&amp;ROW()&amp;"C"&amp;S429,"false"))&lt;&gt;1+S429-R429," GapInRangeCooling",""))</f>
        <v/>
      </c>
      <c r="X429" s="344" t="str">
        <f ca="1">IF(ODU!$A429="","",IF(COUNTA(INDIRECT("odu!R"&amp;ROW()&amp;"C"&amp;T429&amp;":R"&amp;ROW()&amp;"C"&amp;U429,"false"))&lt;&gt;1+U429-T429," GapInRangeHeating",""))</f>
        <v/>
      </c>
      <c r="Y429" s="345" t="str">
        <f>IF(ODU!$A429="","",IF(OR(ODU!$F429=0,ODU!$B429=0),0,ODU!$F429/ODU!$B429))</f>
        <v/>
      </c>
      <c r="Z429" s="345" t="str">
        <f>IF(ODU!$A429="","",IF(OR(ODU!$G429=0,ODU!$B429=0),0, ODU!$G429/ODU!$B429))</f>
        <v/>
      </c>
      <c r="AA429" s="303" t="str">
        <f>IF(ODU!$A429="","",IF(Y429=0,0,IF(Y429&gt;=0.8,13,IF(Y429&gt;=0.7,12,IF(Y429&gt;=0.6,11,IF(Y429&gt;=0.5,10,0))))))</f>
        <v/>
      </c>
      <c r="AB429" s="351" t="str">
        <f>IF(ODU!$A429="","",IF(Z429&gt;2, 25,6+INT(10*(Z429-0.0001))))</f>
        <v/>
      </c>
      <c r="AC429" s="304" t="str">
        <f>IF(ODU!$A429="","",IF(AA429&lt;R429," CapacityMin",""))</f>
        <v/>
      </c>
      <c r="AD429" s="304" t="str">
        <f>IF(ODU!$A429="","",IF(AB429&gt;S429," CapacityMax",""))</f>
        <v/>
      </c>
      <c r="AE429" s="344" t="str">
        <f>IF(ODU!$A429="","",IF(ODU!H429&lt;Min_Units," UnitMin",""))</f>
        <v/>
      </c>
      <c r="AF429" s="344" t="str">
        <f>IF(ODU!$A429="","",IF(ODU!I429&lt;=ODU!H429," UnitMax",""))</f>
        <v/>
      </c>
      <c r="AG429" s="344" t="str">
        <f>IF(ODU!$A429="","",IF(COUNTIF(IDU!$E$3:$N$3,"="&amp;UPPER(ODU!BL429))=1,""," Invalid_IDU_List"))</f>
        <v/>
      </c>
      <c r="AH429" s="344" t="str">
        <f t="shared" ca="1" si="51"/>
        <v/>
      </c>
      <c r="AI429" s="344" t="str">
        <f t="shared" si="52"/>
        <v/>
      </c>
    </row>
    <row r="430" spans="1:35" x14ac:dyDescent="0.2">
      <c r="A430">
        <v>430</v>
      </c>
      <c r="B430" s="311"/>
      <c r="C430" s="311"/>
      <c r="D430" s="311"/>
      <c r="E430" s="311"/>
      <c r="F430" s="311"/>
      <c r="G430" s="311"/>
      <c r="H430" s="311"/>
      <c r="I430" s="311"/>
      <c r="J430" s="311"/>
      <c r="K430" s="311"/>
      <c r="P430" s="344" t="str">
        <f>IF(ODU!$A430="","",IF(COUNTIF(ODU!$A$4:$A$504,"="&amp;ODU!$A430)&gt;1,"ODU_Duplicate",""))</f>
        <v/>
      </c>
      <c r="R430" s="351" t="str">
        <f>IF(ODU!$A430="","",9 + FIND("1",IF(ODU!$J430&gt;0,"1","0") &amp; IF(ODU!$K430&gt;0,"1","0") &amp; IF(ODU!$L430&gt;0,"1","0") &amp; IF(ODU!$M430&gt;0,"1","0")&amp; IF(ODU!$N430&gt;0,"1","0")&amp; IF(ODU!$O430&gt;0,"1","0")&amp; IF(ODU!$P430&gt;0,"1","0")&amp; IF(ODU!$Q430&gt;0,"1","0")&amp; IF(ODU!$R430&gt;0,"1","0")&amp; IF(ODU!$S430&gt;0,"1","0")&amp; IF(ODU!$T430&gt;0,"1","0")&amp; IF(ODU!$U430&gt;0,"1","0")&amp; IF(ODU!$V430&gt;0,"1","0")&amp; IF(ODU!$W430&gt;0,"1","0")&amp; IF(ODU!$X430&gt;0,"1","0")&amp; IF(ODU!$Y430&gt;0,"1","0")))</f>
        <v/>
      </c>
      <c r="S430" s="351" t="str">
        <f>IF(ODU!$A430="","",26 - FIND("1",IF(ODU!$Y430&gt;0,"1","0") &amp; IF(ODU!$X430&gt;0,"1","0") &amp; IF(ODU!$W430&gt;0,"1","0") &amp; IF(ODU!$V430&gt;0,"1","0")&amp; IF(ODU!$U430&gt;0,"1","0")&amp; IF(ODU!$T430&gt;0,"1","0")&amp; IF(ODU!$S430&gt;0,"1","0")&amp; IF(ODU!$R430&gt;0,"1","0")&amp; IF(ODU!$Q430&gt;0,"1","0")&amp; IF(ODU!$P430&gt;0,"1","0")&amp; IF(ODU!$O430&gt;0,"1","0")&amp; IF(ODU!$N430&gt;0,"1","0")&amp; IF(ODU!$M430&gt;0,"1","0")&amp; IF(ODU!$L430&gt;0,"1","0")&amp; IF(ODU!$K430&gt;0,"1","0")&amp; IF(ODU!$J430&gt;0,"1","0")))</f>
        <v/>
      </c>
      <c r="T430" s="351" t="str">
        <f>IF(ODU!$A430="","",26 + FIND("1",IF(ODU!$AA430&gt;0,"1","0") &amp; IF(ODU!$AB430&gt;0,"1","0") &amp; IF(ODU!$AC430&gt;0,"1","0") &amp; IF(ODU!$AD430&gt;0,"1","0")&amp; IF(ODU!$AE430&gt;0,"1","0")&amp; IF(ODU!$AF430&gt;0,"1","0")&amp; IF(ODU!$AG430&gt;0,"1","0")&amp; IF(ODU!$AH430&gt;0,"1","0")&amp; IF(ODU!$AI430&gt;0,"1","0")&amp; IF(ODU!$AJ430&gt;0,"1","0")&amp; IF(ODU!$AK430&gt;0,"1","0")&amp; IF(ODU!$AL430&gt;0,"1","0")&amp; IF(ODU!$AM430&gt;0,"1","0")&amp; IF(ODU!$AN430&gt;0,"1","0")&amp; IF(ODU!$AO430&gt;0,"1","0")&amp; IF(ODU!$AP430&gt;0,"1","0")))</f>
        <v/>
      </c>
      <c r="U430" s="351" t="str">
        <f>IF(ODU!$A430="","",43 - FIND("1",IF(ODU!$AP430&gt;0,"1","0") &amp; IF(ODU!$AO430&gt;0,"1","0") &amp; IF(ODU!$AN430&gt;0,"1","0") &amp; IF(ODU!$AM430&gt;0,"1","0")&amp; IF(ODU!$AL430&gt;0,"1","0")&amp; IF(ODU!$AK430&gt;0,"1","0")&amp; IF(ODU!$AJ430&gt;0,"1","0")&amp; IF(ODU!$AI430&gt;0,"1","0")&amp; IF(ODU!$AH430&gt;0,"1","0")&amp; IF(ODU!$AG430&gt;0,"1","0")&amp; IF(ODU!$AF430&gt;0,"1","0")&amp; IF(ODU!$AE430&gt;0,"1","0")&amp; IF(ODU!$AD430&gt;0,"1","0")&amp; IF(ODU!$AC430&gt;0,"1","0")&amp; IF(ODU!$AB430&gt;0,"1","0")&amp; IF(ODU!$AA430&gt;0,"1","0")))</f>
        <v/>
      </c>
      <c r="V430" s="351" t="str">
        <f>IF(ODU!$A430="","",IF(OR(T430&lt;&gt;R430+17,U430&lt;&gt;S430+17)," RangeMismatch",""))</f>
        <v/>
      </c>
      <c r="W430" s="344" t="str">
        <f ca="1">IF(ODU!$A430="","",IF(COUNTA(INDIRECT("odu!R"&amp;ROW()&amp;"C"&amp;R430&amp;":R"&amp;ROW()&amp;"C"&amp;S430,"false"))&lt;&gt;1+S430-R430," GapInRangeCooling",""))</f>
        <v/>
      </c>
      <c r="X430" s="344" t="str">
        <f ca="1">IF(ODU!$A430="","",IF(COUNTA(INDIRECT("odu!R"&amp;ROW()&amp;"C"&amp;T430&amp;":R"&amp;ROW()&amp;"C"&amp;U430,"false"))&lt;&gt;1+U430-T430," GapInRangeHeating",""))</f>
        <v/>
      </c>
      <c r="Y430" s="345" t="str">
        <f>IF(ODU!$A430="","",IF(OR(ODU!$F430=0,ODU!$B430=0),0,ODU!$F430/ODU!$B430))</f>
        <v/>
      </c>
      <c r="Z430" s="345" t="str">
        <f>IF(ODU!$A430="","",IF(OR(ODU!$G430=0,ODU!$B430=0),0, ODU!$G430/ODU!$B430))</f>
        <v/>
      </c>
      <c r="AA430" s="303" t="str">
        <f>IF(ODU!$A430="","",IF(Y430=0,0,IF(Y430&gt;=0.8,13,IF(Y430&gt;=0.7,12,IF(Y430&gt;=0.6,11,IF(Y430&gt;=0.5,10,0))))))</f>
        <v/>
      </c>
      <c r="AB430" s="351" t="str">
        <f>IF(ODU!$A430="","",IF(Z430&gt;2, 25,6+INT(10*(Z430-0.0001))))</f>
        <v/>
      </c>
      <c r="AC430" s="304" t="str">
        <f>IF(ODU!$A430="","",IF(AA430&lt;R430," CapacityMin",""))</f>
        <v/>
      </c>
      <c r="AD430" s="304" t="str">
        <f>IF(ODU!$A430="","",IF(AB430&gt;S430," CapacityMax",""))</f>
        <v/>
      </c>
      <c r="AE430" s="344" t="str">
        <f>IF(ODU!$A430="","",IF(ODU!H430&lt;Min_Units," UnitMin",""))</f>
        <v/>
      </c>
      <c r="AF430" s="344" t="str">
        <f>IF(ODU!$A430="","",IF(ODU!I430&lt;=ODU!H430," UnitMax",""))</f>
        <v/>
      </c>
      <c r="AG430" s="344" t="str">
        <f>IF(ODU!$A430="","",IF(COUNTIF(IDU!$E$3:$N$3,"="&amp;UPPER(ODU!BL430))=1,""," Invalid_IDU_List"))</f>
        <v/>
      </c>
      <c r="AH430" s="344" t="str">
        <f t="shared" ca="1" si="51"/>
        <v/>
      </c>
      <c r="AI430" s="344" t="str">
        <f t="shared" si="52"/>
        <v/>
      </c>
    </row>
    <row r="431" spans="1:35" x14ac:dyDescent="0.2">
      <c r="A431">
        <v>431</v>
      </c>
      <c r="B431" s="311"/>
      <c r="C431" s="311"/>
      <c r="D431" s="311"/>
      <c r="E431" s="311"/>
      <c r="F431" s="311"/>
      <c r="G431" s="311"/>
      <c r="H431" s="311"/>
      <c r="I431" s="311"/>
      <c r="J431" s="311"/>
      <c r="K431" s="311"/>
      <c r="P431" s="344" t="str">
        <f>IF(ODU!$A431="","",IF(COUNTIF(ODU!$A$4:$A$504,"="&amp;ODU!$A431)&gt;1,"ODU_Duplicate",""))</f>
        <v/>
      </c>
      <c r="R431" s="351" t="str">
        <f>IF(ODU!$A431="","",9 + FIND("1",IF(ODU!$J431&gt;0,"1","0") &amp; IF(ODU!$K431&gt;0,"1","0") &amp; IF(ODU!$L431&gt;0,"1","0") &amp; IF(ODU!$M431&gt;0,"1","0")&amp; IF(ODU!$N431&gt;0,"1","0")&amp; IF(ODU!$O431&gt;0,"1","0")&amp; IF(ODU!$P431&gt;0,"1","0")&amp; IF(ODU!$Q431&gt;0,"1","0")&amp; IF(ODU!$R431&gt;0,"1","0")&amp; IF(ODU!$S431&gt;0,"1","0")&amp; IF(ODU!$T431&gt;0,"1","0")&amp; IF(ODU!$U431&gt;0,"1","0")&amp; IF(ODU!$V431&gt;0,"1","0")&amp; IF(ODU!$W431&gt;0,"1","0")&amp; IF(ODU!$X431&gt;0,"1","0")&amp; IF(ODU!$Y431&gt;0,"1","0")))</f>
        <v/>
      </c>
      <c r="S431" s="351" t="str">
        <f>IF(ODU!$A431="","",26 - FIND("1",IF(ODU!$Y431&gt;0,"1","0") &amp; IF(ODU!$X431&gt;0,"1","0") &amp; IF(ODU!$W431&gt;0,"1","0") &amp; IF(ODU!$V431&gt;0,"1","0")&amp; IF(ODU!$U431&gt;0,"1","0")&amp; IF(ODU!$T431&gt;0,"1","0")&amp; IF(ODU!$S431&gt;0,"1","0")&amp; IF(ODU!$R431&gt;0,"1","0")&amp; IF(ODU!$Q431&gt;0,"1","0")&amp; IF(ODU!$P431&gt;0,"1","0")&amp; IF(ODU!$O431&gt;0,"1","0")&amp; IF(ODU!$N431&gt;0,"1","0")&amp; IF(ODU!$M431&gt;0,"1","0")&amp; IF(ODU!$L431&gt;0,"1","0")&amp; IF(ODU!$K431&gt;0,"1","0")&amp; IF(ODU!$J431&gt;0,"1","0")))</f>
        <v/>
      </c>
      <c r="T431" s="351" t="str">
        <f>IF(ODU!$A431="","",26 + FIND("1",IF(ODU!$AA431&gt;0,"1","0") &amp; IF(ODU!$AB431&gt;0,"1","0") &amp; IF(ODU!$AC431&gt;0,"1","0") &amp; IF(ODU!$AD431&gt;0,"1","0")&amp; IF(ODU!$AE431&gt;0,"1","0")&amp; IF(ODU!$AF431&gt;0,"1","0")&amp; IF(ODU!$AG431&gt;0,"1","0")&amp; IF(ODU!$AH431&gt;0,"1","0")&amp; IF(ODU!$AI431&gt;0,"1","0")&amp; IF(ODU!$AJ431&gt;0,"1","0")&amp; IF(ODU!$AK431&gt;0,"1","0")&amp; IF(ODU!$AL431&gt;0,"1","0")&amp; IF(ODU!$AM431&gt;0,"1","0")&amp; IF(ODU!$AN431&gt;0,"1","0")&amp; IF(ODU!$AO431&gt;0,"1","0")&amp; IF(ODU!$AP431&gt;0,"1","0")))</f>
        <v/>
      </c>
      <c r="U431" s="351" t="str">
        <f>IF(ODU!$A431="","",43 - FIND("1",IF(ODU!$AP431&gt;0,"1","0") &amp; IF(ODU!$AO431&gt;0,"1","0") &amp; IF(ODU!$AN431&gt;0,"1","0") &amp; IF(ODU!$AM431&gt;0,"1","0")&amp; IF(ODU!$AL431&gt;0,"1","0")&amp; IF(ODU!$AK431&gt;0,"1","0")&amp; IF(ODU!$AJ431&gt;0,"1","0")&amp; IF(ODU!$AI431&gt;0,"1","0")&amp; IF(ODU!$AH431&gt;0,"1","0")&amp; IF(ODU!$AG431&gt;0,"1","0")&amp; IF(ODU!$AF431&gt;0,"1","0")&amp; IF(ODU!$AE431&gt;0,"1","0")&amp; IF(ODU!$AD431&gt;0,"1","0")&amp; IF(ODU!$AC431&gt;0,"1","0")&amp; IF(ODU!$AB431&gt;0,"1","0")&amp; IF(ODU!$AA431&gt;0,"1","0")))</f>
        <v/>
      </c>
      <c r="V431" s="351" t="str">
        <f>IF(ODU!$A431="","",IF(OR(T431&lt;&gt;R431+17,U431&lt;&gt;S431+17)," RangeMismatch",""))</f>
        <v/>
      </c>
      <c r="W431" s="344" t="str">
        <f ca="1">IF(ODU!$A431="","",IF(COUNTA(INDIRECT("odu!R"&amp;ROW()&amp;"C"&amp;R431&amp;":R"&amp;ROW()&amp;"C"&amp;S431,"false"))&lt;&gt;1+S431-R431," GapInRangeCooling",""))</f>
        <v/>
      </c>
      <c r="X431" s="344" t="str">
        <f ca="1">IF(ODU!$A431="","",IF(COUNTA(INDIRECT("odu!R"&amp;ROW()&amp;"C"&amp;T431&amp;":R"&amp;ROW()&amp;"C"&amp;U431,"false"))&lt;&gt;1+U431-T431," GapInRangeHeating",""))</f>
        <v/>
      </c>
      <c r="Y431" s="345" t="str">
        <f>IF(ODU!$A431="","",IF(OR(ODU!$F431=0,ODU!$B431=0),0,ODU!$F431/ODU!$B431))</f>
        <v/>
      </c>
      <c r="Z431" s="345" t="str">
        <f>IF(ODU!$A431="","",IF(OR(ODU!$G431=0,ODU!$B431=0),0, ODU!$G431/ODU!$B431))</f>
        <v/>
      </c>
      <c r="AA431" s="303" t="str">
        <f>IF(ODU!$A431="","",IF(Y431=0,0,IF(Y431&gt;=0.8,13,IF(Y431&gt;=0.7,12,IF(Y431&gt;=0.6,11,IF(Y431&gt;=0.5,10,0))))))</f>
        <v/>
      </c>
      <c r="AB431" s="351" t="str">
        <f>IF(ODU!$A431="","",IF(Z431&gt;2, 25,6+INT(10*(Z431-0.0001))))</f>
        <v/>
      </c>
      <c r="AC431" s="304" t="str">
        <f>IF(ODU!$A431="","",IF(AA431&lt;R431," CapacityMin",""))</f>
        <v/>
      </c>
      <c r="AD431" s="304" t="str">
        <f>IF(ODU!$A431="","",IF(AB431&gt;S431," CapacityMax",""))</f>
        <v/>
      </c>
      <c r="AE431" s="344" t="str">
        <f>IF(ODU!$A431="","",IF(ODU!H431&lt;Min_Units," UnitMin",""))</f>
        <v/>
      </c>
      <c r="AF431" s="344" t="str">
        <f>IF(ODU!$A431="","",IF(ODU!I431&lt;=ODU!H431," UnitMax",""))</f>
        <v/>
      </c>
      <c r="AG431" s="344" t="str">
        <f>IF(ODU!$A431="","",IF(COUNTIF(IDU!$E$3:$N$3,"="&amp;UPPER(ODU!BL431))=1,""," Invalid_IDU_List"))</f>
        <v/>
      </c>
      <c r="AH431" s="344" t="str">
        <f t="shared" ca="1" si="51"/>
        <v/>
      </c>
      <c r="AI431" s="344" t="str">
        <f t="shared" si="52"/>
        <v/>
      </c>
    </row>
    <row r="432" spans="1:35" x14ac:dyDescent="0.2">
      <c r="A432">
        <v>432</v>
      </c>
      <c r="B432" s="311"/>
      <c r="C432" s="311"/>
      <c r="D432" s="311"/>
      <c r="E432" s="311"/>
      <c r="F432" s="311"/>
      <c r="G432" s="311"/>
      <c r="H432" s="311"/>
      <c r="I432" s="311"/>
      <c r="J432" s="311"/>
      <c r="K432" s="311"/>
      <c r="P432" s="344" t="str">
        <f>IF(ODU!$A432="","",IF(COUNTIF(ODU!$A$4:$A$504,"="&amp;ODU!$A432)&gt;1,"ODU_Duplicate",""))</f>
        <v/>
      </c>
      <c r="R432" s="351" t="str">
        <f>IF(ODU!$A432="","",9 + FIND("1",IF(ODU!$J432&gt;0,"1","0") &amp; IF(ODU!$K432&gt;0,"1","0") &amp; IF(ODU!$L432&gt;0,"1","0") &amp; IF(ODU!$M432&gt;0,"1","0")&amp; IF(ODU!$N432&gt;0,"1","0")&amp; IF(ODU!$O432&gt;0,"1","0")&amp; IF(ODU!$P432&gt;0,"1","0")&amp; IF(ODU!$Q432&gt;0,"1","0")&amp; IF(ODU!$R432&gt;0,"1","0")&amp; IF(ODU!$S432&gt;0,"1","0")&amp; IF(ODU!$T432&gt;0,"1","0")&amp; IF(ODU!$U432&gt;0,"1","0")&amp; IF(ODU!$V432&gt;0,"1","0")&amp; IF(ODU!$W432&gt;0,"1","0")&amp; IF(ODU!$X432&gt;0,"1","0")&amp; IF(ODU!$Y432&gt;0,"1","0")))</f>
        <v/>
      </c>
      <c r="S432" s="351" t="str">
        <f>IF(ODU!$A432="","",26 - FIND("1",IF(ODU!$Y432&gt;0,"1","0") &amp; IF(ODU!$X432&gt;0,"1","0") &amp; IF(ODU!$W432&gt;0,"1","0") &amp; IF(ODU!$V432&gt;0,"1","0")&amp; IF(ODU!$U432&gt;0,"1","0")&amp; IF(ODU!$T432&gt;0,"1","0")&amp; IF(ODU!$S432&gt;0,"1","0")&amp; IF(ODU!$R432&gt;0,"1","0")&amp; IF(ODU!$Q432&gt;0,"1","0")&amp; IF(ODU!$P432&gt;0,"1","0")&amp; IF(ODU!$O432&gt;0,"1","0")&amp; IF(ODU!$N432&gt;0,"1","0")&amp; IF(ODU!$M432&gt;0,"1","0")&amp; IF(ODU!$L432&gt;0,"1","0")&amp; IF(ODU!$K432&gt;0,"1","0")&amp; IF(ODU!$J432&gt;0,"1","0")))</f>
        <v/>
      </c>
      <c r="T432" s="351" t="str">
        <f>IF(ODU!$A432="","",26 + FIND("1",IF(ODU!$AA432&gt;0,"1","0") &amp; IF(ODU!$AB432&gt;0,"1","0") &amp; IF(ODU!$AC432&gt;0,"1","0") &amp; IF(ODU!$AD432&gt;0,"1","0")&amp; IF(ODU!$AE432&gt;0,"1","0")&amp; IF(ODU!$AF432&gt;0,"1","0")&amp; IF(ODU!$AG432&gt;0,"1","0")&amp; IF(ODU!$AH432&gt;0,"1","0")&amp; IF(ODU!$AI432&gt;0,"1","0")&amp; IF(ODU!$AJ432&gt;0,"1","0")&amp; IF(ODU!$AK432&gt;0,"1","0")&amp; IF(ODU!$AL432&gt;0,"1","0")&amp; IF(ODU!$AM432&gt;0,"1","0")&amp; IF(ODU!$AN432&gt;0,"1","0")&amp; IF(ODU!$AO432&gt;0,"1","0")&amp; IF(ODU!$AP432&gt;0,"1","0")))</f>
        <v/>
      </c>
      <c r="U432" s="351" t="str">
        <f>IF(ODU!$A432="","",43 - FIND("1",IF(ODU!$AP432&gt;0,"1","0") &amp; IF(ODU!$AO432&gt;0,"1","0") &amp; IF(ODU!$AN432&gt;0,"1","0") &amp; IF(ODU!$AM432&gt;0,"1","0")&amp; IF(ODU!$AL432&gt;0,"1","0")&amp; IF(ODU!$AK432&gt;0,"1","0")&amp; IF(ODU!$AJ432&gt;0,"1","0")&amp; IF(ODU!$AI432&gt;0,"1","0")&amp; IF(ODU!$AH432&gt;0,"1","0")&amp; IF(ODU!$AG432&gt;0,"1","0")&amp; IF(ODU!$AF432&gt;0,"1","0")&amp; IF(ODU!$AE432&gt;0,"1","0")&amp; IF(ODU!$AD432&gt;0,"1","0")&amp; IF(ODU!$AC432&gt;0,"1","0")&amp; IF(ODU!$AB432&gt;0,"1","0")&amp; IF(ODU!$AA432&gt;0,"1","0")))</f>
        <v/>
      </c>
      <c r="V432" s="351" t="str">
        <f>IF(ODU!$A432="","",IF(OR(T432&lt;&gt;R432+17,U432&lt;&gt;S432+17)," RangeMismatch",""))</f>
        <v/>
      </c>
      <c r="W432" s="344" t="str">
        <f ca="1">IF(ODU!$A432="","",IF(COUNTA(INDIRECT("odu!R"&amp;ROW()&amp;"C"&amp;R432&amp;":R"&amp;ROW()&amp;"C"&amp;S432,"false"))&lt;&gt;1+S432-R432," GapInRangeCooling",""))</f>
        <v/>
      </c>
      <c r="X432" s="344" t="str">
        <f ca="1">IF(ODU!$A432="","",IF(COUNTA(INDIRECT("odu!R"&amp;ROW()&amp;"C"&amp;T432&amp;":R"&amp;ROW()&amp;"C"&amp;U432,"false"))&lt;&gt;1+U432-T432," GapInRangeHeating",""))</f>
        <v/>
      </c>
      <c r="Y432" s="345" t="str">
        <f>IF(ODU!$A432="","",IF(OR(ODU!$F432=0,ODU!$B432=0),0,ODU!$F432/ODU!$B432))</f>
        <v/>
      </c>
      <c r="Z432" s="345" t="str">
        <f>IF(ODU!$A432="","",IF(OR(ODU!$G432=0,ODU!$B432=0),0, ODU!$G432/ODU!$B432))</f>
        <v/>
      </c>
      <c r="AA432" s="303" t="str">
        <f>IF(ODU!$A432="","",IF(Y432=0,0,IF(Y432&gt;=0.8,13,IF(Y432&gt;=0.7,12,IF(Y432&gt;=0.6,11,IF(Y432&gt;=0.5,10,0))))))</f>
        <v/>
      </c>
      <c r="AB432" s="351" t="str">
        <f>IF(ODU!$A432="","",IF(Z432&gt;2, 25,6+INT(10*(Z432-0.0001))))</f>
        <v/>
      </c>
      <c r="AC432" s="304" t="str">
        <f>IF(ODU!$A432="","",IF(AA432&lt;R432," CapacityMin",""))</f>
        <v/>
      </c>
      <c r="AD432" s="304" t="str">
        <f>IF(ODU!$A432="","",IF(AB432&gt;S432," CapacityMax",""))</f>
        <v/>
      </c>
      <c r="AE432" s="344" t="str">
        <f>IF(ODU!$A432="","",IF(ODU!H432&lt;Min_Units," UnitMin",""))</f>
        <v/>
      </c>
      <c r="AF432" s="344" t="str">
        <f>IF(ODU!$A432="","",IF(ODU!I432&lt;=ODU!H432," UnitMax",""))</f>
        <v/>
      </c>
      <c r="AG432" s="344" t="str">
        <f>IF(ODU!$A432="","",IF(COUNTIF(IDU!$E$3:$N$3,"="&amp;UPPER(ODU!BL432))=1,""," Invalid_IDU_List"))</f>
        <v/>
      </c>
      <c r="AH432" s="344" t="str">
        <f t="shared" ca="1" si="51"/>
        <v/>
      </c>
      <c r="AI432" s="344" t="str">
        <f t="shared" si="52"/>
        <v/>
      </c>
    </row>
    <row r="433" spans="1:35" x14ac:dyDescent="0.2">
      <c r="A433">
        <v>433</v>
      </c>
      <c r="B433" s="311"/>
      <c r="C433" s="311"/>
      <c r="D433" s="311"/>
      <c r="E433" s="311"/>
      <c r="F433" s="311"/>
      <c r="G433" s="311"/>
      <c r="H433" s="311"/>
      <c r="I433" s="311"/>
      <c r="J433" s="311"/>
      <c r="K433" s="311"/>
      <c r="P433" s="344" t="str">
        <f>IF(ODU!$A433="","",IF(COUNTIF(ODU!$A$4:$A$504,"="&amp;ODU!$A433)&gt;1,"ODU_Duplicate",""))</f>
        <v/>
      </c>
      <c r="R433" s="351" t="str">
        <f>IF(ODU!$A433="","",9 + FIND("1",IF(ODU!$J433&gt;0,"1","0") &amp; IF(ODU!$K433&gt;0,"1","0") &amp; IF(ODU!$L433&gt;0,"1","0") &amp; IF(ODU!$M433&gt;0,"1","0")&amp; IF(ODU!$N433&gt;0,"1","0")&amp; IF(ODU!$O433&gt;0,"1","0")&amp; IF(ODU!$P433&gt;0,"1","0")&amp; IF(ODU!$Q433&gt;0,"1","0")&amp; IF(ODU!$R433&gt;0,"1","0")&amp; IF(ODU!$S433&gt;0,"1","0")&amp; IF(ODU!$T433&gt;0,"1","0")&amp; IF(ODU!$U433&gt;0,"1","0")&amp; IF(ODU!$V433&gt;0,"1","0")&amp; IF(ODU!$W433&gt;0,"1","0")&amp; IF(ODU!$X433&gt;0,"1","0")&amp; IF(ODU!$Y433&gt;0,"1","0")))</f>
        <v/>
      </c>
      <c r="S433" s="351" t="str">
        <f>IF(ODU!$A433="","",26 - FIND("1",IF(ODU!$Y433&gt;0,"1","0") &amp; IF(ODU!$X433&gt;0,"1","0") &amp; IF(ODU!$W433&gt;0,"1","0") &amp; IF(ODU!$V433&gt;0,"1","0")&amp; IF(ODU!$U433&gt;0,"1","0")&amp; IF(ODU!$T433&gt;0,"1","0")&amp; IF(ODU!$S433&gt;0,"1","0")&amp; IF(ODU!$R433&gt;0,"1","0")&amp; IF(ODU!$Q433&gt;0,"1","0")&amp; IF(ODU!$P433&gt;0,"1","0")&amp; IF(ODU!$O433&gt;0,"1","0")&amp; IF(ODU!$N433&gt;0,"1","0")&amp; IF(ODU!$M433&gt;0,"1","0")&amp; IF(ODU!$L433&gt;0,"1","0")&amp; IF(ODU!$K433&gt;0,"1","0")&amp; IF(ODU!$J433&gt;0,"1","0")))</f>
        <v/>
      </c>
      <c r="T433" s="351" t="str">
        <f>IF(ODU!$A433="","",26 + FIND("1",IF(ODU!$AA433&gt;0,"1","0") &amp; IF(ODU!$AB433&gt;0,"1","0") &amp; IF(ODU!$AC433&gt;0,"1","0") &amp; IF(ODU!$AD433&gt;0,"1","0")&amp; IF(ODU!$AE433&gt;0,"1","0")&amp; IF(ODU!$AF433&gt;0,"1","0")&amp; IF(ODU!$AG433&gt;0,"1","0")&amp; IF(ODU!$AH433&gt;0,"1","0")&amp; IF(ODU!$AI433&gt;0,"1","0")&amp; IF(ODU!$AJ433&gt;0,"1","0")&amp; IF(ODU!$AK433&gt;0,"1","0")&amp; IF(ODU!$AL433&gt;0,"1","0")&amp; IF(ODU!$AM433&gt;0,"1","0")&amp; IF(ODU!$AN433&gt;0,"1","0")&amp; IF(ODU!$AO433&gt;0,"1","0")&amp; IF(ODU!$AP433&gt;0,"1","0")))</f>
        <v/>
      </c>
      <c r="U433" s="351" t="str">
        <f>IF(ODU!$A433="","",43 - FIND("1",IF(ODU!$AP433&gt;0,"1","0") &amp; IF(ODU!$AO433&gt;0,"1","0") &amp; IF(ODU!$AN433&gt;0,"1","0") &amp; IF(ODU!$AM433&gt;0,"1","0")&amp; IF(ODU!$AL433&gt;0,"1","0")&amp; IF(ODU!$AK433&gt;0,"1","0")&amp; IF(ODU!$AJ433&gt;0,"1","0")&amp; IF(ODU!$AI433&gt;0,"1","0")&amp; IF(ODU!$AH433&gt;0,"1","0")&amp; IF(ODU!$AG433&gt;0,"1","0")&amp; IF(ODU!$AF433&gt;0,"1","0")&amp; IF(ODU!$AE433&gt;0,"1","0")&amp; IF(ODU!$AD433&gt;0,"1","0")&amp; IF(ODU!$AC433&gt;0,"1","0")&amp; IF(ODU!$AB433&gt;0,"1","0")&amp; IF(ODU!$AA433&gt;0,"1","0")))</f>
        <v/>
      </c>
      <c r="V433" s="351" t="str">
        <f>IF(ODU!$A433="","",IF(OR(T433&lt;&gt;R433+17,U433&lt;&gt;S433+17)," RangeMismatch",""))</f>
        <v/>
      </c>
      <c r="W433" s="344" t="str">
        <f ca="1">IF(ODU!$A433="","",IF(COUNTA(INDIRECT("odu!R"&amp;ROW()&amp;"C"&amp;R433&amp;":R"&amp;ROW()&amp;"C"&amp;S433,"false"))&lt;&gt;1+S433-R433," GapInRangeCooling",""))</f>
        <v/>
      </c>
      <c r="X433" s="344" t="str">
        <f ca="1">IF(ODU!$A433="","",IF(COUNTA(INDIRECT("odu!R"&amp;ROW()&amp;"C"&amp;T433&amp;":R"&amp;ROW()&amp;"C"&amp;U433,"false"))&lt;&gt;1+U433-T433," GapInRangeHeating",""))</f>
        <v/>
      </c>
      <c r="Y433" s="345" t="str">
        <f>IF(ODU!$A433="","",IF(OR(ODU!$F433=0,ODU!$B433=0),0,ODU!$F433/ODU!$B433))</f>
        <v/>
      </c>
      <c r="Z433" s="345" t="str">
        <f>IF(ODU!$A433="","",IF(OR(ODU!$G433=0,ODU!$B433=0),0, ODU!$G433/ODU!$B433))</f>
        <v/>
      </c>
      <c r="AA433" s="303" t="str">
        <f>IF(ODU!$A433="","",IF(Y433=0,0,IF(Y433&gt;=0.8,13,IF(Y433&gt;=0.7,12,IF(Y433&gt;=0.6,11,IF(Y433&gt;=0.5,10,0))))))</f>
        <v/>
      </c>
      <c r="AB433" s="351" t="str">
        <f>IF(ODU!$A433="","",IF(Z433&gt;2, 25,6+INT(10*(Z433-0.0001))))</f>
        <v/>
      </c>
      <c r="AC433" s="304" t="str">
        <f>IF(ODU!$A433="","",IF(AA433&lt;R433," CapacityMin",""))</f>
        <v/>
      </c>
      <c r="AD433" s="304" t="str">
        <f>IF(ODU!$A433="","",IF(AB433&gt;S433," CapacityMax",""))</f>
        <v/>
      </c>
      <c r="AE433" s="344" t="str">
        <f>IF(ODU!$A433="","",IF(ODU!H433&lt;Min_Units," UnitMin",""))</f>
        <v/>
      </c>
      <c r="AF433" s="344" t="str">
        <f>IF(ODU!$A433="","",IF(ODU!I433&lt;=ODU!H433," UnitMax",""))</f>
        <v/>
      </c>
      <c r="AG433" s="344" t="str">
        <f>IF(ODU!$A433="","",IF(COUNTIF(IDU!$E$3:$N$3,"="&amp;UPPER(ODU!BL433))=1,""," Invalid_IDU_List"))</f>
        <v/>
      </c>
      <c r="AH433" s="344" t="str">
        <f t="shared" ca="1" si="51"/>
        <v/>
      </c>
      <c r="AI433" s="344" t="str">
        <f t="shared" si="52"/>
        <v/>
      </c>
    </row>
    <row r="434" spans="1:35" x14ac:dyDescent="0.2">
      <c r="A434">
        <v>434</v>
      </c>
      <c r="B434" s="311"/>
      <c r="C434" s="311"/>
      <c r="D434" s="311"/>
      <c r="E434" s="311"/>
      <c r="F434" s="311"/>
      <c r="G434" s="311"/>
      <c r="H434" s="311"/>
      <c r="I434" s="311"/>
      <c r="J434" s="311"/>
      <c r="K434" s="311"/>
      <c r="P434" s="344" t="str">
        <f>IF(ODU!$A434="","",IF(COUNTIF(ODU!$A$4:$A$504,"="&amp;ODU!$A434)&gt;1,"ODU_Duplicate",""))</f>
        <v/>
      </c>
      <c r="R434" s="351" t="str">
        <f>IF(ODU!$A434="","",9 + FIND("1",IF(ODU!$J434&gt;0,"1","0") &amp; IF(ODU!$K434&gt;0,"1","0") &amp; IF(ODU!$L434&gt;0,"1","0") &amp; IF(ODU!$M434&gt;0,"1","0")&amp; IF(ODU!$N434&gt;0,"1","0")&amp; IF(ODU!$O434&gt;0,"1","0")&amp; IF(ODU!$P434&gt;0,"1","0")&amp; IF(ODU!$Q434&gt;0,"1","0")&amp; IF(ODU!$R434&gt;0,"1","0")&amp; IF(ODU!$S434&gt;0,"1","0")&amp; IF(ODU!$T434&gt;0,"1","0")&amp; IF(ODU!$U434&gt;0,"1","0")&amp; IF(ODU!$V434&gt;0,"1","0")&amp; IF(ODU!$W434&gt;0,"1","0")&amp; IF(ODU!$X434&gt;0,"1","0")&amp; IF(ODU!$Y434&gt;0,"1","0")))</f>
        <v/>
      </c>
      <c r="S434" s="351" t="str">
        <f>IF(ODU!$A434="","",26 - FIND("1",IF(ODU!$Y434&gt;0,"1","0") &amp; IF(ODU!$X434&gt;0,"1","0") &amp; IF(ODU!$W434&gt;0,"1","0") &amp; IF(ODU!$V434&gt;0,"1","0")&amp; IF(ODU!$U434&gt;0,"1","0")&amp; IF(ODU!$T434&gt;0,"1","0")&amp; IF(ODU!$S434&gt;0,"1","0")&amp; IF(ODU!$R434&gt;0,"1","0")&amp; IF(ODU!$Q434&gt;0,"1","0")&amp; IF(ODU!$P434&gt;0,"1","0")&amp; IF(ODU!$O434&gt;0,"1","0")&amp; IF(ODU!$N434&gt;0,"1","0")&amp; IF(ODU!$M434&gt;0,"1","0")&amp; IF(ODU!$L434&gt;0,"1","0")&amp; IF(ODU!$K434&gt;0,"1","0")&amp; IF(ODU!$J434&gt;0,"1","0")))</f>
        <v/>
      </c>
      <c r="T434" s="351" t="str">
        <f>IF(ODU!$A434="","",26 + FIND("1",IF(ODU!$AA434&gt;0,"1","0") &amp; IF(ODU!$AB434&gt;0,"1","0") &amp; IF(ODU!$AC434&gt;0,"1","0") &amp; IF(ODU!$AD434&gt;0,"1","0")&amp; IF(ODU!$AE434&gt;0,"1","0")&amp; IF(ODU!$AF434&gt;0,"1","0")&amp; IF(ODU!$AG434&gt;0,"1","0")&amp; IF(ODU!$AH434&gt;0,"1","0")&amp; IF(ODU!$AI434&gt;0,"1","0")&amp; IF(ODU!$AJ434&gt;0,"1","0")&amp; IF(ODU!$AK434&gt;0,"1","0")&amp; IF(ODU!$AL434&gt;0,"1","0")&amp; IF(ODU!$AM434&gt;0,"1","0")&amp; IF(ODU!$AN434&gt;0,"1","0")&amp; IF(ODU!$AO434&gt;0,"1","0")&amp; IF(ODU!$AP434&gt;0,"1","0")))</f>
        <v/>
      </c>
      <c r="U434" s="351" t="str">
        <f>IF(ODU!$A434="","",43 - FIND("1",IF(ODU!$AP434&gt;0,"1","0") &amp; IF(ODU!$AO434&gt;0,"1","0") &amp; IF(ODU!$AN434&gt;0,"1","0") &amp; IF(ODU!$AM434&gt;0,"1","0")&amp; IF(ODU!$AL434&gt;0,"1","0")&amp; IF(ODU!$AK434&gt;0,"1","0")&amp; IF(ODU!$AJ434&gt;0,"1","0")&amp; IF(ODU!$AI434&gt;0,"1","0")&amp; IF(ODU!$AH434&gt;0,"1","0")&amp; IF(ODU!$AG434&gt;0,"1","0")&amp; IF(ODU!$AF434&gt;0,"1","0")&amp; IF(ODU!$AE434&gt;0,"1","0")&amp; IF(ODU!$AD434&gt;0,"1","0")&amp; IF(ODU!$AC434&gt;0,"1","0")&amp; IF(ODU!$AB434&gt;0,"1","0")&amp; IF(ODU!$AA434&gt;0,"1","0")))</f>
        <v/>
      </c>
      <c r="V434" s="351" t="str">
        <f>IF(ODU!$A434="","",IF(OR(T434&lt;&gt;R434+17,U434&lt;&gt;S434+17)," RangeMismatch",""))</f>
        <v/>
      </c>
      <c r="W434" s="344" t="str">
        <f ca="1">IF(ODU!$A434="","",IF(COUNTA(INDIRECT("odu!R"&amp;ROW()&amp;"C"&amp;R434&amp;":R"&amp;ROW()&amp;"C"&amp;S434,"false"))&lt;&gt;1+S434-R434," GapInRangeCooling",""))</f>
        <v/>
      </c>
      <c r="X434" s="344" t="str">
        <f ca="1">IF(ODU!$A434="","",IF(COUNTA(INDIRECT("odu!R"&amp;ROW()&amp;"C"&amp;T434&amp;":R"&amp;ROW()&amp;"C"&amp;U434,"false"))&lt;&gt;1+U434-T434," GapInRangeHeating",""))</f>
        <v/>
      </c>
      <c r="Y434" s="345" t="str">
        <f>IF(ODU!$A434="","",IF(OR(ODU!$F434=0,ODU!$B434=0),0,ODU!$F434/ODU!$B434))</f>
        <v/>
      </c>
      <c r="Z434" s="345" t="str">
        <f>IF(ODU!$A434="","",IF(OR(ODU!$G434=0,ODU!$B434=0),0, ODU!$G434/ODU!$B434))</f>
        <v/>
      </c>
      <c r="AA434" s="303" t="str">
        <f>IF(ODU!$A434="","",IF(Y434=0,0,IF(Y434&gt;=0.8,13,IF(Y434&gt;=0.7,12,IF(Y434&gt;=0.6,11,IF(Y434&gt;=0.5,10,0))))))</f>
        <v/>
      </c>
      <c r="AB434" s="351" t="str">
        <f>IF(ODU!$A434="","",IF(Z434&gt;2, 25,6+INT(10*(Z434-0.0001))))</f>
        <v/>
      </c>
      <c r="AC434" s="304" t="str">
        <f>IF(ODU!$A434="","",IF(AA434&lt;R434," CapacityMin",""))</f>
        <v/>
      </c>
      <c r="AD434" s="304" t="str">
        <f>IF(ODU!$A434="","",IF(AB434&gt;S434," CapacityMax",""))</f>
        <v/>
      </c>
      <c r="AE434" s="344" t="str">
        <f>IF(ODU!$A434="","",IF(ODU!H434&lt;Min_Units," UnitMin",""))</f>
        <v/>
      </c>
      <c r="AF434" s="344" t="str">
        <f>IF(ODU!$A434="","",IF(ODU!I434&lt;=ODU!H434," UnitMax",""))</f>
        <v/>
      </c>
      <c r="AG434" s="344" t="str">
        <f>IF(ODU!$A434="","",IF(COUNTIF(IDU!$E$3:$N$3,"="&amp;UPPER(ODU!BL434))=1,""," Invalid_IDU_List"))</f>
        <v/>
      </c>
      <c r="AH434" s="344" t="str">
        <f t="shared" ca="1" si="51"/>
        <v/>
      </c>
      <c r="AI434" s="344" t="str">
        <f t="shared" si="52"/>
        <v/>
      </c>
    </row>
    <row r="435" spans="1:35" x14ac:dyDescent="0.2">
      <c r="A435">
        <v>435</v>
      </c>
      <c r="B435" s="311"/>
      <c r="C435" s="311"/>
      <c r="D435" s="311"/>
      <c r="E435" s="311"/>
      <c r="F435" s="311"/>
      <c r="G435" s="311"/>
      <c r="H435" s="311"/>
      <c r="I435" s="311"/>
      <c r="J435" s="311"/>
      <c r="K435" s="311"/>
      <c r="P435" s="344" t="str">
        <f>IF(ODU!$A435="","",IF(COUNTIF(ODU!$A$4:$A$504,"="&amp;ODU!$A435)&gt;1,"ODU_Duplicate",""))</f>
        <v/>
      </c>
      <c r="R435" s="351" t="str">
        <f>IF(ODU!$A435="","",9 + FIND("1",IF(ODU!$J435&gt;0,"1","0") &amp; IF(ODU!$K435&gt;0,"1","0") &amp; IF(ODU!$L435&gt;0,"1","0") &amp; IF(ODU!$M435&gt;0,"1","0")&amp; IF(ODU!$N435&gt;0,"1","0")&amp; IF(ODU!$O435&gt;0,"1","0")&amp; IF(ODU!$P435&gt;0,"1","0")&amp; IF(ODU!$Q435&gt;0,"1","0")&amp; IF(ODU!$R435&gt;0,"1","0")&amp; IF(ODU!$S435&gt;0,"1","0")&amp; IF(ODU!$T435&gt;0,"1","0")&amp; IF(ODU!$U435&gt;0,"1","0")&amp; IF(ODU!$V435&gt;0,"1","0")&amp; IF(ODU!$W435&gt;0,"1","0")&amp; IF(ODU!$X435&gt;0,"1","0")&amp; IF(ODU!$Y435&gt;0,"1","0")))</f>
        <v/>
      </c>
      <c r="S435" s="351" t="str">
        <f>IF(ODU!$A435="","",26 - FIND("1",IF(ODU!$Y435&gt;0,"1","0") &amp; IF(ODU!$X435&gt;0,"1","0") &amp; IF(ODU!$W435&gt;0,"1","0") &amp; IF(ODU!$V435&gt;0,"1","0")&amp; IF(ODU!$U435&gt;0,"1","0")&amp; IF(ODU!$T435&gt;0,"1","0")&amp; IF(ODU!$S435&gt;0,"1","0")&amp; IF(ODU!$R435&gt;0,"1","0")&amp; IF(ODU!$Q435&gt;0,"1","0")&amp; IF(ODU!$P435&gt;0,"1","0")&amp; IF(ODU!$O435&gt;0,"1","0")&amp; IF(ODU!$N435&gt;0,"1","0")&amp; IF(ODU!$M435&gt;0,"1","0")&amp; IF(ODU!$L435&gt;0,"1","0")&amp; IF(ODU!$K435&gt;0,"1","0")&amp; IF(ODU!$J435&gt;0,"1","0")))</f>
        <v/>
      </c>
      <c r="T435" s="351" t="str">
        <f>IF(ODU!$A435="","",26 + FIND("1",IF(ODU!$AA435&gt;0,"1","0") &amp; IF(ODU!$AB435&gt;0,"1","0") &amp; IF(ODU!$AC435&gt;0,"1","0") &amp; IF(ODU!$AD435&gt;0,"1","0")&amp; IF(ODU!$AE435&gt;0,"1","0")&amp; IF(ODU!$AF435&gt;0,"1","0")&amp; IF(ODU!$AG435&gt;0,"1","0")&amp; IF(ODU!$AH435&gt;0,"1","0")&amp; IF(ODU!$AI435&gt;0,"1","0")&amp; IF(ODU!$AJ435&gt;0,"1","0")&amp; IF(ODU!$AK435&gt;0,"1","0")&amp; IF(ODU!$AL435&gt;0,"1","0")&amp; IF(ODU!$AM435&gt;0,"1","0")&amp; IF(ODU!$AN435&gt;0,"1","0")&amp; IF(ODU!$AO435&gt;0,"1","0")&amp; IF(ODU!$AP435&gt;0,"1","0")))</f>
        <v/>
      </c>
      <c r="U435" s="351" t="str">
        <f>IF(ODU!$A435="","",43 - FIND("1",IF(ODU!$AP435&gt;0,"1","0") &amp; IF(ODU!$AO435&gt;0,"1","0") &amp; IF(ODU!$AN435&gt;0,"1","0") &amp; IF(ODU!$AM435&gt;0,"1","0")&amp; IF(ODU!$AL435&gt;0,"1","0")&amp; IF(ODU!$AK435&gt;0,"1","0")&amp; IF(ODU!$AJ435&gt;0,"1","0")&amp; IF(ODU!$AI435&gt;0,"1","0")&amp; IF(ODU!$AH435&gt;0,"1","0")&amp; IF(ODU!$AG435&gt;0,"1","0")&amp; IF(ODU!$AF435&gt;0,"1","0")&amp; IF(ODU!$AE435&gt;0,"1","0")&amp; IF(ODU!$AD435&gt;0,"1","0")&amp; IF(ODU!$AC435&gt;0,"1","0")&amp; IF(ODU!$AB435&gt;0,"1","0")&amp; IF(ODU!$AA435&gt;0,"1","0")))</f>
        <v/>
      </c>
      <c r="V435" s="351" t="str">
        <f>IF(ODU!$A435="","",IF(OR(T435&lt;&gt;R435+17,U435&lt;&gt;S435+17)," RangeMismatch",""))</f>
        <v/>
      </c>
      <c r="W435" s="344" t="str">
        <f ca="1">IF(ODU!$A435="","",IF(COUNTA(INDIRECT("odu!R"&amp;ROW()&amp;"C"&amp;R435&amp;":R"&amp;ROW()&amp;"C"&amp;S435,"false"))&lt;&gt;1+S435-R435," GapInRangeCooling",""))</f>
        <v/>
      </c>
      <c r="X435" s="344" t="str">
        <f ca="1">IF(ODU!$A435="","",IF(COUNTA(INDIRECT("odu!R"&amp;ROW()&amp;"C"&amp;T435&amp;":R"&amp;ROW()&amp;"C"&amp;U435,"false"))&lt;&gt;1+U435-T435," GapInRangeHeating",""))</f>
        <v/>
      </c>
      <c r="Y435" s="345" t="str">
        <f>IF(ODU!$A435="","",IF(OR(ODU!$F435=0,ODU!$B435=0),0,ODU!$F435/ODU!$B435))</f>
        <v/>
      </c>
      <c r="Z435" s="345" t="str">
        <f>IF(ODU!$A435="","",IF(OR(ODU!$G435=0,ODU!$B435=0),0, ODU!$G435/ODU!$B435))</f>
        <v/>
      </c>
      <c r="AA435" s="303" t="str">
        <f>IF(ODU!$A435="","",IF(Y435=0,0,IF(Y435&gt;=0.8,13,IF(Y435&gt;=0.7,12,IF(Y435&gt;=0.6,11,IF(Y435&gt;=0.5,10,0))))))</f>
        <v/>
      </c>
      <c r="AB435" s="351" t="str">
        <f>IF(ODU!$A435="","",IF(Z435&gt;2, 25,6+INT(10*(Z435-0.0001))))</f>
        <v/>
      </c>
      <c r="AC435" s="304" t="str">
        <f>IF(ODU!$A435="","",IF(AA435&lt;R435," CapacityMin",""))</f>
        <v/>
      </c>
      <c r="AD435" s="304" t="str">
        <f>IF(ODU!$A435="","",IF(AB435&gt;S435," CapacityMax",""))</f>
        <v/>
      </c>
      <c r="AE435" s="344" t="str">
        <f>IF(ODU!$A435="","",IF(ODU!H435&lt;Min_Units," UnitMin",""))</f>
        <v/>
      </c>
      <c r="AF435" s="344" t="str">
        <f>IF(ODU!$A435="","",IF(ODU!I435&lt;=ODU!H435," UnitMax",""))</f>
        <v/>
      </c>
      <c r="AG435" s="344" t="str">
        <f>IF(ODU!$A435="","",IF(COUNTIF(IDU!$E$3:$N$3,"="&amp;UPPER(ODU!BL435))=1,""," Invalid_IDU_List"))</f>
        <v/>
      </c>
      <c r="AH435" s="344" t="str">
        <f t="shared" ca="1" si="51"/>
        <v/>
      </c>
      <c r="AI435" s="344" t="str">
        <f t="shared" si="52"/>
        <v/>
      </c>
    </row>
    <row r="436" spans="1:35" x14ac:dyDescent="0.2">
      <c r="A436">
        <v>436</v>
      </c>
      <c r="B436" s="311"/>
      <c r="C436" s="311"/>
      <c r="D436" s="311"/>
      <c r="E436" s="311"/>
      <c r="F436" s="311"/>
      <c r="G436" s="311"/>
      <c r="H436" s="311"/>
      <c r="I436" s="311"/>
      <c r="J436" s="311"/>
      <c r="K436" s="311"/>
      <c r="P436" s="344" t="str">
        <f>IF(ODU!$A436="","",IF(COUNTIF(ODU!$A$4:$A$504,"="&amp;ODU!$A436)&gt;1,"ODU_Duplicate",""))</f>
        <v/>
      </c>
      <c r="R436" s="351" t="str">
        <f>IF(ODU!$A436="","",9 + FIND("1",IF(ODU!$J436&gt;0,"1","0") &amp; IF(ODU!$K436&gt;0,"1","0") &amp; IF(ODU!$L436&gt;0,"1","0") &amp; IF(ODU!$M436&gt;0,"1","0")&amp; IF(ODU!$N436&gt;0,"1","0")&amp; IF(ODU!$O436&gt;0,"1","0")&amp; IF(ODU!$P436&gt;0,"1","0")&amp; IF(ODU!$Q436&gt;0,"1","0")&amp; IF(ODU!$R436&gt;0,"1","0")&amp; IF(ODU!$S436&gt;0,"1","0")&amp; IF(ODU!$T436&gt;0,"1","0")&amp; IF(ODU!$U436&gt;0,"1","0")&amp; IF(ODU!$V436&gt;0,"1","0")&amp; IF(ODU!$W436&gt;0,"1","0")&amp; IF(ODU!$X436&gt;0,"1","0")&amp; IF(ODU!$Y436&gt;0,"1","0")))</f>
        <v/>
      </c>
      <c r="S436" s="351" t="str">
        <f>IF(ODU!$A436="","",26 - FIND("1",IF(ODU!$Y436&gt;0,"1","0") &amp; IF(ODU!$X436&gt;0,"1","0") &amp; IF(ODU!$W436&gt;0,"1","0") &amp; IF(ODU!$V436&gt;0,"1","0")&amp; IF(ODU!$U436&gt;0,"1","0")&amp; IF(ODU!$T436&gt;0,"1","0")&amp; IF(ODU!$S436&gt;0,"1","0")&amp; IF(ODU!$R436&gt;0,"1","0")&amp; IF(ODU!$Q436&gt;0,"1","0")&amp; IF(ODU!$P436&gt;0,"1","0")&amp; IF(ODU!$O436&gt;0,"1","0")&amp; IF(ODU!$N436&gt;0,"1","0")&amp; IF(ODU!$M436&gt;0,"1","0")&amp; IF(ODU!$L436&gt;0,"1","0")&amp; IF(ODU!$K436&gt;0,"1","0")&amp; IF(ODU!$J436&gt;0,"1","0")))</f>
        <v/>
      </c>
      <c r="T436" s="351" t="str">
        <f>IF(ODU!$A436="","",26 + FIND("1",IF(ODU!$AA436&gt;0,"1","0") &amp; IF(ODU!$AB436&gt;0,"1","0") &amp; IF(ODU!$AC436&gt;0,"1","0") &amp; IF(ODU!$AD436&gt;0,"1","0")&amp; IF(ODU!$AE436&gt;0,"1","0")&amp; IF(ODU!$AF436&gt;0,"1","0")&amp; IF(ODU!$AG436&gt;0,"1","0")&amp; IF(ODU!$AH436&gt;0,"1","0")&amp; IF(ODU!$AI436&gt;0,"1","0")&amp; IF(ODU!$AJ436&gt;0,"1","0")&amp; IF(ODU!$AK436&gt;0,"1","0")&amp; IF(ODU!$AL436&gt;0,"1","0")&amp; IF(ODU!$AM436&gt;0,"1","0")&amp; IF(ODU!$AN436&gt;0,"1","0")&amp; IF(ODU!$AO436&gt;0,"1","0")&amp; IF(ODU!$AP436&gt;0,"1","0")))</f>
        <v/>
      </c>
      <c r="U436" s="351" t="str">
        <f>IF(ODU!$A436="","",43 - FIND("1",IF(ODU!$AP436&gt;0,"1","0") &amp; IF(ODU!$AO436&gt;0,"1","0") &amp; IF(ODU!$AN436&gt;0,"1","0") &amp; IF(ODU!$AM436&gt;0,"1","0")&amp; IF(ODU!$AL436&gt;0,"1","0")&amp; IF(ODU!$AK436&gt;0,"1","0")&amp; IF(ODU!$AJ436&gt;0,"1","0")&amp; IF(ODU!$AI436&gt;0,"1","0")&amp; IF(ODU!$AH436&gt;0,"1","0")&amp; IF(ODU!$AG436&gt;0,"1","0")&amp; IF(ODU!$AF436&gt;0,"1","0")&amp; IF(ODU!$AE436&gt;0,"1","0")&amp; IF(ODU!$AD436&gt;0,"1","0")&amp; IF(ODU!$AC436&gt;0,"1","0")&amp; IF(ODU!$AB436&gt;0,"1","0")&amp; IF(ODU!$AA436&gt;0,"1","0")))</f>
        <v/>
      </c>
      <c r="V436" s="351" t="str">
        <f>IF(ODU!$A436="","",IF(OR(T436&lt;&gt;R436+17,U436&lt;&gt;S436+17)," RangeMismatch",""))</f>
        <v/>
      </c>
      <c r="W436" s="344" t="str">
        <f ca="1">IF(ODU!$A436="","",IF(COUNTA(INDIRECT("odu!R"&amp;ROW()&amp;"C"&amp;R436&amp;":R"&amp;ROW()&amp;"C"&amp;S436,"false"))&lt;&gt;1+S436-R436," GapInRangeCooling",""))</f>
        <v/>
      </c>
      <c r="X436" s="344" t="str">
        <f ca="1">IF(ODU!$A436="","",IF(COUNTA(INDIRECT("odu!R"&amp;ROW()&amp;"C"&amp;T436&amp;":R"&amp;ROW()&amp;"C"&amp;U436,"false"))&lt;&gt;1+U436-T436," GapInRangeHeating",""))</f>
        <v/>
      </c>
      <c r="Y436" s="345" t="str">
        <f>IF(ODU!$A436="","",IF(OR(ODU!$F436=0,ODU!$B436=0),0,ODU!$F436/ODU!$B436))</f>
        <v/>
      </c>
      <c r="Z436" s="345" t="str">
        <f>IF(ODU!$A436="","",IF(OR(ODU!$G436=0,ODU!$B436=0),0, ODU!$G436/ODU!$B436))</f>
        <v/>
      </c>
      <c r="AA436" s="303" t="str">
        <f>IF(ODU!$A436="","",IF(Y436=0,0,IF(Y436&gt;=0.8,13,IF(Y436&gt;=0.7,12,IF(Y436&gt;=0.6,11,IF(Y436&gt;=0.5,10,0))))))</f>
        <v/>
      </c>
      <c r="AB436" s="351" t="str">
        <f>IF(ODU!$A436="","",IF(Z436&gt;2, 25,6+INT(10*(Z436-0.0001))))</f>
        <v/>
      </c>
      <c r="AC436" s="304" t="str">
        <f>IF(ODU!$A436="","",IF(AA436&lt;R436," CapacityMin",""))</f>
        <v/>
      </c>
      <c r="AD436" s="304" t="str">
        <f>IF(ODU!$A436="","",IF(AB436&gt;S436," CapacityMax",""))</f>
        <v/>
      </c>
      <c r="AE436" s="344" t="str">
        <f>IF(ODU!$A436="","",IF(ODU!H436&lt;Min_Units," UnitMin",""))</f>
        <v/>
      </c>
      <c r="AF436" s="344" t="str">
        <f>IF(ODU!$A436="","",IF(ODU!I436&lt;=ODU!H436," UnitMax",""))</f>
        <v/>
      </c>
      <c r="AG436" s="344" t="str">
        <f>IF(ODU!$A436="","",IF(COUNTIF(IDU!$E$3:$N$3,"="&amp;UPPER(ODU!BL436))=1,""," Invalid_IDU_List"))</f>
        <v/>
      </c>
      <c r="AH436" s="344" t="str">
        <f t="shared" ca="1" si="51"/>
        <v/>
      </c>
      <c r="AI436" s="344" t="str">
        <f t="shared" si="52"/>
        <v/>
      </c>
    </row>
    <row r="437" spans="1:35" x14ac:dyDescent="0.2">
      <c r="A437">
        <v>437</v>
      </c>
      <c r="B437" s="311"/>
      <c r="C437" s="311"/>
      <c r="D437" s="311"/>
      <c r="E437" s="311"/>
      <c r="F437" s="311"/>
      <c r="G437" s="311"/>
      <c r="H437" s="311"/>
      <c r="I437" s="311"/>
      <c r="J437" s="311"/>
      <c r="K437" s="311"/>
      <c r="P437" s="344" t="str">
        <f>IF(ODU!$A437="","",IF(COUNTIF(ODU!$A$4:$A$504,"="&amp;ODU!$A437)&gt;1,"ODU_Duplicate",""))</f>
        <v/>
      </c>
      <c r="R437" s="351" t="str">
        <f>IF(ODU!$A437="","",9 + FIND("1",IF(ODU!$J437&gt;0,"1","0") &amp; IF(ODU!$K437&gt;0,"1","0") &amp; IF(ODU!$L437&gt;0,"1","0") &amp; IF(ODU!$M437&gt;0,"1","0")&amp; IF(ODU!$N437&gt;0,"1","0")&amp; IF(ODU!$O437&gt;0,"1","0")&amp; IF(ODU!$P437&gt;0,"1","0")&amp; IF(ODU!$Q437&gt;0,"1","0")&amp; IF(ODU!$R437&gt;0,"1","0")&amp; IF(ODU!$S437&gt;0,"1","0")&amp; IF(ODU!$T437&gt;0,"1","0")&amp; IF(ODU!$U437&gt;0,"1","0")&amp; IF(ODU!$V437&gt;0,"1","0")&amp; IF(ODU!$W437&gt;0,"1","0")&amp; IF(ODU!$X437&gt;0,"1","0")&amp; IF(ODU!$Y437&gt;0,"1","0")))</f>
        <v/>
      </c>
      <c r="S437" s="351" t="str">
        <f>IF(ODU!$A437="","",26 - FIND("1",IF(ODU!$Y437&gt;0,"1","0") &amp; IF(ODU!$X437&gt;0,"1","0") &amp; IF(ODU!$W437&gt;0,"1","0") &amp; IF(ODU!$V437&gt;0,"1","0")&amp; IF(ODU!$U437&gt;0,"1","0")&amp; IF(ODU!$T437&gt;0,"1","0")&amp; IF(ODU!$S437&gt;0,"1","0")&amp; IF(ODU!$R437&gt;0,"1","0")&amp; IF(ODU!$Q437&gt;0,"1","0")&amp; IF(ODU!$P437&gt;0,"1","0")&amp; IF(ODU!$O437&gt;0,"1","0")&amp; IF(ODU!$N437&gt;0,"1","0")&amp; IF(ODU!$M437&gt;0,"1","0")&amp; IF(ODU!$L437&gt;0,"1","0")&amp; IF(ODU!$K437&gt;0,"1","0")&amp; IF(ODU!$J437&gt;0,"1","0")))</f>
        <v/>
      </c>
      <c r="T437" s="351" t="str">
        <f>IF(ODU!$A437="","",26 + FIND("1",IF(ODU!$AA437&gt;0,"1","0") &amp; IF(ODU!$AB437&gt;0,"1","0") &amp; IF(ODU!$AC437&gt;0,"1","0") &amp; IF(ODU!$AD437&gt;0,"1","0")&amp; IF(ODU!$AE437&gt;0,"1","0")&amp; IF(ODU!$AF437&gt;0,"1","0")&amp; IF(ODU!$AG437&gt;0,"1","0")&amp; IF(ODU!$AH437&gt;0,"1","0")&amp; IF(ODU!$AI437&gt;0,"1","0")&amp; IF(ODU!$AJ437&gt;0,"1","0")&amp; IF(ODU!$AK437&gt;0,"1","0")&amp; IF(ODU!$AL437&gt;0,"1","0")&amp; IF(ODU!$AM437&gt;0,"1","0")&amp; IF(ODU!$AN437&gt;0,"1","0")&amp; IF(ODU!$AO437&gt;0,"1","0")&amp; IF(ODU!$AP437&gt;0,"1","0")))</f>
        <v/>
      </c>
      <c r="U437" s="351" t="str">
        <f>IF(ODU!$A437="","",43 - FIND("1",IF(ODU!$AP437&gt;0,"1","0") &amp; IF(ODU!$AO437&gt;0,"1","0") &amp; IF(ODU!$AN437&gt;0,"1","0") &amp; IF(ODU!$AM437&gt;0,"1","0")&amp; IF(ODU!$AL437&gt;0,"1","0")&amp; IF(ODU!$AK437&gt;0,"1","0")&amp; IF(ODU!$AJ437&gt;0,"1","0")&amp; IF(ODU!$AI437&gt;0,"1","0")&amp; IF(ODU!$AH437&gt;0,"1","0")&amp; IF(ODU!$AG437&gt;0,"1","0")&amp; IF(ODU!$AF437&gt;0,"1","0")&amp; IF(ODU!$AE437&gt;0,"1","0")&amp; IF(ODU!$AD437&gt;0,"1","0")&amp; IF(ODU!$AC437&gt;0,"1","0")&amp; IF(ODU!$AB437&gt;0,"1","0")&amp; IF(ODU!$AA437&gt;0,"1","0")))</f>
        <v/>
      </c>
      <c r="V437" s="351" t="str">
        <f>IF(ODU!$A437="","",IF(OR(T437&lt;&gt;R437+17,U437&lt;&gt;S437+17)," RangeMismatch",""))</f>
        <v/>
      </c>
      <c r="W437" s="344" t="str">
        <f ca="1">IF(ODU!$A437="","",IF(COUNTA(INDIRECT("odu!R"&amp;ROW()&amp;"C"&amp;R437&amp;":R"&amp;ROW()&amp;"C"&amp;S437,"false"))&lt;&gt;1+S437-R437," GapInRangeCooling",""))</f>
        <v/>
      </c>
      <c r="X437" s="344" t="str">
        <f ca="1">IF(ODU!$A437="","",IF(COUNTA(INDIRECT("odu!R"&amp;ROW()&amp;"C"&amp;T437&amp;":R"&amp;ROW()&amp;"C"&amp;U437,"false"))&lt;&gt;1+U437-T437," GapInRangeHeating",""))</f>
        <v/>
      </c>
      <c r="Y437" s="345" t="str">
        <f>IF(ODU!$A437="","",IF(OR(ODU!$F437=0,ODU!$B437=0),0,ODU!$F437/ODU!$B437))</f>
        <v/>
      </c>
      <c r="Z437" s="345" t="str">
        <f>IF(ODU!$A437="","",IF(OR(ODU!$G437=0,ODU!$B437=0),0, ODU!$G437/ODU!$B437))</f>
        <v/>
      </c>
      <c r="AA437" s="303" t="str">
        <f>IF(ODU!$A437="","",IF(Y437=0,0,IF(Y437&gt;=0.8,13,IF(Y437&gt;=0.7,12,IF(Y437&gt;=0.6,11,IF(Y437&gt;=0.5,10,0))))))</f>
        <v/>
      </c>
      <c r="AB437" s="351" t="str">
        <f>IF(ODU!$A437="","",IF(Z437&gt;2, 25,6+INT(10*(Z437-0.0001))))</f>
        <v/>
      </c>
      <c r="AC437" s="304" t="str">
        <f>IF(ODU!$A437="","",IF(AA437&lt;R437," CapacityMin",""))</f>
        <v/>
      </c>
      <c r="AD437" s="304" t="str">
        <f>IF(ODU!$A437="","",IF(AB437&gt;S437," CapacityMax",""))</f>
        <v/>
      </c>
      <c r="AE437" s="344" t="str">
        <f>IF(ODU!$A437="","",IF(ODU!H437&lt;Min_Units," UnitMin",""))</f>
        <v/>
      </c>
      <c r="AF437" s="344" t="str">
        <f>IF(ODU!$A437="","",IF(ODU!I437&lt;=ODU!H437," UnitMax",""))</f>
        <v/>
      </c>
      <c r="AG437" s="344" t="str">
        <f>IF(ODU!$A437="","",IF(COUNTIF(IDU!$E$3:$N$3,"="&amp;UPPER(ODU!BL437))=1,""," Invalid_IDU_List"))</f>
        <v/>
      </c>
      <c r="AH437" s="344" t="str">
        <f t="shared" ca="1" si="51"/>
        <v/>
      </c>
      <c r="AI437" s="344" t="str">
        <f t="shared" si="52"/>
        <v/>
      </c>
    </row>
    <row r="438" spans="1:35" x14ac:dyDescent="0.2">
      <c r="A438">
        <v>438</v>
      </c>
      <c r="B438" s="311"/>
      <c r="C438" s="311"/>
      <c r="D438" s="311"/>
      <c r="E438" s="311"/>
      <c r="F438" s="311"/>
      <c r="G438" s="311"/>
      <c r="H438" s="311"/>
      <c r="I438" s="311"/>
      <c r="J438" s="311"/>
      <c r="K438" s="311"/>
      <c r="P438" s="344" t="str">
        <f>IF(ODU!$A438="","",IF(COUNTIF(ODU!$A$4:$A$504,"="&amp;ODU!$A438)&gt;1,"ODU_Duplicate",""))</f>
        <v/>
      </c>
      <c r="R438" s="351" t="str">
        <f>IF(ODU!$A438="","",9 + FIND("1",IF(ODU!$J438&gt;0,"1","0") &amp; IF(ODU!$K438&gt;0,"1","0") &amp; IF(ODU!$L438&gt;0,"1","0") &amp; IF(ODU!$M438&gt;0,"1","0")&amp; IF(ODU!$N438&gt;0,"1","0")&amp; IF(ODU!$O438&gt;0,"1","0")&amp; IF(ODU!$P438&gt;0,"1","0")&amp; IF(ODU!$Q438&gt;0,"1","0")&amp; IF(ODU!$R438&gt;0,"1","0")&amp; IF(ODU!$S438&gt;0,"1","0")&amp; IF(ODU!$T438&gt;0,"1","0")&amp; IF(ODU!$U438&gt;0,"1","0")&amp; IF(ODU!$V438&gt;0,"1","0")&amp; IF(ODU!$W438&gt;0,"1","0")&amp; IF(ODU!$X438&gt;0,"1","0")&amp; IF(ODU!$Y438&gt;0,"1","0")))</f>
        <v/>
      </c>
      <c r="S438" s="351" t="str">
        <f>IF(ODU!$A438="","",26 - FIND("1",IF(ODU!$Y438&gt;0,"1","0") &amp; IF(ODU!$X438&gt;0,"1","0") &amp; IF(ODU!$W438&gt;0,"1","0") &amp; IF(ODU!$V438&gt;0,"1","0")&amp; IF(ODU!$U438&gt;0,"1","0")&amp; IF(ODU!$T438&gt;0,"1","0")&amp; IF(ODU!$S438&gt;0,"1","0")&amp; IF(ODU!$R438&gt;0,"1","0")&amp; IF(ODU!$Q438&gt;0,"1","0")&amp; IF(ODU!$P438&gt;0,"1","0")&amp; IF(ODU!$O438&gt;0,"1","0")&amp; IF(ODU!$N438&gt;0,"1","0")&amp; IF(ODU!$M438&gt;0,"1","0")&amp; IF(ODU!$L438&gt;0,"1","0")&amp; IF(ODU!$K438&gt;0,"1","0")&amp; IF(ODU!$J438&gt;0,"1","0")))</f>
        <v/>
      </c>
      <c r="T438" s="351" t="str">
        <f>IF(ODU!$A438="","",26 + FIND("1",IF(ODU!$AA438&gt;0,"1","0") &amp; IF(ODU!$AB438&gt;0,"1","0") &amp; IF(ODU!$AC438&gt;0,"1","0") &amp; IF(ODU!$AD438&gt;0,"1","0")&amp; IF(ODU!$AE438&gt;0,"1","0")&amp; IF(ODU!$AF438&gt;0,"1","0")&amp; IF(ODU!$AG438&gt;0,"1","0")&amp; IF(ODU!$AH438&gt;0,"1","0")&amp; IF(ODU!$AI438&gt;0,"1","0")&amp; IF(ODU!$AJ438&gt;0,"1","0")&amp; IF(ODU!$AK438&gt;0,"1","0")&amp; IF(ODU!$AL438&gt;0,"1","0")&amp; IF(ODU!$AM438&gt;0,"1","0")&amp; IF(ODU!$AN438&gt;0,"1","0")&amp; IF(ODU!$AO438&gt;0,"1","0")&amp; IF(ODU!$AP438&gt;0,"1","0")))</f>
        <v/>
      </c>
      <c r="U438" s="351" t="str">
        <f>IF(ODU!$A438="","",43 - FIND("1",IF(ODU!$AP438&gt;0,"1","0") &amp; IF(ODU!$AO438&gt;0,"1","0") &amp; IF(ODU!$AN438&gt;0,"1","0") &amp; IF(ODU!$AM438&gt;0,"1","0")&amp; IF(ODU!$AL438&gt;0,"1","0")&amp; IF(ODU!$AK438&gt;0,"1","0")&amp; IF(ODU!$AJ438&gt;0,"1","0")&amp; IF(ODU!$AI438&gt;0,"1","0")&amp; IF(ODU!$AH438&gt;0,"1","0")&amp; IF(ODU!$AG438&gt;0,"1","0")&amp; IF(ODU!$AF438&gt;0,"1","0")&amp; IF(ODU!$AE438&gt;0,"1","0")&amp; IF(ODU!$AD438&gt;0,"1","0")&amp; IF(ODU!$AC438&gt;0,"1","0")&amp; IF(ODU!$AB438&gt;0,"1","0")&amp; IF(ODU!$AA438&gt;0,"1","0")))</f>
        <v/>
      </c>
      <c r="V438" s="351" t="str">
        <f>IF(ODU!$A438="","",IF(OR(T438&lt;&gt;R438+17,U438&lt;&gt;S438+17)," RangeMismatch",""))</f>
        <v/>
      </c>
      <c r="W438" s="344" t="str">
        <f ca="1">IF(ODU!$A438="","",IF(COUNTA(INDIRECT("odu!R"&amp;ROW()&amp;"C"&amp;R438&amp;":R"&amp;ROW()&amp;"C"&amp;S438,"false"))&lt;&gt;1+S438-R438," GapInRangeCooling",""))</f>
        <v/>
      </c>
      <c r="X438" s="344" t="str">
        <f ca="1">IF(ODU!$A438="","",IF(COUNTA(INDIRECT("odu!R"&amp;ROW()&amp;"C"&amp;T438&amp;":R"&amp;ROW()&amp;"C"&amp;U438,"false"))&lt;&gt;1+U438-T438," GapInRangeHeating",""))</f>
        <v/>
      </c>
      <c r="Y438" s="345" t="str">
        <f>IF(ODU!$A438="","",IF(OR(ODU!$F438=0,ODU!$B438=0),0,ODU!$F438/ODU!$B438))</f>
        <v/>
      </c>
      <c r="Z438" s="345" t="str">
        <f>IF(ODU!$A438="","",IF(OR(ODU!$G438=0,ODU!$B438=0),0, ODU!$G438/ODU!$B438))</f>
        <v/>
      </c>
      <c r="AA438" s="303" t="str">
        <f>IF(ODU!$A438="","",IF(Y438=0,0,IF(Y438&gt;=0.8,13,IF(Y438&gt;=0.7,12,IF(Y438&gt;=0.6,11,IF(Y438&gt;=0.5,10,0))))))</f>
        <v/>
      </c>
      <c r="AB438" s="351" t="str">
        <f>IF(ODU!$A438="","",IF(Z438&gt;2, 25,6+INT(10*(Z438-0.0001))))</f>
        <v/>
      </c>
      <c r="AC438" s="304" t="str">
        <f>IF(ODU!$A438="","",IF(AA438&lt;R438," CapacityMin",""))</f>
        <v/>
      </c>
      <c r="AD438" s="304" t="str">
        <f>IF(ODU!$A438="","",IF(AB438&gt;S438," CapacityMax",""))</f>
        <v/>
      </c>
      <c r="AE438" s="344" t="str">
        <f>IF(ODU!$A438="","",IF(ODU!H438&lt;Min_Units," UnitMin",""))</f>
        <v/>
      </c>
      <c r="AF438" s="344" t="str">
        <f>IF(ODU!$A438="","",IF(ODU!I438&lt;=ODU!H438," UnitMax",""))</f>
        <v/>
      </c>
      <c r="AG438" s="344" t="str">
        <f>IF(ODU!$A438="","",IF(COUNTIF(IDU!$E$3:$N$3,"="&amp;UPPER(ODU!BL438))=1,""," Invalid_IDU_List"))</f>
        <v/>
      </c>
      <c r="AH438" s="344" t="str">
        <f t="shared" ca="1" si="51"/>
        <v/>
      </c>
      <c r="AI438" s="344" t="str">
        <f t="shared" si="52"/>
        <v/>
      </c>
    </row>
    <row r="439" spans="1:35" x14ac:dyDescent="0.2">
      <c r="A439">
        <v>439</v>
      </c>
      <c r="B439" s="311"/>
      <c r="C439" s="311"/>
      <c r="D439" s="311"/>
      <c r="E439" s="311"/>
      <c r="F439" s="311"/>
      <c r="G439" s="311"/>
      <c r="H439" s="311"/>
      <c r="I439" s="311"/>
      <c r="J439" s="311"/>
      <c r="K439" s="311"/>
      <c r="P439" s="344" t="str">
        <f>IF(ODU!$A439="","",IF(COUNTIF(ODU!$A$4:$A$504,"="&amp;ODU!$A439)&gt;1,"ODU_Duplicate",""))</f>
        <v/>
      </c>
      <c r="R439" s="351" t="str">
        <f>IF(ODU!$A439="","",9 + FIND("1",IF(ODU!$J439&gt;0,"1","0") &amp; IF(ODU!$K439&gt;0,"1","0") &amp; IF(ODU!$L439&gt;0,"1","0") &amp; IF(ODU!$M439&gt;0,"1","0")&amp; IF(ODU!$N439&gt;0,"1","0")&amp; IF(ODU!$O439&gt;0,"1","0")&amp; IF(ODU!$P439&gt;0,"1","0")&amp; IF(ODU!$Q439&gt;0,"1","0")&amp; IF(ODU!$R439&gt;0,"1","0")&amp; IF(ODU!$S439&gt;0,"1","0")&amp; IF(ODU!$T439&gt;0,"1","0")&amp; IF(ODU!$U439&gt;0,"1","0")&amp; IF(ODU!$V439&gt;0,"1","0")&amp; IF(ODU!$W439&gt;0,"1","0")&amp; IF(ODU!$X439&gt;0,"1","0")&amp; IF(ODU!$Y439&gt;0,"1","0")))</f>
        <v/>
      </c>
      <c r="S439" s="351" t="str">
        <f>IF(ODU!$A439="","",26 - FIND("1",IF(ODU!$Y439&gt;0,"1","0") &amp; IF(ODU!$X439&gt;0,"1","0") &amp; IF(ODU!$W439&gt;0,"1","0") &amp; IF(ODU!$V439&gt;0,"1","0")&amp; IF(ODU!$U439&gt;0,"1","0")&amp; IF(ODU!$T439&gt;0,"1","0")&amp; IF(ODU!$S439&gt;0,"1","0")&amp; IF(ODU!$R439&gt;0,"1","0")&amp; IF(ODU!$Q439&gt;0,"1","0")&amp; IF(ODU!$P439&gt;0,"1","0")&amp; IF(ODU!$O439&gt;0,"1","0")&amp; IF(ODU!$N439&gt;0,"1","0")&amp; IF(ODU!$M439&gt;0,"1","0")&amp; IF(ODU!$L439&gt;0,"1","0")&amp; IF(ODU!$K439&gt;0,"1","0")&amp; IF(ODU!$J439&gt;0,"1","0")))</f>
        <v/>
      </c>
      <c r="T439" s="351" t="str">
        <f>IF(ODU!$A439="","",26 + FIND("1",IF(ODU!$AA439&gt;0,"1","0") &amp; IF(ODU!$AB439&gt;0,"1","0") &amp; IF(ODU!$AC439&gt;0,"1","0") &amp; IF(ODU!$AD439&gt;0,"1","0")&amp; IF(ODU!$AE439&gt;0,"1","0")&amp; IF(ODU!$AF439&gt;0,"1","0")&amp; IF(ODU!$AG439&gt;0,"1","0")&amp; IF(ODU!$AH439&gt;0,"1","0")&amp; IF(ODU!$AI439&gt;0,"1","0")&amp; IF(ODU!$AJ439&gt;0,"1","0")&amp; IF(ODU!$AK439&gt;0,"1","0")&amp; IF(ODU!$AL439&gt;0,"1","0")&amp; IF(ODU!$AM439&gt;0,"1","0")&amp; IF(ODU!$AN439&gt;0,"1","0")&amp; IF(ODU!$AO439&gt;0,"1","0")&amp; IF(ODU!$AP439&gt;0,"1","0")))</f>
        <v/>
      </c>
      <c r="U439" s="351" t="str">
        <f>IF(ODU!$A439="","",43 - FIND("1",IF(ODU!$AP439&gt;0,"1","0") &amp; IF(ODU!$AO439&gt;0,"1","0") &amp; IF(ODU!$AN439&gt;0,"1","0") &amp; IF(ODU!$AM439&gt;0,"1","0")&amp; IF(ODU!$AL439&gt;0,"1","0")&amp; IF(ODU!$AK439&gt;0,"1","0")&amp; IF(ODU!$AJ439&gt;0,"1","0")&amp; IF(ODU!$AI439&gt;0,"1","0")&amp; IF(ODU!$AH439&gt;0,"1","0")&amp; IF(ODU!$AG439&gt;0,"1","0")&amp; IF(ODU!$AF439&gt;0,"1","0")&amp; IF(ODU!$AE439&gt;0,"1","0")&amp; IF(ODU!$AD439&gt;0,"1","0")&amp; IF(ODU!$AC439&gt;0,"1","0")&amp; IF(ODU!$AB439&gt;0,"1","0")&amp; IF(ODU!$AA439&gt;0,"1","0")))</f>
        <v/>
      </c>
      <c r="V439" s="351" t="str">
        <f>IF(ODU!$A439="","",IF(OR(T439&lt;&gt;R439+17,U439&lt;&gt;S439+17)," RangeMismatch",""))</f>
        <v/>
      </c>
      <c r="W439" s="344" t="str">
        <f ca="1">IF(ODU!$A439="","",IF(COUNTA(INDIRECT("odu!R"&amp;ROW()&amp;"C"&amp;R439&amp;":R"&amp;ROW()&amp;"C"&amp;S439,"false"))&lt;&gt;1+S439-R439," GapInRangeCooling",""))</f>
        <v/>
      </c>
      <c r="X439" s="344" t="str">
        <f ca="1">IF(ODU!$A439="","",IF(COUNTA(INDIRECT("odu!R"&amp;ROW()&amp;"C"&amp;T439&amp;":R"&amp;ROW()&amp;"C"&amp;U439,"false"))&lt;&gt;1+U439-T439," GapInRangeHeating",""))</f>
        <v/>
      </c>
      <c r="Y439" s="345" t="str">
        <f>IF(ODU!$A439="","",IF(OR(ODU!$F439=0,ODU!$B439=0),0,ODU!$F439/ODU!$B439))</f>
        <v/>
      </c>
      <c r="Z439" s="345" t="str">
        <f>IF(ODU!$A439="","",IF(OR(ODU!$G439=0,ODU!$B439=0),0, ODU!$G439/ODU!$B439))</f>
        <v/>
      </c>
      <c r="AA439" s="303" t="str">
        <f>IF(ODU!$A439="","",IF(Y439=0,0,IF(Y439&gt;=0.8,13,IF(Y439&gt;=0.7,12,IF(Y439&gt;=0.6,11,IF(Y439&gt;=0.5,10,0))))))</f>
        <v/>
      </c>
      <c r="AB439" s="351" t="str">
        <f>IF(ODU!$A439="","",IF(Z439&gt;2, 25,6+INT(10*(Z439-0.0001))))</f>
        <v/>
      </c>
      <c r="AC439" s="304" t="str">
        <f>IF(ODU!$A439="","",IF(AA439&lt;R439," CapacityMin",""))</f>
        <v/>
      </c>
      <c r="AD439" s="304" t="str">
        <f>IF(ODU!$A439="","",IF(AB439&gt;S439," CapacityMax",""))</f>
        <v/>
      </c>
      <c r="AE439" s="344" t="str">
        <f>IF(ODU!$A439="","",IF(ODU!H439&lt;Min_Units," UnitMin",""))</f>
        <v/>
      </c>
      <c r="AF439" s="344" t="str">
        <f>IF(ODU!$A439="","",IF(ODU!I439&lt;=ODU!H439," UnitMax",""))</f>
        <v/>
      </c>
      <c r="AG439" s="344" t="str">
        <f>IF(ODU!$A439="","",IF(COUNTIF(IDU!$E$3:$N$3,"="&amp;UPPER(ODU!BL439))=1,""," Invalid_IDU_List"))</f>
        <v/>
      </c>
      <c r="AH439" s="344" t="str">
        <f t="shared" ca="1" si="51"/>
        <v/>
      </c>
      <c r="AI439" s="344" t="str">
        <f t="shared" si="52"/>
        <v/>
      </c>
    </row>
    <row r="440" spans="1:35" x14ac:dyDescent="0.2">
      <c r="A440">
        <v>440</v>
      </c>
      <c r="B440" s="311"/>
      <c r="C440" s="311"/>
      <c r="D440" s="311"/>
      <c r="E440" s="311"/>
      <c r="F440" s="311"/>
      <c r="G440" s="311"/>
      <c r="H440" s="311"/>
      <c r="I440" s="311"/>
      <c r="J440" s="311"/>
      <c r="K440" s="311"/>
      <c r="P440" s="344" t="str">
        <f>IF(ODU!$A440="","",IF(COUNTIF(ODU!$A$4:$A$504,"="&amp;ODU!$A440)&gt;1,"ODU_Duplicate",""))</f>
        <v/>
      </c>
      <c r="R440" s="351" t="str">
        <f>IF(ODU!$A440="","",9 + FIND("1",IF(ODU!$J440&gt;0,"1","0") &amp; IF(ODU!$K440&gt;0,"1","0") &amp; IF(ODU!$L440&gt;0,"1","0") &amp; IF(ODU!$M440&gt;0,"1","0")&amp; IF(ODU!$N440&gt;0,"1","0")&amp; IF(ODU!$O440&gt;0,"1","0")&amp; IF(ODU!$P440&gt;0,"1","0")&amp; IF(ODU!$Q440&gt;0,"1","0")&amp; IF(ODU!$R440&gt;0,"1","0")&amp; IF(ODU!$S440&gt;0,"1","0")&amp; IF(ODU!$T440&gt;0,"1","0")&amp; IF(ODU!$U440&gt;0,"1","0")&amp; IF(ODU!$V440&gt;0,"1","0")&amp; IF(ODU!$W440&gt;0,"1","0")&amp; IF(ODU!$X440&gt;0,"1","0")&amp; IF(ODU!$Y440&gt;0,"1","0")))</f>
        <v/>
      </c>
      <c r="S440" s="351" t="str">
        <f>IF(ODU!$A440="","",26 - FIND("1",IF(ODU!$Y440&gt;0,"1","0") &amp; IF(ODU!$X440&gt;0,"1","0") &amp; IF(ODU!$W440&gt;0,"1","0") &amp; IF(ODU!$V440&gt;0,"1","0")&amp; IF(ODU!$U440&gt;0,"1","0")&amp; IF(ODU!$T440&gt;0,"1","0")&amp; IF(ODU!$S440&gt;0,"1","0")&amp; IF(ODU!$R440&gt;0,"1","0")&amp; IF(ODU!$Q440&gt;0,"1","0")&amp; IF(ODU!$P440&gt;0,"1","0")&amp; IF(ODU!$O440&gt;0,"1","0")&amp; IF(ODU!$N440&gt;0,"1","0")&amp; IF(ODU!$M440&gt;0,"1","0")&amp; IF(ODU!$L440&gt;0,"1","0")&amp; IF(ODU!$K440&gt;0,"1","0")&amp; IF(ODU!$J440&gt;0,"1","0")))</f>
        <v/>
      </c>
      <c r="T440" s="351" t="str">
        <f>IF(ODU!$A440="","",26 + FIND("1",IF(ODU!$AA440&gt;0,"1","0") &amp; IF(ODU!$AB440&gt;0,"1","0") &amp; IF(ODU!$AC440&gt;0,"1","0") &amp; IF(ODU!$AD440&gt;0,"1","0")&amp; IF(ODU!$AE440&gt;0,"1","0")&amp; IF(ODU!$AF440&gt;0,"1","0")&amp; IF(ODU!$AG440&gt;0,"1","0")&amp; IF(ODU!$AH440&gt;0,"1","0")&amp; IF(ODU!$AI440&gt;0,"1","0")&amp; IF(ODU!$AJ440&gt;0,"1","0")&amp; IF(ODU!$AK440&gt;0,"1","0")&amp; IF(ODU!$AL440&gt;0,"1","0")&amp; IF(ODU!$AM440&gt;0,"1","0")&amp; IF(ODU!$AN440&gt;0,"1","0")&amp; IF(ODU!$AO440&gt;0,"1","0")&amp; IF(ODU!$AP440&gt;0,"1","0")))</f>
        <v/>
      </c>
      <c r="U440" s="351" t="str">
        <f>IF(ODU!$A440="","",43 - FIND("1",IF(ODU!$AP440&gt;0,"1","0") &amp; IF(ODU!$AO440&gt;0,"1","0") &amp; IF(ODU!$AN440&gt;0,"1","0") &amp; IF(ODU!$AM440&gt;0,"1","0")&amp; IF(ODU!$AL440&gt;0,"1","0")&amp; IF(ODU!$AK440&gt;0,"1","0")&amp; IF(ODU!$AJ440&gt;0,"1","0")&amp; IF(ODU!$AI440&gt;0,"1","0")&amp; IF(ODU!$AH440&gt;0,"1","0")&amp; IF(ODU!$AG440&gt;0,"1","0")&amp; IF(ODU!$AF440&gt;0,"1","0")&amp; IF(ODU!$AE440&gt;0,"1","0")&amp; IF(ODU!$AD440&gt;0,"1","0")&amp; IF(ODU!$AC440&gt;0,"1","0")&amp; IF(ODU!$AB440&gt;0,"1","0")&amp; IF(ODU!$AA440&gt;0,"1","0")))</f>
        <v/>
      </c>
      <c r="V440" s="351" t="str">
        <f>IF(ODU!$A440="","",IF(OR(T440&lt;&gt;R440+17,U440&lt;&gt;S440+17)," RangeMismatch",""))</f>
        <v/>
      </c>
      <c r="W440" s="344" t="str">
        <f ca="1">IF(ODU!$A440="","",IF(COUNTA(INDIRECT("odu!R"&amp;ROW()&amp;"C"&amp;R440&amp;":R"&amp;ROW()&amp;"C"&amp;S440,"false"))&lt;&gt;1+S440-R440," GapInRangeCooling",""))</f>
        <v/>
      </c>
      <c r="X440" s="344" t="str">
        <f ca="1">IF(ODU!$A440="","",IF(COUNTA(INDIRECT("odu!R"&amp;ROW()&amp;"C"&amp;T440&amp;":R"&amp;ROW()&amp;"C"&amp;U440,"false"))&lt;&gt;1+U440-T440," GapInRangeHeating",""))</f>
        <v/>
      </c>
      <c r="Y440" s="345" t="str">
        <f>IF(ODU!$A440="","",IF(OR(ODU!$F440=0,ODU!$B440=0),0,ODU!$F440/ODU!$B440))</f>
        <v/>
      </c>
      <c r="Z440" s="345" t="str">
        <f>IF(ODU!$A440="","",IF(OR(ODU!$G440=0,ODU!$B440=0),0, ODU!$G440/ODU!$B440))</f>
        <v/>
      </c>
      <c r="AA440" s="303" t="str">
        <f>IF(ODU!$A440="","",IF(Y440=0,0,IF(Y440&gt;=0.8,13,IF(Y440&gt;=0.7,12,IF(Y440&gt;=0.6,11,IF(Y440&gt;=0.5,10,0))))))</f>
        <v/>
      </c>
      <c r="AB440" s="351" t="str">
        <f>IF(ODU!$A440="","",IF(Z440&gt;2, 25,6+INT(10*(Z440-0.0001))))</f>
        <v/>
      </c>
      <c r="AC440" s="304" t="str">
        <f>IF(ODU!$A440="","",IF(AA440&lt;R440," CapacityMin",""))</f>
        <v/>
      </c>
      <c r="AD440" s="304" t="str">
        <f>IF(ODU!$A440="","",IF(AB440&gt;S440," CapacityMax",""))</f>
        <v/>
      </c>
      <c r="AE440" s="344" t="str">
        <f>IF(ODU!$A440="","",IF(ODU!H440&lt;Min_Units," UnitMin",""))</f>
        <v/>
      </c>
      <c r="AF440" s="344" t="str">
        <f>IF(ODU!$A440="","",IF(ODU!I440&lt;=ODU!H440," UnitMax",""))</f>
        <v/>
      </c>
      <c r="AG440" s="344" t="str">
        <f>IF(ODU!$A440="","",IF(COUNTIF(IDU!$E$3:$N$3,"="&amp;UPPER(ODU!BL440))=1,""," Invalid_IDU_List"))</f>
        <v/>
      </c>
      <c r="AH440" s="344" t="str">
        <f t="shared" ca="1" si="51"/>
        <v/>
      </c>
      <c r="AI440" s="344" t="str">
        <f t="shared" si="52"/>
        <v/>
      </c>
    </row>
    <row r="441" spans="1:35" x14ac:dyDescent="0.2">
      <c r="A441">
        <v>441</v>
      </c>
      <c r="B441" s="311"/>
      <c r="C441" s="311"/>
      <c r="D441" s="311"/>
      <c r="E441" s="311"/>
      <c r="F441" s="311"/>
      <c r="G441" s="311"/>
      <c r="H441" s="311"/>
      <c r="I441" s="311"/>
      <c r="J441" s="311"/>
      <c r="K441" s="311"/>
      <c r="P441" s="344" t="str">
        <f>IF(ODU!$A441="","",IF(COUNTIF(ODU!$A$4:$A$504,"="&amp;ODU!$A441)&gt;1,"ODU_Duplicate",""))</f>
        <v/>
      </c>
      <c r="R441" s="351" t="str">
        <f>IF(ODU!$A441="","",9 + FIND("1",IF(ODU!$J441&gt;0,"1","0") &amp; IF(ODU!$K441&gt;0,"1","0") &amp; IF(ODU!$L441&gt;0,"1","0") &amp; IF(ODU!$M441&gt;0,"1","0")&amp; IF(ODU!$N441&gt;0,"1","0")&amp; IF(ODU!$O441&gt;0,"1","0")&amp; IF(ODU!$P441&gt;0,"1","0")&amp; IF(ODU!$Q441&gt;0,"1","0")&amp; IF(ODU!$R441&gt;0,"1","0")&amp; IF(ODU!$S441&gt;0,"1","0")&amp; IF(ODU!$T441&gt;0,"1","0")&amp; IF(ODU!$U441&gt;0,"1","0")&amp; IF(ODU!$V441&gt;0,"1","0")&amp; IF(ODU!$W441&gt;0,"1","0")&amp; IF(ODU!$X441&gt;0,"1","0")&amp; IF(ODU!$Y441&gt;0,"1","0")))</f>
        <v/>
      </c>
      <c r="S441" s="351" t="str">
        <f>IF(ODU!$A441="","",26 - FIND("1",IF(ODU!$Y441&gt;0,"1","0") &amp; IF(ODU!$X441&gt;0,"1","0") &amp; IF(ODU!$W441&gt;0,"1","0") &amp; IF(ODU!$V441&gt;0,"1","0")&amp; IF(ODU!$U441&gt;0,"1","0")&amp; IF(ODU!$T441&gt;0,"1","0")&amp; IF(ODU!$S441&gt;0,"1","0")&amp; IF(ODU!$R441&gt;0,"1","0")&amp; IF(ODU!$Q441&gt;0,"1","0")&amp; IF(ODU!$P441&gt;0,"1","0")&amp; IF(ODU!$O441&gt;0,"1","0")&amp; IF(ODU!$N441&gt;0,"1","0")&amp; IF(ODU!$M441&gt;0,"1","0")&amp; IF(ODU!$L441&gt;0,"1","0")&amp; IF(ODU!$K441&gt;0,"1","0")&amp; IF(ODU!$J441&gt;0,"1","0")))</f>
        <v/>
      </c>
      <c r="T441" s="351" t="str">
        <f>IF(ODU!$A441="","",26 + FIND("1",IF(ODU!$AA441&gt;0,"1","0") &amp; IF(ODU!$AB441&gt;0,"1","0") &amp; IF(ODU!$AC441&gt;0,"1","0") &amp; IF(ODU!$AD441&gt;0,"1","0")&amp; IF(ODU!$AE441&gt;0,"1","0")&amp; IF(ODU!$AF441&gt;0,"1","0")&amp; IF(ODU!$AG441&gt;0,"1","0")&amp; IF(ODU!$AH441&gt;0,"1","0")&amp; IF(ODU!$AI441&gt;0,"1","0")&amp; IF(ODU!$AJ441&gt;0,"1","0")&amp; IF(ODU!$AK441&gt;0,"1","0")&amp; IF(ODU!$AL441&gt;0,"1","0")&amp; IF(ODU!$AM441&gt;0,"1","0")&amp; IF(ODU!$AN441&gt;0,"1","0")&amp; IF(ODU!$AO441&gt;0,"1","0")&amp; IF(ODU!$AP441&gt;0,"1","0")))</f>
        <v/>
      </c>
      <c r="U441" s="351" t="str">
        <f>IF(ODU!$A441="","",43 - FIND("1",IF(ODU!$AP441&gt;0,"1","0") &amp; IF(ODU!$AO441&gt;0,"1","0") &amp; IF(ODU!$AN441&gt;0,"1","0") &amp; IF(ODU!$AM441&gt;0,"1","0")&amp; IF(ODU!$AL441&gt;0,"1","0")&amp; IF(ODU!$AK441&gt;0,"1","0")&amp; IF(ODU!$AJ441&gt;0,"1","0")&amp; IF(ODU!$AI441&gt;0,"1","0")&amp; IF(ODU!$AH441&gt;0,"1","0")&amp; IF(ODU!$AG441&gt;0,"1","0")&amp; IF(ODU!$AF441&gt;0,"1","0")&amp; IF(ODU!$AE441&gt;0,"1","0")&amp; IF(ODU!$AD441&gt;0,"1","0")&amp; IF(ODU!$AC441&gt;0,"1","0")&amp; IF(ODU!$AB441&gt;0,"1","0")&amp; IF(ODU!$AA441&gt;0,"1","0")))</f>
        <v/>
      </c>
      <c r="V441" s="351" t="str">
        <f>IF(ODU!$A441="","",IF(OR(T441&lt;&gt;R441+17,U441&lt;&gt;S441+17)," RangeMismatch",""))</f>
        <v/>
      </c>
      <c r="W441" s="344" t="str">
        <f ca="1">IF(ODU!$A441="","",IF(COUNTA(INDIRECT("odu!R"&amp;ROW()&amp;"C"&amp;R441&amp;":R"&amp;ROW()&amp;"C"&amp;S441,"false"))&lt;&gt;1+S441-R441," GapInRangeCooling",""))</f>
        <v/>
      </c>
      <c r="X441" s="344" t="str">
        <f ca="1">IF(ODU!$A441="","",IF(COUNTA(INDIRECT("odu!R"&amp;ROW()&amp;"C"&amp;T441&amp;":R"&amp;ROW()&amp;"C"&amp;U441,"false"))&lt;&gt;1+U441-T441," GapInRangeHeating",""))</f>
        <v/>
      </c>
      <c r="Y441" s="345" t="str">
        <f>IF(ODU!$A441="","",IF(OR(ODU!$F441=0,ODU!$B441=0),0,ODU!$F441/ODU!$B441))</f>
        <v/>
      </c>
      <c r="Z441" s="345" t="str">
        <f>IF(ODU!$A441="","",IF(OR(ODU!$G441=0,ODU!$B441=0),0, ODU!$G441/ODU!$B441))</f>
        <v/>
      </c>
      <c r="AA441" s="303" t="str">
        <f>IF(ODU!$A441="","",IF(Y441=0,0,IF(Y441&gt;=0.8,13,IF(Y441&gt;=0.7,12,IF(Y441&gt;=0.6,11,IF(Y441&gt;=0.5,10,0))))))</f>
        <v/>
      </c>
      <c r="AB441" s="351" t="str">
        <f>IF(ODU!$A441="","",IF(Z441&gt;2, 25,6+INT(10*(Z441-0.0001))))</f>
        <v/>
      </c>
      <c r="AC441" s="304" t="str">
        <f>IF(ODU!$A441="","",IF(AA441&lt;R441," CapacityMin",""))</f>
        <v/>
      </c>
      <c r="AD441" s="304" t="str">
        <f>IF(ODU!$A441="","",IF(AB441&gt;S441," CapacityMax",""))</f>
        <v/>
      </c>
      <c r="AE441" s="344" t="str">
        <f>IF(ODU!$A441="","",IF(ODU!H441&lt;Min_Units," UnitMin",""))</f>
        <v/>
      </c>
      <c r="AF441" s="344" t="str">
        <f>IF(ODU!$A441="","",IF(ODU!I441&lt;=ODU!H441," UnitMax",""))</f>
        <v/>
      </c>
      <c r="AG441" s="344" t="str">
        <f>IF(ODU!$A441="","",IF(COUNTIF(IDU!$E$3:$N$3,"="&amp;UPPER(ODU!BL441))=1,""," Invalid_IDU_List"))</f>
        <v/>
      </c>
      <c r="AH441" s="344" t="str">
        <f t="shared" ca="1" si="51"/>
        <v/>
      </c>
      <c r="AI441" s="344" t="str">
        <f t="shared" si="52"/>
        <v/>
      </c>
    </row>
    <row r="442" spans="1:35" x14ac:dyDescent="0.2">
      <c r="A442">
        <v>442</v>
      </c>
      <c r="B442" s="311"/>
      <c r="C442" s="311"/>
      <c r="D442" s="311"/>
      <c r="E442" s="311"/>
      <c r="F442" s="311"/>
      <c r="G442" s="311"/>
      <c r="H442" s="311"/>
      <c r="I442" s="311"/>
      <c r="J442" s="311"/>
      <c r="K442" s="311"/>
      <c r="P442" s="344" t="str">
        <f>IF(ODU!$A442="","",IF(COUNTIF(ODU!$A$4:$A$504,"="&amp;ODU!$A442)&gt;1,"ODU_Duplicate",""))</f>
        <v/>
      </c>
      <c r="R442" s="351" t="str">
        <f>IF(ODU!$A442="","",9 + FIND("1",IF(ODU!$J442&gt;0,"1","0") &amp; IF(ODU!$K442&gt;0,"1","0") &amp; IF(ODU!$L442&gt;0,"1","0") &amp; IF(ODU!$M442&gt;0,"1","0")&amp; IF(ODU!$N442&gt;0,"1","0")&amp; IF(ODU!$O442&gt;0,"1","0")&amp; IF(ODU!$P442&gt;0,"1","0")&amp; IF(ODU!$Q442&gt;0,"1","0")&amp; IF(ODU!$R442&gt;0,"1","0")&amp; IF(ODU!$S442&gt;0,"1","0")&amp; IF(ODU!$T442&gt;0,"1","0")&amp; IF(ODU!$U442&gt;0,"1","0")&amp; IF(ODU!$V442&gt;0,"1","0")&amp; IF(ODU!$W442&gt;0,"1","0")&amp; IF(ODU!$X442&gt;0,"1","0")&amp; IF(ODU!$Y442&gt;0,"1","0")))</f>
        <v/>
      </c>
      <c r="S442" s="351" t="str">
        <f>IF(ODU!$A442="","",26 - FIND("1",IF(ODU!$Y442&gt;0,"1","0") &amp; IF(ODU!$X442&gt;0,"1","0") &amp; IF(ODU!$W442&gt;0,"1","0") &amp; IF(ODU!$V442&gt;0,"1","0")&amp; IF(ODU!$U442&gt;0,"1","0")&amp; IF(ODU!$T442&gt;0,"1","0")&amp; IF(ODU!$S442&gt;0,"1","0")&amp; IF(ODU!$R442&gt;0,"1","0")&amp; IF(ODU!$Q442&gt;0,"1","0")&amp; IF(ODU!$P442&gt;0,"1","0")&amp; IF(ODU!$O442&gt;0,"1","0")&amp; IF(ODU!$N442&gt;0,"1","0")&amp; IF(ODU!$M442&gt;0,"1","0")&amp; IF(ODU!$L442&gt;0,"1","0")&amp; IF(ODU!$K442&gt;0,"1","0")&amp; IF(ODU!$J442&gt;0,"1","0")))</f>
        <v/>
      </c>
      <c r="T442" s="351" t="str">
        <f>IF(ODU!$A442="","",26 + FIND("1",IF(ODU!$AA442&gt;0,"1","0") &amp; IF(ODU!$AB442&gt;0,"1","0") &amp; IF(ODU!$AC442&gt;0,"1","0") &amp; IF(ODU!$AD442&gt;0,"1","0")&amp; IF(ODU!$AE442&gt;0,"1","0")&amp; IF(ODU!$AF442&gt;0,"1","0")&amp; IF(ODU!$AG442&gt;0,"1","0")&amp; IF(ODU!$AH442&gt;0,"1","0")&amp; IF(ODU!$AI442&gt;0,"1","0")&amp; IF(ODU!$AJ442&gt;0,"1","0")&amp; IF(ODU!$AK442&gt;0,"1","0")&amp; IF(ODU!$AL442&gt;0,"1","0")&amp; IF(ODU!$AM442&gt;0,"1","0")&amp; IF(ODU!$AN442&gt;0,"1","0")&amp; IF(ODU!$AO442&gt;0,"1","0")&amp; IF(ODU!$AP442&gt;0,"1","0")))</f>
        <v/>
      </c>
      <c r="U442" s="351" t="str">
        <f>IF(ODU!$A442="","",43 - FIND("1",IF(ODU!$AP442&gt;0,"1","0") &amp; IF(ODU!$AO442&gt;0,"1","0") &amp; IF(ODU!$AN442&gt;0,"1","0") &amp; IF(ODU!$AM442&gt;0,"1","0")&amp; IF(ODU!$AL442&gt;0,"1","0")&amp; IF(ODU!$AK442&gt;0,"1","0")&amp; IF(ODU!$AJ442&gt;0,"1","0")&amp; IF(ODU!$AI442&gt;0,"1","0")&amp; IF(ODU!$AH442&gt;0,"1","0")&amp; IF(ODU!$AG442&gt;0,"1","0")&amp; IF(ODU!$AF442&gt;0,"1","0")&amp; IF(ODU!$AE442&gt;0,"1","0")&amp; IF(ODU!$AD442&gt;0,"1","0")&amp; IF(ODU!$AC442&gt;0,"1","0")&amp; IF(ODU!$AB442&gt;0,"1","0")&amp; IF(ODU!$AA442&gt;0,"1","0")))</f>
        <v/>
      </c>
      <c r="V442" s="351" t="str">
        <f>IF(ODU!$A442="","",IF(OR(T442&lt;&gt;R442+17,U442&lt;&gt;S442+17)," RangeMismatch",""))</f>
        <v/>
      </c>
      <c r="W442" s="344" t="str">
        <f ca="1">IF(ODU!$A442="","",IF(COUNTA(INDIRECT("odu!R"&amp;ROW()&amp;"C"&amp;R442&amp;":R"&amp;ROW()&amp;"C"&amp;S442,"false"))&lt;&gt;1+S442-R442," GapInRangeCooling",""))</f>
        <v/>
      </c>
      <c r="X442" s="344" t="str">
        <f ca="1">IF(ODU!$A442="","",IF(COUNTA(INDIRECT("odu!R"&amp;ROW()&amp;"C"&amp;T442&amp;":R"&amp;ROW()&amp;"C"&amp;U442,"false"))&lt;&gt;1+U442-T442," GapInRangeHeating",""))</f>
        <v/>
      </c>
      <c r="Y442" s="345" t="str">
        <f>IF(ODU!$A442="","",IF(OR(ODU!$F442=0,ODU!$B442=0),0,ODU!$F442/ODU!$B442))</f>
        <v/>
      </c>
      <c r="Z442" s="345" t="str">
        <f>IF(ODU!$A442="","",IF(OR(ODU!$G442=0,ODU!$B442=0),0, ODU!$G442/ODU!$B442))</f>
        <v/>
      </c>
      <c r="AA442" s="303" t="str">
        <f>IF(ODU!$A442="","",IF(Y442=0,0,IF(Y442&gt;=0.8,13,IF(Y442&gt;=0.7,12,IF(Y442&gt;=0.6,11,IF(Y442&gt;=0.5,10,0))))))</f>
        <v/>
      </c>
      <c r="AB442" s="351" t="str">
        <f>IF(ODU!$A442="","",IF(Z442&gt;2, 25,6+INT(10*(Z442-0.0001))))</f>
        <v/>
      </c>
      <c r="AC442" s="304" t="str">
        <f>IF(ODU!$A442="","",IF(AA442&lt;R442," CapacityMin",""))</f>
        <v/>
      </c>
      <c r="AD442" s="304" t="str">
        <f>IF(ODU!$A442="","",IF(AB442&gt;S442," CapacityMax",""))</f>
        <v/>
      </c>
      <c r="AE442" s="344" t="str">
        <f>IF(ODU!$A442="","",IF(ODU!H442&lt;Min_Units," UnitMin",""))</f>
        <v/>
      </c>
      <c r="AF442" s="344" t="str">
        <f>IF(ODU!$A442="","",IF(ODU!I442&lt;=ODU!H442," UnitMax",""))</f>
        <v/>
      </c>
      <c r="AG442" s="344" t="str">
        <f>IF(ODU!$A442="","",IF(COUNTIF(IDU!$E$3:$N$3,"="&amp;UPPER(ODU!BL442))=1,""," Invalid_IDU_List"))</f>
        <v/>
      </c>
      <c r="AH442" s="344" t="str">
        <f t="shared" ca="1" si="51"/>
        <v/>
      </c>
      <c r="AI442" s="344" t="str">
        <f t="shared" si="52"/>
        <v/>
      </c>
    </row>
    <row r="443" spans="1:35" x14ac:dyDescent="0.2">
      <c r="A443">
        <v>443</v>
      </c>
      <c r="B443" s="311"/>
      <c r="C443" s="311"/>
      <c r="D443" s="311"/>
      <c r="E443" s="311"/>
      <c r="F443" s="311"/>
      <c r="G443" s="311"/>
      <c r="H443" s="311"/>
      <c r="I443" s="311"/>
      <c r="J443" s="311"/>
      <c r="K443" s="311"/>
      <c r="P443" s="344" t="str">
        <f>IF(ODU!$A443="","",IF(COUNTIF(ODU!$A$4:$A$504,"="&amp;ODU!$A443)&gt;1,"ODU_Duplicate",""))</f>
        <v/>
      </c>
      <c r="R443" s="351" t="str">
        <f>IF(ODU!$A443="","",9 + FIND("1",IF(ODU!$J443&gt;0,"1","0") &amp; IF(ODU!$K443&gt;0,"1","0") &amp; IF(ODU!$L443&gt;0,"1","0") &amp; IF(ODU!$M443&gt;0,"1","0")&amp; IF(ODU!$N443&gt;0,"1","0")&amp; IF(ODU!$O443&gt;0,"1","0")&amp; IF(ODU!$P443&gt;0,"1","0")&amp; IF(ODU!$Q443&gt;0,"1","0")&amp; IF(ODU!$R443&gt;0,"1","0")&amp; IF(ODU!$S443&gt;0,"1","0")&amp; IF(ODU!$T443&gt;0,"1","0")&amp; IF(ODU!$U443&gt;0,"1","0")&amp; IF(ODU!$V443&gt;0,"1","0")&amp; IF(ODU!$W443&gt;0,"1","0")&amp; IF(ODU!$X443&gt;0,"1","0")&amp; IF(ODU!$Y443&gt;0,"1","0")))</f>
        <v/>
      </c>
      <c r="S443" s="351" t="str">
        <f>IF(ODU!$A443="","",26 - FIND("1",IF(ODU!$Y443&gt;0,"1","0") &amp; IF(ODU!$X443&gt;0,"1","0") &amp; IF(ODU!$W443&gt;0,"1","0") &amp; IF(ODU!$V443&gt;0,"1","0")&amp; IF(ODU!$U443&gt;0,"1","0")&amp; IF(ODU!$T443&gt;0,"1","0")&amp; IF(ODU!$S443&gt;0,"1","0")&amp; IF(ODU!$R443&gt;0,"1","0")&amp; IF(ODU!$Q443&gt;0,"1","0")&amp; IF(ODU!$P443&gt;0,"1","0")&amp; IF(ODU!$O443&gt;0,"1","0")&amp; IF(ODU!$N443&gt;0,"1","0")&amp; IF(ODU!$M443&gt;0,"1","0")&amp; IF(ODU!$L443&gt;0,"1","0")&amp; IF(ODU!$K443&gt;0,"1","0")&amp; IF(ODU!$J443&gt;0,"1","0")))</f>
        <v/>
      </c>
      <c r="T443" s="351" t="str">
        <f>IF(ODU!$A443="","",26 + FIND("1",IF(ODU!$AA443&gt;0,"1","0") &amp; IF(ODU!$AB443&gt;0,"1","0") &amp; IF(ODU!$AC443&gt;0,"1","0") &amp; IF(ODU!$AD443&gt;0,"1","0")&amp; IF(ODU!$AE443&gt;0,"1","0")&amp; IF(ODU!$AF443&gt;0,"1","0")&amp; IF(ODU!$AG443&gt;0,"1","0")&amp; IF(ODU!$AH443&gt;0,"1","0")&amp; IF(ODU!$AI443&gt;0,"1","0")&amp; IF(ODU!$AJ443&gt;0,"1","0")&amp; IF(ODU!$AK443&gt;0,"1","0")&amp; IF(ODU!$AL443&gt;0,"1","0")&amp; IF(ODU!$AM443&gt;0,"1","0")&amp; IF(ODU!$AN443&gt;0,"1","0")&amp; IF(ODU!$AO443&gt;0,"1","0")&amp; IF(ODU!$AP443&gt;0,"1","0")))</f>
        <v/>
      </c>
      <c r="U443" s="351" t="str">
        <f>IF(ODU!$A443="","",43 - FIND("1",IF(ODU!$AP443&gt;0,"1","0") &amp; IF(ODU!$AO443&gt;0,"1","0") &amp; IF(ODU!$AN443&gt;0,"1","0") &amp; IF(ODU!$AM443&gt;0,"1","0")&amp; IF(ODU!$AL443&gt;0,"1","0")&amp; IF(ODU!$AK443&gt;0,"1","0")&amp; IF(ODU!$AJ443&gt;0,"1","0")&amp; IF(ODU!$AI443&gt;0,"1","0")&amp; IF(ODU!$AH443&gt;0,"1","0")&amp; IF(ODU!$AG443&gt;0,"1","0")&amp; IF(ODU!$AF443&gt;0,"1","0")&amp; IF(ODU!$AE443&gt;0,"1","0")&amp; IF(ODU!$AD443&gt;0,"1","0")&amp; IF(ODU!$AC443&gt;0,"1","0")&amp; IF(ODU!$AB443&gt;0,"1","0")&amp; IF(ODU!$AA443&gt;0,"1","0")))</f>
        <v/>
      </c>
      <c r="V443" s="351" t="str">
        <f>IF(ODU!$A443="","",IF(OR(T443&lt;&gt;R443+17,U443&lt;&gt;S443+17)," RangeMismatch",""))</f>
        <v/>
      </c>
      <c r="W443" s="344" t="str">
        <f ca="1">IF(ODU!$A443="","",IF(COUNTA(INDIRECT("odu!R"&amp;ROW()&amp;"C"&amp;R443&amp;":R"&amp;ROW()&amp;"C"&amp;S443,"false"))&lt;&gt;1+S443-R443," GapInRangeCooling",""))</f>
        <v/>
      </c>
      <c r="X443" s="344" t="str">
        <f ca="1">IF(ODU!$A443="","",IF(COUNTA(INDIRECT("odu!R"&amp;ROW()&amp;"C"&amp;T443&amp;":R"&amp;ROW()&amp;"C"&amp;U443,"false"))&lt;&gt;1+U443-T443," GapInRangeHeating",""))</f>
        <v/>
      </c>
      <c r="Y443" s="345" t="str">
        <f>IF(ODU!$A443="","",IF(OR(ODU!$F443=0,ODU!$B443=0),0,ODU!$F443/ODU!$B443))</f>
        <v/>
      </c>
      <c r="Z443" s="345" t="str">
        <f>IF(ODU!$A443="","",IF(OR(ODU!$G443=0,ODU!$B443=0),0, ODU!$G443/ODU!$B443))</f>
        <v/>
      </c>
      <c r="AA443" s="303" t="str">
        <f>IF(ODU!$A443="","",IF(Y443=0,0,IF(Y443&gt;=0.8,13,IF(Y443&gt;=0.7,12,IF(Y443&gt;=0.6,11,IF(Y443&gt;=0.5,10,0))))))</f>
        <v/>
      </c>
      <c r="AB443" s="351" t="str">
        <f>IF(ODU!$A443="","",IF(Z443&gt;2, 25,6+INT(10*(Z443-0.0001))))</f>
        <v/>
      </c>
      <c r="AC443" s="304" t="str">
        <f>IF(ODU!$A443="","",IF(AA443&lt;R443," CapacityMin",""))</f>
        <v/>
      </c>
      <c r="AD443" s="304" t="str">
        <f>IF(ODU!$A443="","",IF(AB443&gt;S443," CapacityMax",""))</f>
        <v/>
      </c>
      <c r="AE443" s="344" t="str">
        <f>IF(ODU!$A443="","",IF(ODU!H443&lt;Min_Units," UnitMin",""))</f>
        <v/>
      </c>
      <c r="AF443" s="344" t="str">
        <f>IF(ODU!$A443="","",IF(ODU!I443&lt;=ODU!H443," UnitMax",""))</f>
        <v/>
      </c>
      <c r="AG443" s="344" t="str">
        <f>IF(ODU!$A443="","",IF(COUNTIF(IDU!$E$3:$N$3,"="&amp;UPPER(ODU!BL443))=1,""," Invalid_IDU_List"))</f>
        <v/>
      </c>
      <c r="AH443" s="344" t="str">
        <f t="shared" ca="1" si="51"/>
        <v/>
      </c>
      <c r="AI443" s="344" t="str">
        <f t="shared" si="52"/>
        <v/>
      </c>
    </row>
    <row r="444" spans="1:35" x14ac:dyDescent="0.2">
      <c r="A444">
        <v>444</v>
      </c>
      <c r="B444" s="311"/>
      <c r="C444" s="311"/>
      <c r="D444" s="311"/>
      <c r="E444" s="311"/>
      <c r="F444" s="311"/>
      <c r="G444" s="311"/>
      <c r="H444" s="311"/>
      <c r="I444" s="311"/>
      <c r="J444" s="311"/>
      <c r="K444" s="311"/>
      <c r="P444" s="344" t="str">
        <f>IF(ODU!$A444="","",IF(COUNTIF(ODU!$A$4:$A$504,"="&amp;ODU!$A444)&gt;1,"ODU_Duplicate",""))</f>
        <v/>
      </c>
      <c r="R444" s="351" t="str">
        <f>IF(ODU!$A444="","",9 + FIND("1",IF(ODU!$J444&gt;0,"1","0") &amp; IF(ODU!$K444&gt;0,"1","0") &amp; IF(ODU!$L444&gt;0,"1","0") &amp; IF(ODU!$M444&gt;0,"1","0")&amp; IF(ODU!$N444&gt;0,"1","0")&amp; IF(ODU!$O444&gt;0,"1","0")&amp; IF(ODU!$P444&gt;0,"1","0")&amp; IF(ODU!$Q444&gt;0,"1","0")&amp; IF(ODU!$R444&gt;0,"1","0")&amp; IF(ODU!$S444&gt;0,"1","0")&amp; IF(ODU!$T444&gt;0,"1","0")&amp; IF(ODU!$U444&gt;0,"1","0")&amp; IF(ODU!$V444&gt;0,"1","0")&amp; IF(ODU!$W444&gt;0,"1","0")&amp; IF(ODU!$X444&gt;0,"1","0")&amp; IF(ODU!$Y444&gt;0,"1","0")))</f>
        <v/>
      </c>
      <c r="S444" s="351" t="str">
        <f>IF(ODU!$A444="","",26 - FIND("1",IF(ODU!$Y444&gt;0,"1","0") &amp; IF(ODU!$X444&gt;0,"1","0") &amp; IF(ODU!$W444&gt;0,"1","0") &amp; IF(ODU!$V444&gt;0,"1","0")&amp; IF(ODU!$U444&gt;0,"1","0")&amp; IF(ODU!$T444&gt;0,"1","0")&amp; IF(ODU!$S444&gt;0,"1","0")&amp; IF(ODU!$R444&gt;0,"1","0")&amp; IF(ODU!$Q444&gt;0,"1","0")&amp; IF(ODU!$P444&gt;0,"1","0")&amp; IF(ODU!$O444&gt;0,"1","0")&amp; IF(ODU!$N444&gt;0,"1","0")&amp; IF(ODU!$M444&gt;0,"1","0")&amp; IF(ODU!$L444&gt;0,"1","0")&amp; IF(ODU!$K444&gt;0,"1","0")&amp; IF(ODU!$J444&gt;0,"1","0")))</f>
        <v/>
      </c>
      <c r="T444" s="351" t="str">
        <f>IF(ODU!$A444="","",26 + FIND("1",IF(ODU!$AA444&gt;0,"1","0") &amp; IF(ODU!$AB444&gt;0,"1","0") &amp; IF(ODU!$AC444&gt;0,"1","0") &amp; IF(ODU!$AD444&gt;0,"1","0")&amp; IF(ODU!$AE444&gt;0,"1","0")&amp; IF(ODU!$AF444&gt;0,"1","0")&amp; IF(ODU!$AG444&gt;0,"1","0")&amp; IF(ODU!$AH444&gt;0,"1","0")&amp; IF(ODU!$AI444&gt;0,"1","0")&amp; IF(ODU!$AJ444&gt;0,"1","0")&amp; IF(ODU!$AK444&gt;0,"1","0")&amp; IF(ODU!$AL444&gt;0,"1","0")&amp; IF(ODU!$AM444&gt;0,"1","0")&amp; IF(ODU!$AN444&gt;0,"1","0")&amp; IF(ODU!$AO444&gt;0,"1","0")&amp; IF(ODU!$AP444&gt;0,"1","0")))</f>
        <v/>
      </c>
      <c r="U444" s="351" t="str">
        <f>IF(ODU!$A444="","",43 - FIND("1",IF(ODU!$AP444&gt;0,"1","0") &amp; IF(ODU!$AO444&gt;0,"1","0") &amp; IF(ODU!$AN444&gt;0,"1","0") &amp; IF(ODU!$AM444&gt;0,"1","0")&amp; IF(ODU!$AL444&gt;0,"1","0")&amp; IF(ODU!$AK444&gt;0,"1","0")&amp; IF(ODU!$AJ444&gt;0,"1","0")&amp; IF(ODU!$AI444&gt;0,"1","0")&amp; IF(ODU!$AH444&gt;0,"1","0")&amp; IF(ODU!$AG444&gt;0,"1","0")&amp; IF(ODU!$AF444&gt;0,"1","0")&amp; IF(ODU!$AE444&gt;0,"1","0")&amp; IF(ODU!$AD444&gt;0,"1","0")&amp; IF(ODU!$AC444&gt;0,"1","0")&amp; IF(ODU!$AB444&gt;0,"1","0")&amp; IF(ODU!$AA444&gt;0,"1","0")))</f>
        <v/>
      </c>
      <c r="V444" s="351" t="str">
        <f>IF(ODU!$A444="","",IF(OR(T444&lt;&gt;R444+17,U444&lt;&gt;S444+17)," RangeMismatch",""))</f>
        <v/>
      </c>
      <c r="W444" s="344" t="str">
        <f ca="1">IF(ODU!$A444="","",IF(COUNTA(INDIRECT("odu!R"&amp;ROW()&amp;"C"&amp;R444&amp;":R"&amp;ROW()&amp;"C"&amp;S444,"false"))&lt;&gt;1+S444-R444," GapInRangeCooling",""))</f>
        <v/>
      </c>
      <c r="X444" s="344" t="str">
        <f ca="1">IF(ODU!$A444="","",IF(COUNTA(INDIRECT("odu!R"&amp;ROW()&amp;"C"&amp;T444&amp;":R"&amp;ROW()&amp;"C"&amp;U444,"false"))&lt;&gt;1+U444-T444," GapInRangeHeating",""))</f>
        <v/>
      </c>
      <c r="Y444" s="345" t="str">
        <f>IF(ODU!$A444="","",IF(OR(ODU!$F444=0,ODU!$B444=0),0,ODU!$F444/ODU!$B444))</f>
        <v/>
      </c>
      <c r="Z444" s="345" t="str">
        <f>IF(ODU!$A444="","",IF(OR(ODU!$G444=0,ODU!$B444=0),0, ODU!$G444/ODU!$B444))</f>
        <v/>
      </c>
      <c r="AA444" s="303" t="str">
        <f>IF(ODU!$A444="","",IF(Y444=0,0,IF(Y444&gt;=0.8,13,IF(Y444&gt;=0.7,12,IF(Y444&gt;=0.6,11,IF(Y444&gt;=0.5,10,0))))))</f>
        <v/>
      </c>
      <c r="AB444" s="351" t="str">
        <f>IF(ODU!$A444="","",IF(Z444&gt;2, 25,6+INT(10*(Z444-0.0001))))</f>
        <v/>
      </c>
      <c r="AC444" s="304" t="str">
        <f>IF(ODU!$A444="","",IF(AA444&lt;R444," CapacityMin",""))</f>
        <v/>
      </c>
      <c r="AD444" s="304" t="str">
        <f>IF(ODU!$A444="","",IF(AB444&gt;S444," CapacityMax",""))</f>
        <v/>
      </c>
      <c r="AE444" s="344" t="str">
        <f>IF(ODU!$A444="","",IF(ODU!H444&lt;Min_Units," UnitMin",""))</f>
        <v/>
      </c>
      <c r="AF444" s="344" t="str">
        <f>IF(ODU!$A444="","",IF(ODU!I444&lt;=ODU!H444," UnitMax",""))</f>
        <v/>
      </c>
      <c r="AG444" s="344" t="str">
        <f>IF(ODU!$A444="","",IF(COUNTIF(IDU!$E$3:$N$3,"="&amp;UPPER(ODU!BL444))=1,""," Invalid_IDU_List"))</f>
        <v/>
      </c>
      <c r="AH444" s="344" t="str">
        <f t="shared" ca="1" si="51"/>
        <v/>
      </c>
      <c r="AI444" s="344" t="str">
        <f t="shared" si="52"/>
        <v/>
      </c>
    </row>
    <row r="445" spans="1:35" x14ac:dyDescent="0.2">
      <c r="A445">
        <v>445</v>
      </c>
      <c r="B445" s="311"/>
      <c r="C445" s="311"/>
      <c r="D445" s="311"/>
      <c r="E445" s="311"/>
      <c r="F445" s="311"/>
      <c r="G445" s="311"/>
      <c r="H445" s="311"/>
      <c r="I445" s="311"/>
      <c r="J445" s="311"/>
      <c r="K445" s="311"/>
      <c r="P445" s="344" t="str">
        <f>IF(ODU!$A445="","",IF(COUNTIF(ODU!$A$4:$A$504,"="&amp;ODU!$A445)&gt;1,"ODU_Duplicate",""))</f>
        <v/>
      </c>
      <c r="R445" s="351" t="str">
        <f>IF(ODU!$A445="","",9 + FIND("1",IF(ODU!$J445&gt;0,"1","0") &amp; IF(ODU!$K445&gt;0,"1","0") &amp; IF(ODU!$L445&gt;0,"1","0") &amp; IF(ODU!$M445&gt;0,"1","0")&amp; IF(ODU!$N445&gt;0,"1","0")&amp; IF(ODU!$O445&gt;0,"1","0")&amp; IF(ODU!$P445&gt;0,"1","0")&amp; IF(ODU!$Q445&gt;0,"1","0")&amp; IF(ODU!$R445&gt;0,"1","0")&amp; IF(ODU!$S445&gt;0,"1","0")&amp; IF(ODU!$T445&gt;0,"1","0")&amp; IF(ODU!$U445&gt;0,"1","0")&amp; IF(ODU!$V445&gt;0,"1","0")&amp; IF(ODU!$W445&gt;0,"1","0")&amp; IF(ODU!$X445&gt;0,"1","0")&amp; IF(ODU!$Y445&gt;0,"1","0")))</f>
        <v/>
      </c>
      <c r="S445" s="351" t="str">
        <f>IF(ODU!$A445="","",26 - FIND("1",IF(ODU!$Y445&gt;0,"1","0") &amp; IF(ODU!$X445&gt;0,"1","0") &amp; IF(ODU!$W445&gt;0,"1","0") &amp; IF(ODU!$V445&gt;0,"1","0")&amp; IF(ODU!$U445&gt;0,"1","0")&amp; IF(ODU!$T445&gt;0,"1","0")&amp; IF(ODU!$S445&gt;0,"1","0")&amp; IF(ODU!$R445&gt;0,"1","0")&amp; IF(ODU!$Q445&gt;0,"1","0")&amp; IF(ODU!$P445&gt;0,"1","0")&amp; IF(ODU!$O445&gt;0,"1","0")&amp; IF(ODU!$N445&gt;0,"1","0")&amp; IF(ODU!$M445&gt;0,"1","0")&amp; IF(ODU!$L445&gt;0,"1","0")&amp; IF(ODU!$K445&gt;0,"1","0")&amp; IF(ODU!$J445&gt;0,"1","0")))</f>
        <v/>
      </c>
      <c r="T445" s="351" t="str">
        <f>IF(ODU!$A445="","",26 + FIND("1",IF(ODU!$AA445&gt;0,"1","0") &amp; IF(ODU!$AB445&gt;0,"1","0") &amp; IF(ODU!$AC445&gt;0,"1","0") &amp; IF(ODU!$AD445&gt;0,"1","0")&amp; IF(ODU!$AE445&gt;0,"1","0")&amp; IF(ODU!$AF445&gt;0,"1","0")&amp; IF(ODU!$AG445&gt;0,"1","0")&amp; IF(ODU!$AH445&gt;0,"1","0")&amp; IF(ODU!$AI445&gt;0,"1","0")&amp; IF(ODU!$AJ445&gt;0,"1","0")&amp; IF(ODU!$AK445&gt;0,"1","0")&amp; IF(ODU!$AL445&gt;0,"1","0")&amp; IF(ODU!$AM445&gt;0,"1","0")&amp; IF(ODU!$AN445&gt;0,"1","0")&amp; IF(ODU!$AO445&gt;0,"1","0")&amp; IF(ODU!$AP445&gt;0,"1","0")))</f>
        <v/>
      </c>
      <c r="U445" s="351" t="str">
        <f>IF(ODU!$A445="","",43 - FIND("1",IF(ODU!$AP445&gt;0,"1","0") &amp; IF(ODU!$AO445&gt;0,"1","0") &amp; IF(ODU!$AN445&gt;0,"1","0") &amp; IF(ODU!$AM445&gt;0,"1","0")&amp; IF(ODU!$AL445&gt;0,"1","0")&amp; IF(ODU!$AK445&gt;0,"1","0")&amp; IF(ODU!$AJ445&gt;0,"1","0")&amp; IF(ODU!$AI445&gt;0,"1","0")&amp; IF(ODU!$AH445&gt;0,"1","0")&amp; IF(ODU!$AG445&gt;0,"1","0")&amp; IF(ODU!$AF445&gt;0,"1","0")&amp; IF(ODU!$AE445&gt;0,"1","0")&amp; IF(ODU!$AD445&gt;0,"1","0")&amp; IF(ODU!$AC445&gt;0,"1","0")&amp; IF(ODU!$AB445&gt;0,"1","0")&amp; IF(ODU!$AA445&gt;0,"1","0")))</f>
        <v/>
      </c>
      <c r="V445" s="351" t="str">
        <f>IF(ODU!$A445="","",IF(OR(T445&lt;&gt;R445+17,U445&lt;&gt;S445+17)," RangeMismatch",""))</f>
        <v/>
      </c>
      <c r="W445" s="344" t="str">
        <f ca="1">IF(ODU!$A445="","",IF(COUNTA(INDIRECT("odu!R"&amp;ROW()&amp;"C"&amp;R445&amp;":R"&amp;ROW()&amp;"C"&amp;S445,"false"))&lt;&gt;1+S445-R445," GapInRangeCooling",""))</f>
        <v/>
      </c>
      <c r="X445" s="344" t="str">
        <f ca="1">IF(ODU!$A445="","",IF(COUNTA(INDIRECT("odu!R"&amp;ROW()&amp;"C"&amp;T445&amp;":R"&amp;ROW()&amp;"C"&amp;U445,"false"))&lt;&gt;1+U445-T445," GapInRangeHeating",""))</f>
        <v/>
      </c>
      <c r="Y445" s="345" t="str">
        <f>IF(ODU!$A445="","",IF(OR(ODU!$F445=0,ODU!$B445=0),0,ODU!$F445/ODU!$B445))</f>
        <v/>
      </c>
      <c r="Z445" s="345" t="str">
        <f>IF(ODU!$A445="","",IF(OR(ODU!$G445=0,ODU!$B445=0),0, ODU!$G445/ODU!$B445))</f>
        <v/>
      </c>
      <c r="AA445" s="303" t="str">
        <f>IF(ODU!$A445="","",IF(Y445=0,0,IF(Y445&gt;=0.8,13,IF(Y445&gt;=0.7,12,IF(Y445&gt;=0.6,11,IF(Y445&gt;=0.5,10,0))))))</f>
        <v/>
      </c>
      <c r="AB445" s="351" t="str">
        <f>IF(ODU!$A445="","",IF(Z445&gt;2, 25,6+INT(10*(Z445-0.0001))))</f>
        <v/>
      </c>
      <c r="AC445" s="304" t="str">
        <f>IF(ODU!$A445="","",IF(AA445&lt;R445," CapacityMin",""))</f>
        <v/>
      </c>
      <c r="AD445" s="304" t="str">
        <f>IF(ODU!$A445="","",IF(AB445&gt;S445," CapacityMax",""))</f>
        <v/>
      </c>
      <c r="AE445" s="344" t="str">
        <f>IF(ODU!$A445="","",IF(ODU!H445&lt;Min_Units," UnitMin",""))</f>
        <v/>
      </c>
      <c r="AF445" s="344" t="str">
        <f>IF(ODU!$A445="","",IF(ODU!I445&lt;=ODU!H445," UnitMax",""))</f>
        <v/>
      </c>
      <c r="AG445" s="344" t="str">
        <f>IF(ODU!$A445="","",IF(COUNTIF(IDU!$E$3:$N$3,"="&amp;UPPER(ODU!BL445))=1,""," Invalid_IDU_List"))</f>
        <v/>
      </c>
      <c r="AH445" s="344" t="str">
        <f t="shared" ca="1" si="51"/>
        <v/>
      </c>
      <c r="AI445" s="344" t="str">
        <f t="shared" si="52"/>
        <v/>
      </c>
    </row>
    <row r="446" spans="1:35" x14ac:dyDescent="0.2">
      <c r="A446">
        <v>446</v>
      </c>
      <c r="B446" s="311"/>
      <c r="C446" s="311"/>
      <c r="D446" s="311"/>
      <c r="E446" s="311"/>
      <c r="F446" s="311"/>
      <c r="G446" s="311"/>
      <c r="H446" s="311"/>
      <c r="I446" s="311"/>
      <c r="J446" s="311"/>
      <c r="K446" s="311"/>
      <c r="P446" s="344" t="str">
        <f>IF(ODU!$A446="","",IF(COUNTIF(ODU!$A$4:$A$504,"="&amp;ODU!$A446)&gt;1,"ODU_Duplicate",""))</f>
        <v/>
      </c>
      <c r="R446" s="351" t="str">
        <f>IF(ODU!$A446="","",9 + FIND("1",IF(ODU!$J446&gt;0,"1","0") &amp; IF(ODU!$K446&gt;0,"1","0") &amp; IF(ODU!$L446&gt;0,"1","0") &amp; IF(ODU!$M446&gt;0,"1","0")&amp; IF(ODU!$N446&gt;0,"1","0")&amp; IF(ODU!$O446&gt;0,"1","0")&amp; IF(ODU!$P446&gt;0,"1","0")&amp; IF(ODU!$Q446&gt;0,"1","0")&amp; IF(ODU!$R446&gt;0,"1","0")&amp; IF(ODU!$S446&gt;0,"1","0")&amp; IF(ODU!$T446&gt;0,"1","0")&amp; IF(ODU!$U446&gt;0,"1","0")&amp; IF(ODU!$V446&gt;0,"1","0")&amp; IF(ODU!$W446&gt;0,"1","0")&amp; IF(ODU!$X446&gt;0,"1","0")&amp; IF(ODU!$Y446&gt;0,"1","0")))</f>
        <v/>
      </c>
      <c r="S446" s="351" t="str">
        <f>IF(ODU!$A446="","",26 - FIND("1",IF(ODU!$Y446&gt;0,"1","0") &amp; IF(ODU!$X446&gt;0,"1","0") &amp; IF(ODU!$W446&gt;0,"1","0") &amp; IF(ODU!$V446&gt;0,"1","0")&amp; IF(ODU!$U446&gt;0,"1","0")&amp; IF(ODU!$T446&gt;0,"1","0")&amp; IF(ODU!$S446&gt;0,"1","0")&amp; IF(ODU!$R446&gt;0,"1","0")&amp; IF(ODU!$Q446&gt;0,"1","0")&amp; IF(ODU!$P446&gt;0,"1","0")&amp; IF(ODU!$O446&gt;0,"1","0")&amp; IF(ODU!$N446&gt;0,"1","0")&amp; IF(ODU!$M446&gt;0,"1","0")&amp; IF(ODU!$L446&gt;0,"1","0")&amp; IF(ODU!$K446&gt;0,"1","0")&amp; IF(ODU!$J446&gt;0,"1","0")))</f>
        <v/>
      </c>
      <c r="T446" s="351" t="str">
        <f>IF(ODU!$A446="","",26 + FIND("1",IF(ODU!$AA446&gt;0,"1","0") &amp; IF(ODU!$AB446&gt;0,"1","0") &amp; IF(ODU!$AC446&gt;0,"1","0") &amp; IF(ODU!$AD446&gt;0,"1","0")&amp; IF(ODU!$AE446&gt;0,"1","0")&amp; IF(ODU!$AF446&gt;0,"1","0")&amp; IF(ODU!$AG446&gt;0,"1","0")&amp; IF(ODU!$AH446&gt;0,"1","0")&amp; IF(ODU!$AI446&gt;0,"1","0")&amp; IF(ODU!$AJ446&gt;0,"1","0")&amp; IF(ODU!$AK446&gt;0,"1","0")&amp; IF(ODU!$AL446&gt;0,"1","0")&amp; IF(ODU!$AM446&gt;0,"1","0")&amp; IF(ODU!$AN446&gt;0,"1","0")&amp; IF(ODU!$AO446&gt;0,"1","0")&amp; IF(ODU!$AP446&gt;0,"1","0")))</f>
        <v/>
      </c>
      <c r="U446" s="351" t="str">
        <f>IF(ODU!$A446="","",43 - FIND("1",IF(ODU!$AP446&gt;0,"1","0") &amp; IF(ODU!$AO446&gt;0,"1","0") &amp; IF(ODU!$AN446&gt;0,"1","0") &amp; IF(ODU!$AM446&gt;0,"1","0")&amp; IF(ODU!$AL446&gt;0,"1","0")&amp; IF(ODU!$AK446&gt;0,"1","0")&amp; IF(ODU!$AJ446&gt;0,"1","0")&amp; IF(ODU!$AI446&gt;0,"1","0")&amp; IF(ODU!$AH446&gt;0,"1","0")&amp; IF(ODU!$AG446&gt;0,"1","0")&amp; IF(ODU!$AF446&gt;0,"1","0")&amp; IF(ODU!$AE446&gt;0,"1","0")&amp; IF(ODU!$AD446&gt;0,"1","0")&amp; IF(ODU!$AC446&gt;0,"1","0")&amp; IF(ODU!$AB446&gt;0,"1","0")&amp; IF(ODU!$AA446&gt;0,"1","0")))</f>
        <v/>
      </c>
      <c r="V446" s="351" t="str">
        <f>IF(ODU!$A446="","",IF(OR(T446&lt;&gt;R446+17,U446&lt;&gt;S446+17)," RangeMismatch",""))</f>
        <v/>
      </c>
      <c r="W446" s="344" t="str">
        <f ca="1">IF(ODU!$A446="","",IF(COUNTA(INDIRECT("odu!R"&amp;ROW()&amp;"C"&amp;R446&amp;":R"&amp;ROW()&amp;"C"&amp;S446,"false"))&lt;&gt;1+S446-R446," GapInRangeCooling",""))</f>
        <v/>
      </c>
      <c r="X446" s="344" t="str">
        <f ca="1">IF(ODU!$A446="","",IF(COUNTA(INDIRECT("odu!R"&amp;ROW()&amp;"C"&amp;T446&amp;":R"&amp;ROW()&amp;"C"&amp;U446,"false"))&lt;&gt;1+U446-T446," GapInRangeHeating",""))</f>
        <v/>
      </c>
      <c r="Y446" s="345" t="str">
        <f>IF(ODU!$A446="","",IF(OR(ODU!$F446=0,ODU!$B446=0),0,ODU!$F446/ODU!$B446))</f>
        <v/>
      </c>
      <c r="Z446" s="345" t="str">
        <f>IF(ODU!$A446="","",IF(OR(ODU!$G446=0,ODU!$B446=0),0, ODU!$G446/ODU!$B446))</f>
        <v/>
      </c>
      <c r="AA446" s="303" t="str">
        <f>IF(ODU!$A446="","",IF(Y446=0,0,IF(Y446&gt;=0.8,13,IF(Y446&gt;=0.7,12,IF(Y446&gt;=0.6,11,IF(Y446&gt;=0.5,10,0))))))</f>
        <v/>
      </c>
      <c r="AB446" s="351" t="str">
        <f>IF(ODU!$A446="","",IF(Z446&gt;2, 25,6+INT(10*(Z446-0.0001))))</f>
        <v/>
      </c>
      <c r="AC446" s="304" t="str">
        <f>IF(ODU!$A446="","",IF(AA446&lt;R446," CapacityMin",""))</f>
        <v/>
      </c>
      <c r="AD446" s="304" t="str">
        <f>IF(ODU!$A446="","",IF(AB446&gt;S446," CapacityMax",""))</f>
        <v/>
      </c>
      <c r="AE446" s="344" t="str">
        <f>IF(ODU!$A446="","",IF(ODU!H446&lt;Min_Units," UnitMin",""))</f>
        <v/>
      </c>
      <c r="AF446" s="344" t="str">
        <f>IF(ODU!$A446="","",IF(ODU!I446&lt;=ODU!H446," UnitMax",""))</f>
        <v/>
      </c>
      <c r="AG446" s="344" t="str">
        <f>IF(ODU!$A446="","",IF(COUNTIF(IDU!$E$3:$N$3,"="&amp;UPPER(ODU!BL446))=1,""," Invalid_IDU_List"))</f>
        <v/>
      </c>
      <c r="AH446" s="344" t="str">
        <f t="shared" ca="1" si="51"/>
        <v/>
      </c>
      <c r="AI446" s="344" t="str">
        <f t="shared" si="52"/>
        <v/>
      </c>
    </row>
    <row r="447" spans="1:35" x14ac:dyDescent="0.2">
      <c r="A447">
        <v>447</v>
      </c>
      <c r="B447" s="311"/>
      <c r="C447" s="311"/>
      <c r="D447" s="311"/>
      <c r="E447" s="311"/>
      <c r="F447" s="311"/>
      <c r="G447" s="311"/>
      <c r="H447" s="311"/>
      <c r="I447" s="311"/>
      <c r="J447" s="311"/>
      <c r="K447" s="311"/>
      <c r="P447" s="344" t="str">
        <f>IF(ODU!$A447="","",IF(COUNTIF(ODU!$A$4:$A$504,"="&amp;ODU!$A447)&gt;1,"ODU_Duplicate",""))</f>
        <v/>
      </c>
      <c r="R447" s="351" t="str">
        <f>IF(ODU!$A447="","",9 + FIND("1",IF(ODU!$J447&gt;0,"1","0") &amp; IF(ODU!$K447&gt;0,"1","0") &amp; IF(ODU!$L447&gt;0,"1","0") &amp; IF(ODU!$M447&gt;0,"1","0")&amp; IF(ODU!$N447&gt;0,"1","0")&amp; IF(ODU!$O447&gt;0,"1","0")&amp; IF(ODU!$P447&gt;0,"1","0")&amp; IF(ODU!$Q447&gt;0,"1","0")&amp; IF(ODU!$R447&gt;0,"1","0")&amp; IF(ODU!$S447&gt;0,"1","0")&amp; IF(ODU!$T447&gt;0,"1","0")&amp; IF(ODU!$U447&gt;0,"1","0")&amp; IF(ODU!$V447&gt;0,"1","0")&amp; IF(ODU!$W447&gt;0,"1","0")&amp; IF(ODU!$X447&gt;0,"1","0")&amp; IF(ODU!$Y447&gt;0,"1","0")))</f>
        <v/>
      </c>
      <c r="S447" s="351" t="str">
        <f>IF(ODU!$A447="","",26 - FIND("1",IF(ODU!$Y447&gt;0,"1","0") &amp; IF(ODU!$X447&gt;0,"1","0") &amp; IF(ODU!$W447&gt;0,"1","0") &amp; IF(ODU!$V447&gt;0,"1","0")&amp; IF(ODU!$U447&gt;0,"1","0")&amp; IF(ODU!$T447&gt;0,"1","0")&amp; IF(ODU!$S447&gt;0,"1","0")&amp; IF(ODU!$R447&gt;0,"1","0")&amp; IF(ODU!$Q447&gt;0,"1","0")&amp; IF(ODU!$P447&gt;0,"1","0")&amp; IF(ODU!$O447&gt;0,"1","0")&amp; IF(ODU!$N447&gt;0,"1","0")&amp; IF(ODU!$M447&gt;0,"1","0")&amp; IF(ODU!$L447&gt;0,"1","0")&amp; IF(ODU!$K447&gt;0,"1","0")&amp; IF(ODU!$J447&gt;0,"1","0")))</f>
        <v/>
      </c>
      <c r="T447" s="351" t="str">
        <f>IF(ODU!$A447="","",26 + FIND("1",IF(ODU!$AA447&gt;0,"1","0") &amp; IF(ODU!$AB447&gt;0,"1","0") &amp; IF(ODU!$AC447&gt;0,"1","0") &amp; IF(ODU!$AD447&gt;0,"1","0")&amp; IF(ODU!$AE447&gt;0,"1","0")&amp; IF(ODU!$AF447&gt;0,"1","0")&amp; IF(ODU!$AG447&gt;0,"1","0")&amp; IF(ODU!$AH447&gt;0,"1","0")&amp; IF(ODU!$AI447&gt;0,"1","0")&amp; IF(ODU!$AJ447&gt;0,"1","0")&amp; IF(ODU!$AK447&gt;0,"1","0")&amp; IF(ODU!$AL447&gt;0,"1","0")&amp; IF(ODU!$AM447&gt;0,"1","0")&amp; IF(ODU!$AN447&gt;0,"1","0")&amp; IF(ODU!$AO447&gt;0,"1","0")&amp; IF(ODU!$AP447&gt;0,"1","0")))</f>
        <v/>
      </c>
      <c r="U447" s="351" t="str">
        <f>IF(ODU!$A447="","",43 - FIND("1",IF(ODU!$AP447&gt;0,"1","0") &amp; IF(ODU!$AO447&gt;0,"1","0") &amp; IF(ODU!$AN447&gt;0,"1","0") &amp; IF(ODU!$AM447&gt;0,"1","0")&amp; IF(ODU!$AL447&gt;0,"1","0")&amp; IF(ODU!$AK447&gt;0,"1","0")&amp; IF(ODU!$AJ447&gt;0,"1","0")&amp; IF(ODU!$AI447&gt;0,"1","0")&amp; IF(ODU!$AH447&gt;0,"1","0")&amp; IF(ODU!$AG447&gt;0,"1","0")&amp; IF(ODU!$AF447&gt;0,"1","0")&amp; IF(ODU!$AE447&gt;0,"1","0")&amp; IF(ODU!$AD447&gt;0,"1","0")&amp; IF(ODU!$AC447&gt;0,"1","0")&amp; IF(ODU!$AB447&gt;0,"1","0")&amp; IF(ODU!$AA447&gt;0,"1","0")))</f>
        <v/>
      </c>
      <c r="V447" s="351" t="str">
        <f>IF(ODU!$A447="","",IF(OR(T447&lt;&gt;R447+17,U447&lt;&gt;S447+17)," RangeMismatch",""))</f>
        <v/>
      </c>
      <c r="W447" s="344" t="str">
        <f ca="1">IF(ODU!$A447="","",IF(COUNTA(INDIRECT("odu!R"&amp;ROW()&amp;"C"&amp;R447&amp;":R"&amp;ROW()&amp;"C"&amp;S447,"false"))&lt;&gt;1+S447-R447," GapInRangeCooling",""))</f>
        <v/>
      </c>
      <c r="X447" s="344" t="str">
        <f ca="1">IF(ODU!$A447="","",IF(COUNTA(INDIRECT("odu!R"&amp;ROW()&amp;"C"&amp;T447&amp;":R"&amp;ROW()&amp;"C"&amp;U447,"false"))&lt;&gt;1+U447-T447," GapInRangeHeating",""))</f>
        <v/>
      </c>
      <c r="Y447" s="345" t="str">
        <f>IF(ODU!$A447="","",IF(OR(ODU!$F447=0,ODU!$B447=0),0,ODU!$F447/ODU!$B447))</f>
        <v/>
      </c>
      <c r="Z447" s="345" t="str">
        <f>IF(ODU!$A447="","",IF(OR(ODU!$G447=0,ODU!$B447=0),0, ODU!$G447/ODU!$B447))</f>
        <v/>
      </c>
      <c r="AA447" s="303" t="str">
        <f>IF(ODU!$A447="","",IF(Y447=0,0,IF(Y447&gt;=0.8,13,IF(Y447&gt;=0.7,12,IF(Y447&gt;=0.6,11,IF(Y447&gt;=0.5,10,0))))))</f>
        <v/>
      </c>
      <c r="AB447" s="351" t="str">
        <f>IF(ODU!$A447="","",IF(Z447&gt;2, 25,6+INT(10*(Z447-0.0001))))</f>
        <v/>
      </c>
      <c r="AC447" s="304" t="str">
        <f>IF(ODU!$A447="","",IF(AA447&lt;R447," CapacityMin",""))</f>
        <v/>
      </c>
      <c r="AD447" s="304" t="str">
        <f>IF(ODU!$A447="","",IF(AB447&gt;S447," CapacityMax",""))</f>
        <v/>
      </c>
      <c r="AE447" s="344" t="str">
        <f>IF(ODU!$A447="","",IF(ODU!H447&lt;Min_Units," UnitMin",""))</f>
        <v/>
      </c>
      <c r="AF447" s="344" t="str">
        <f>IF(ODU!$A447="","",IF(ODU!I447&lt;=ODU!H447," UnitMax",""))</f>
        <v/>
      </c>
      <c r="AG447" s="344" t="str">
        <f>IF(ODU!$A447="","",IF(COUNTIF(IDU!$E$3:$N$3,"="&amp;UPPER(ODU!BL447))=1,""," Invalid_IDU_List"))</f>
        <v/>
      </c>
      <c r="AH447" s="344" t="str">
        <f t="shared" ca="1" si="51"/>
        <v/>
      </c>
      <c r="AI447" s="344" t="str">
        <f t="shared" si="52"/>
        <v/>
      </c>
    </row>
    <row r="448" spans="1:35" x14ac:dyDescent="0.2">
      <c r="A448">
        <v>448</v>
      </c>
      <c r="B448" s="311"/>
      <c r="C448" s="311"/>
      <c r="D448" s="311"/>
      <c r="E448" s="311"/>
      <c r="F448" s="311"/>
      <c r="G448" s="311"/>
      <c r="H448" s="311"/>
      <c r="I448" s="311"/>
      <c r="J448" s="311"/>
      <c r="K448" s="311"/>
      <c r="P448" s="344" t="str">
        <f>IF(ODU!$A448="","",IF(COUNTIF(ODU!$A$4:$A$504,"="&amp;ODU!$A448)&gt;1,"ODU_Duplicate",""))</f>
        <v/>
      </c>
      <c r="R448" s="351" t="str">
        <f>IF(ODU!$A448="","",9 + FIND("1",IF(ODU!$J448&gt;0,"1","0") &amp; IF(ODU!$K448&gt;0,"1","0") &amp; IF(ODU!$L448&gt;0,"1","0") &amp; IF(ODU!$M448&gt;0,"1","0")&amp; IF(ODU!$N448&gt;0,"1","0")&amp; IF(ODU!$O448&gt;0,"1","0")&amp; IF(ODU!$P448&gt;0,"1","0")&amp; IF(ODU!$Q448&gt;0,"1","0")&amp; IF(ODU!$R448&gt;0,"1","0")&amp; IF(ODU!$S448&gt;0,"1","0")&amp; IF(ODU!$T448&gt;0,"1","0")&amp; IF(ODU!$U448&gt;0,"1","0")&amp; IF(ODU!$V448&gt;0,"1","0")&amp; IF(ODU!$W448&gt;0,"1","0")&amp; IF(ODU!$X448&gt;0,"1","0")&amp; IF(ODU!$Y448&gt;0,"1","0")))</f>
        <v/>
      </c>
      <c r="S448" s="351" t="str">
        <f>IF(ODU!$A448="","",26 - FIND("1",IF(ODU!$Y448&gt;0,"1","0") &amp; IF(ODU!$X448&gt;0,"1","0") &amp; IF(ODU!$W448&gt;0,"1","0") &amp; IF(ODU!$V448&gt;0,"1","0")&amp; IF(ODU!$U448&gt;0,"1","0")&amp; IF(ODU!$T448&gt;0,"1","0")&amp; IF(ODU!$S448&gt;0,"1","0")&amp; IF(ODU!$R448&gt;0,"1","0")&amp; IF(ODU!$Q448&gt;0,"1","0")&amp; IF(ODU!$P448&gt;0,"1","0")&amp; IF(ODU!$O448&gt;0,"1","0")&amp; IF(ODU!$N448&gt;0,"1","0")&amp; IF(ODU!$M448&gt;0,"1","0")&amp; IF(ODU!$L448&gt;0,"1","0")&amp; IF(ODU!$K448&gt;0,"1","0")&amp; IF(ODU!$J448&gt;0,"1","0")))</f>
        <v/>
      </c>
      <c r="T448" s="351" t="str">
        <f>IF(ODU!$A448="","",26 + FIND("1",IF(ODU!$AA448&gt;0,"1","0") &amp; IF(ODU!$AB448&gt;0,"1","0") &amp; IF(ODU!$AC448&gt;0,"1","0") &amp; IF(ODU!$AD448&gt;0,"1","0")&amp; IF(ODU!$AE448&gt;0,"1","0")&amp; IF(ODU!$AF448&gt;0,"1","0")&amp; IF(ODU!$AG448&gt;0,"1","0")&amp; IF(ODU!$AH448&gt;0,"1","0")&amp; IF(ODU!$AI448&gt;0,"1","0")&amp; IF(ODU!$AJ448&gt;0,"1","0")&amp; IF(ODU!$AK448&gt;0,"1","0")&amp; IF(ODU!$AL448&gt;0,"1","0")&amp; IF(ODU!$AM448&gt;0,"1","0")&amp; IF(ODU!$AN448&gt;0,"1","0")&amp; IF(ODU!$AO448&gt;0,"1","0")&amp; IF(ODU!$AP448&gt;0,"1","0")))</f>
        <v/>
      </c>
      <c r="U448" s="351" t="str">
        <f>IF(ODU!$A448="","",43 - FIND("1",IF(ODU!$AP448&gt;0,"1","0") &amp; IF(ODU!$AO448&gt;0,"1","0") &amp; IF(ODU!$AN448&gt;0,"1","0") &amp; IF(ODU!$AM448&gt;0,"1","0")&amp; IF(ODU!$AL448&gt;0,"1","0")&amp; IF(ODU!$AK448&gt;0,"1","0")&amp; IF(ODU!$AJ448&gt;0,"1","0")&amp; IF(ODU!$AI448&gt;0,"1","0")&amp; IF(ODU!$AH448&gt;0,"1","0")&amp; IF(ODU!$AG448&gt;0,"1","0")&amp; IF(ODU!$AF448&gt;0,"1","0")&amp; IF(ODU!$AE448&gt;0,"1","0")&amp; IF(ODU!$AD448&gt;0,"1","0")&amp; IF(ODU!$AC448&gt;0,"1","0")&amp; IF(ODU!$AB448&gt;0,"1","0")&amp; IF(ODU!$AA448&gt;0,"1","0")))</f>
        <v/>
      </c>
      <c r="V448" s="351" t="str">
        <f>IF(ODU!$A448="","",IF(OR(T448&lt;&gt;R448+17,U448&lt;&gt;S448+17)," RangeMismatch",""))</f>
        <v/>
      </c>
      <c r="W448" s="344" t="str">
        <f ca="1">IF(ODU!$A448="","",IF(COUNTA(INDIRECT("odu!R"&amp;ROW()&amp;"C"&amp;R448&amp;":R"&amp;ROW()&amp;"C"&amp;S448,"false"))&lt;&gt;1+S448-R448," GapInRangeCooling",""))</f>
        <v/>
      </c>
      <c r="X448" s="344" t="str">
        <f ca="1">IF(ODU!$A448="","",IF(COUNTA(INDIRECT("odu!R"&amp;ROW()&amp;"C"&amp;T448&amp;":R"&amp;ROW()&amp;"C"&amp;U448,"false"))&lt;&gt;1+U448-T448," GapInRangeHeating",""))</f>
        <v/>
      </c>
      <c r="Y448" s="345" t="str">
        <f>IF(ODU!$A448="","",IF(OR(ODU!$F448=0,ODU!$B448=0),0,ODU!$F448/ODU!$B448))</f>
        <v/>
      </c>
      <c r="Z448" s="345" t="str">
        <f>IF(ODU!$A448="","",IF(OR(ODU!$G448=0,ODU!$B448=0),0, ODU!$G448/ODU!$B448))</f>
        <v/>
      </c>
      <c r="AA448" s="303" t="str">
        <f>IF(ODU!$A448="","",IF(Y448=0,0,IF(Y448&gt;=0.8,13,IF(Y448&gt;=0.7,12,IF(Y448&gt;=0.6,11,IF(Y448&gt;=0.5,10,0))))))</f>
        <v/>
      </c>
      <c r="AB448" s="351" t="str">
        <f>IF(ODU!$A448="","",IF(Z448&gt;2, 25,6+INT(10*(Z448-0.0001))))</f>
        <v/>
      </c>
      <c r="AC448" s="304" t="str">
        <f>IF(ODU!$A448="","",IF(AA448&lt;R448," CapacityMin",""))</f>
        <v/>
      </c>
      <c r="AD448" s="304" t="str">
        <f>IF(ODU!$A448="","",IF(AB448&gt;S448," CapacityMax",""))</f>
        <v/>
      </c>
      <c r="AE448" s="344" t="str">
        <f>IF(ODU!$A448="","",IF(ODU!H448&lt;Min_Units," UnitMin",""))</f>
        <v/>
      </c>
      <c r="AF448" s="344" t="str">
        <f>IF(ODU!$A448="","",IF(ODU!I448&lt;=ODU!H448," UnitMax",""))</f>
        <v/>
      </c>
      <c r="AG448" s="344" t="str">
        <f>IF(ODU!$A448="","",IF(COUNTIF(IDU!$E$3:$N$3,"="&amp;UPPER(ODU!BL448))=1,""," Invalid_IDU_List"))</f>
        <v/>
      </c>
      <c r="AH448" s="344" t="str">
        <f t="shared" ca="1" si="51"/>
        <v/>
      </c>
      <c r="AI448" s="344" t="str">
        <f t="shared" si="52"/>
        <v/>
      </c>
    </row>
    <row r="449" spans="1:35" x14ac:dyDescent="0.2">
      <c r="A449">
        <v>449</v>
      </c>
      <c r="B449" s="311"/>
      <c r="C449" s="311"/>
      <c r="D449" s="311"/>
      <c r="E449" s="311"/>
      <c r="F449" s="311"/>
      <c r="G449" s="311"/>
      <c r="H449" s="311"/>
      <c r="I449" s="311"/>
      <c r="J449" s="311"/>
      <c r="K449" s="311"/>
      <c r="P449" s="344" t="str">
        <f>IF(ODU!$A449="","",IF(COUNTIF(ODU!$A$4:$A$504,"="&amp;ODU!$A449)&gt;1,"ODU_Duplicate",""))</f>
        <v/>
      </c>
      <c r="R449" s="351" t="str">
        <f>IF(ODU!$A449="","",9 + FIND("1",IF(ODU!$J449&gt;0,"1","0") &amp; IF(ODU!$K449&gt;0,"1","0") &amp; IF(ODU!$L449&gt;0,"1","0") &amp; IF(ODU!$M449&gt;0,"1","0")&amp; IF(ODU!$N449&gt;0,"1","0")&amp; IF(ODU!$O449&gt;0,"1","0")&amp; IF(ODU!$P449&gt;0,"1","0")&amp; IF(ODU!$Q449&gt;0,"1","0")&amp; IF(ODU!$R449&gt;0,"1","0")&amp; IF(ODU!$S449&gt;0,"1","0")&amp; IF(ODU!$T449&gt;0,"1","0")&amp; IF(ODU!$U449&gt;0,"1","0")&amp; IF(ODU!$V449&gt;0,"1","0")&amp; IF(ODU!$W449&gt;0,"1","0")&amp; IF(ODU!$X449&gt;0,"1","0")&amp; IF(ODU!$Y449&gt;0,"1","0")))</f>
        <v/>
      </c>
      <c r="S449" s="351" t="str">
        <f>IF(ODU!$A449="","",26 - FIND("1",IF(ODU!$Y449&gt;0,"1","0") &amp; IF(ODU!$X449&gt;0,"1","0") &amp; IF(ODU!$W449&gt;0,"1","0") &amp; IF(ODU!$V449&gt;0,"1","0")&amp; IF(ODU!$U449&gt;0,"1","0")&amp; IF(ODU!$T449&gt;0,"1","0")&amp; IF(ODU!$S449&gt;0,"1","0")&amp; IF(ODU!$R449&gt;0,"1","0")&amp; IF(ODU!$Q449&gt;0,"1","0")&amp; IF(ODU!$P449&gt;0,"1","0")&amp; IF(ODU!$O449&gt;0,"1","0")&amp; IF(ODU!$N449&gt;0,"1","0")&amp; IF(ODU!$M449&gt;0,"1","0")&amp; IF(ODU!$L449&gt;0,"1","0")&amp; IF(ODU!$K449&gt;0,"1","0")&amp; IF(ODU!$J449&gt;0,"1","0")))</f>
        <v/>
      </c>
      <c r="T449" s="351" t="str">
        <f>IF(ODU!$A449="","",26 + FIND("1",IF(ODU!$AA449&gt;0,"1","0") &amp; IF(ODU!$AB449&gt;0,"1","0") &amp; IF(ODU!$AC449&gt;0,"1","0") &amp; IF(ODU!$AD449&gt;0,"1","0")&amp; IF(ODU!$AE449&gt;0,"1","0")&amp; IF(ODU!$AF449&gt;0,"1","0")&amp; IF(ODU!$AG449&gt;0,"1","0")&amp; IF(ODU!$AH449&gt;0,"1","0")&amp; IF(ODU!$AI449&gt;0,"1","0")&amp; IF(ODU!$AJ449&gt;0,"1","0")&amp; IF(ODU!$AK449&gt;0,"1","0")&amp; IF(ODU!$AL449&gt;0,"1","0")&amp; IF(ODU!$AM449&gt;0,"1","0")&amp; IF(ODU!$AN449&gt;0,"1","0")&amp; IF(ODU!$AO449&gt;0,"1","0")&amp; IF(ODU!$AP449&gt;0,"1","0")))</f>
        <v/>
      </c>
      <c r="U449" s="351" t="str">
        <f>IF(ODU!$A449="","",43 - FIND("1",IF(ODU!$AP449&gt;0,"1","0") &amp; IF(ODU!$AO449&gt;0,"1","0") &amp; IF(ODU!$AN449&gt;0,"1","0") &amp; IF(ODU!$AM449&gt;0,"1","0")&amp; IF(ODU!$AL449&gt;0,"1","0")&amp; IF(ODU!$AK449&gt;0,"1","0")&amp; IF(ODU!$AJ449&gt;0,"1","0")&amp; IF(ODU!$AI449&gt;0,"1","0")&amp; IF(ODU!$AH449&gt;0,"1","0")&amp; IF(ODU!$AG449&gt;0,"1","0")&amp; IF(ODU!$AF449&gt;0,"1","0")&amp; IF(ODU!$AE449&gt;0,"1","0")&amp; IF(ODU!$AD449&gt;0,"1","0")&amp; IF(ODU!$AC449&gt;0,"1","0")&amp; IF(ODU!$AB449&gt;0,"1","0")&amp; IF(ODU!$AA449&gt;0,"1","0")))</f>
        <v/>
      </c>
      <c r="V449" s="351" t="str">
        <f>IF(ODU!$A449="","",IF(OR(T449&lt;&gt;R449+17,U449&lt;&gt;S449+17)," RangeMismatch",""))</f>
        <v/>
      </c>
      <c r="W449" s="344" t="str">
        <f ca="1">IF(ODU!$A449="","",IF(COUNTA(INDIRECT("odu!R"&amp;ROW()&amp;"C"&amp;R449&amp;":R"&amp;ROW()&amp;"C"&amp;S449,"false"))&lt;&gt;1+S449-R449," GapInRangeCooling",""))</f>
        <v/>
      </c>
      <c r="X449" s="344" t="str">
        <f ca="1">IF(ODU!$A449="","",IF(COUNTA(INDIRECT("odu!R"&amp;ROW()&amp;"C"&amp;T449&amp;":R"&amp;ROW()&amp;"C"&amp;U449,"false"))&lt;&gt;1+U449-T449," GapInRangeHeating",""))</f>
        <v/>
      </c>
      <c r="Y449" s="345" t="str">
        <f>IF(ODU!$A449="","",IF(OR(ODU!$F449=0,ODU!$B449=0),0,ODU!$F449/ODU!$B449))</f>
        <v/>
      </c>
      <c r="Z449" s="345" t="str">
        <f>IF(ODU!$A449="","",IF(OR(ODU!$G449=0,ODU!$B449=0),0, ODU!$G449/ODU!$B449))</f>
        <v/>
      </c>
      <c r="AA449" s="303" t="str">
        <f>IF(ODU!$A449="","",IF(Y449=0,0,IF(Y449&gt;=0.8,13,IF(Y449&gt;=0.7,12,IF(Y449&gt;=0.6,11,IF(Y449&gt;=0.5,10,0))))))</f>
        <v/>
      </c>
      <c r="AB449" s="351" t="str">
        <f>IF(ODU!$A449="","",IF(Z449&gt;2, 25,6+INT(10*(Z449-0.0001))))</f>
        <v/>
      </c>
      <c r="AC449" s="304" t="str">
        <f>IF(ODU!$A449="","",IF(AA449&lt;R449," CapacityMin",""))</f>
        <v/>
      </c>
      <c r="AD449" s="304" t="str">
        <f>IF(ODU!$A449="","",IF(AB449&gt;S449," CapacityMax",""))</f>
        <v/>
      </c>
      <c r="AE449" s="344" t="str">
        <f>IF(ODU!$A449="","",IF(ODU!H449&lt;Min_Units," UnitMin",""))</f>
        <v/>
      </c>
      <c r="AF449" s="344" t="str">
        <f>IF(ODU!$A449="","",IF(ODU!I449&lt;=ODU!H449," UnitMax",""))</f>
        <v/>
      </c>
      <c r="AG449" s="344" t="str">
        <f>IF(ODU!$A449="","",IF(COUNTIF(IDU!$E$3:$N$3,"="&amp;UPPER(ODU!BL449))=1,""," Invalid_IDU_List"))</f>
        <v/>
      </c>
      <c r="AH449" s="344" t="str">
        <f t="shared" ca="1" si="51"/>
        <v/>
      </c>
      <c r="AI449" s="344" t="str">
        <f t="shared" si="52"/>
        <v/>
      </c>
    </row>
    <row r="450" spans="1:35" x14ac:dyDescent="0.2">
      <c r="A450">
        <v>450</v>
      </c>
      <c r="B450" s="311"/>
      <c r="C450" s="311"/>
      <c r="D450" s="311"/>
      <c r="E450" s="311"/>
      <c r="F450" s="311"/>
      <c r="G450" s="311"/>
      <c r="H450" s="311"/>
      <c r="I450" s="311"/>
      <c r="J450" s="311"/>
      <c r="K450" s="311"/>
      <c r="P450" s="344" t="str">
        <f>IF(ODU!$A450="","",IF(COUNTIF(ODU!$A$4:$A$504,"="&amp;ODU!$A450)&gt;1,"ODU_Duplicate",""))</f>
        <v/>
      </c>
      <c r="R450" s="351" t="str">
        <f>IF(ODU!$A450="","",9 + FIND("1",IF(ODU!$J450&gt;0,"1","0") &amp; IF(ODU!$K450&gt;0,"1","0") &amp; IF(ODU!$L450&gt;0,"1","0") &amp; IF(ODU!$M450&gt;0,"1","0")&amp; IF(ODU!$N450&gt;0,"1","0")&amp; IF(ODU!$O450&gt;0,"1","0")&amp; IF(ODU!$P450&gt;0,"1","0")&amp; IF(ODU!$Q450&gt;0,"1","0")&amp; IF(ODU!$R450&gt;0,"1","0")&amp; IF(ODU!$S450&gt;0,"1","0")&amp; IF(ODU!$T450&gt;0,"1","0")&amp; IF(ODU!$U450&gt;0,"1","0")&amp; IF(ODU!$V450&gt;0,"1","0")&amp; IF(ODU!$W450&gt;0,"1","0")&amp; IF(ODU!$X450&gt;0,"1","0")&amp; IF(ODU!$Y450&gt;0,"1","0")))</f>
        <v/>
      </c>
      <c r="S450" s="351" t="str">
        <f>IF(ODU!$A450="","",26 - FIND("1",IF(ODU!$Y450&gt;0,"1","0") &amp; IF(ODU!$X450&gt;0,"1","0") &amp; IF(ODU!$W450&gt;0,"1","0") &amp; IF(ODU!$V450&gt;0,"1","0")&amp; IF(ODU!$U450&gt;0,"1","0")&amp; IF(ODU!$T450&gt;0,"1","0")&amp; IF(ODU!$S450&gt;0,"1","0")&amp; IF(ODU!$R450&gt;0,"1","0")&amp; IF(ODU!$Q450&gt;0,"1","0")&amp; IF(ODU!$P450&gt;0,"1","0")&amp; IF(ODU!$O450&gt;0,"1","0")&amp; IF(ODU!$N450&gt;0,"1","0")&amp; IF(ODU!$M450&gt;0,"1","0")&amp; IF(ODU!$L450&gt;0,"1","0")&amp; IF(ODU!$K450&gt;0,"1","0")&amp; IF(ODU!$J450&gt;0,"1","0")))</f>
        <v/>
      </c>
      <c r="T450" s="351" t="str">
        <f>IF(ODU!$A450="","",26 + FIND("1",IF(ODU!$AA450&gt;0,"1","0") &amp; IF(ODU!$AB450&gt;0,"1","0") &amp; IF(ODU!$AC450&gt;0,"1","0") &amp; IF(ODU!$AD450&gt;0,"1","0")&amp; IF(ODU!$AE450&gt;0,"1","0")&amp; IF(ODU!$AF450&gt;0,"1","0")&amp; IF(ODU!$AG450&gt;0,"1","0")&amp; IF(ODU!$AH450&gt;0,"1","0")&amp; IF(ODU!$AI450&gt;0,"1","0")&amp; IF(ODU!$AJ450&gt;0,"1","0")&amp; IF(ODU!$AK450&gt;0,"1","0")&amp; IF(ODU!$AL450&gt;0,"1","0")&amp; IF(ODU!$AM450&gt;0,"1","0")&amp; IF(ODU!$AN450&gt;0,"1","0")&amp; IF(ODU!$AO450&gt;0,"1","0")&amp; IF(ODU!$AP450&gt;0,"1","0")))</f>
        <v/>
      </c>
      <c r="U450" s="351" t="str">
        <f>IF(ODU!$A450="","",43 - FIND("1",IF(ODU!$AP450&gt;0,"1","0") &amp; IF(ODU!$AO450&gt;0,"1","0") &amp; IF(ODU!$AN450&gt;0,"1","0") &amp; IF(ODU!$AM450&gt;0,"1","0")&amp; IF(ODU!$AL450&gt;0,"1","0")&amp; IF(ODU!$AK450&gt;0,"1","0")&amp; IF(ODU!$AJ450&gt;0,"1","0")&amp; IF(ODU!$AI450&gt;0,"1","0")&amp; IF(ODU!$AH450&gt;0,"1","0")&amp; IF(ODU!$AG450&gt;0,"1","0")&amp; IF(ODU!$AF450&gt;0,"1","0")&amp; IF(ODU!$AE450&gt;0,"1","0")&amp; IF(ODU!$AD450&gt;0,"1","0")&amp; IF(ODU!$AC450&gt;0,"1","0")&amp; IF(ODU!$AB450&gt;0,"1","0")&amp; IF(ODU!$AA450&gt;0,"1","0")))</f>
        <v/>
      </c>
      <c r="V450" s="351" t="str">
        <f>IF(ODU!$A450="","",IF(OR(T450&lt;&gt;R450+17,U450&lt;&gt;S450+17)," RangeMismatch",""))</f>
        <v/>
      </c>
      <c r="W450" s="344" t="str">
        <f ca="1">IF(ODU!$A450="","",IF(COUNTA(INDIRECT("odu!R"&amp;ROW()&amp;"C"&amp;R450&amp;":R"&amp;ROW()&amp;"C"&amp;S450,"false"))&lt;&gt;1+S450-R450," GapInRangeCooling",""))</f>
        <v/>
      </c>
      <c r="X450" s="344" t="str">
        <f ca="1">IF(ODU!$A450="","",IF(COUNTA(INDIRECT("odu!R"&amp;ROW()&amp;"C"&amp;T450&amp;":R"&amp;ROW()&amp;"C"&amp;U450,"false"))&lt;&gt;1+U450-T450," GapInRangeHeating",""))</f>
        <v/>
      </c>
      <c r="Y450" s="345" t="str">
        <f>IF(ODU!$A450="","",IF(OR(ODU!$F450=0,ODU!$B450=0),0,ODU!$F450/ODU!$B450))</f>
        <v/>
      </c>
      <c r="Z450" s="345" t="str">
        <f>IF(ODU!$A450="","",IF(OR(ODU!$G450=0,ODU!$B450=0),0, ODU!$G450/ODU!$B450))</f>
        <v/>
      </c>
      <c r="AA450" s="303" t="str">
        <f>IF(ODU!$A450="","",IF(Y450=0,0,IF(Y450&gt;=0.8,13,IF(Y450&gt;=0.7,12,IF(Y450&gt;=0.6,11,IF(Y450&gt;=0.5,10,0))))))</f>
        <v/>
      </c>
      <c r="AB450" s="351" t="str">
        <f>IF(ODU!$A450="","",IF(Z450&gt;2, 25,6+INT(10*(Z450-0.0001))))</f>
        <v/>
      </c>
      <c r="AC450" s="304" t="str">
        <f>IF(ODU!$A450="","",IF(AA450&lt;R450," CapacityMin",""))</f>
        <v/>
      </c>
      <c r="AD450" s="304" t="str">
        <f>IF(ODU!$A450="","",IF(AB450&gt;S450," CapacityMax",""))</f>
        <v/>
      </c>
      <c r="AE450" s="344" t="str">
        <f>IF(ODU!$A450="","",IF(ODU!H450&lt;Min_Units," UnitMin",""))</f>
        <v/>
      </c>
      <c r="AF450" s="344" t="str">
        <f>IF(ODU!$A450="","",IF(ODU!I450&lt;=ODU!H450," UnitMax",""))</f>
        <v/>
      </c>
      <c r="AG450" s="344" t="str">
        <f>IF(ODU!$A450="","",IF(COUNTIF(IDU!$E$3:$N$3,"="&amp;UPPER(ODU!BL450))=1,""," Invalid_IDU_List"))</f>
        <v/>
      </c>
      <c r="AH450" s="344" t="str">
        <f t="shared" ca="1" si="51"/>
        <v/>
      </c>
      <c r="AI450" s="344" t="str">
        <f t="shared" si="52"/>
        <v/>
      </c>
    </row>
    <row r="451" spans="1:35" x14ac:dyDescent="0.2">
      <c r="A451">
        <v>451</v>
      </c>
      <c r="B451" s="311"/>
      <c r="C451" s="311"/>
      <c r="D451" s="311"/>
      <c r="E451" s="311"/>
      <c r="F451" s="311"/>
      <c r="G451" s="311"/>
      <c r="H451" s="311"/>
      <c r="I451" s="311"/>
      <c r="J451" s="311"/>
      <c r="K451" s="311"/>
      <c r="P451" s="344" t="str">
        <f>IF(ODU!$A451="","",IF(COUNTIF(ODU!$A$4:$A$504,"="&amp;ODU!$A451)&gt;1,"ODU_Duplicate",""))</f>
        <v/>
      </c>
      <c r="R451" s="351" t="str">
        <f>IF(ODU!$A451="","",9 + FIND("1",IF(ODU!$J451&gt;0,"1","0") &amp; IF(ODU!$K451&gt;0,"1","0") &amp; IF(ODU!$L451&gt;0,"1","0") &amp; IF(ODU!$M451&gt;0,"1","0")&amp; IF(ODU!$N451&gt;0,"1","0")&amp; IF(ODU!$O451&gt;0,"1","0")&amp; IF(ODU!$P451&gt;0,"1","0")&amp; IF(ODU!$Q451&gt;0,"1","0")&amp; IF(ODU!$R451&gt;0,"1","0")&amp; IF(ODU!$S451&gt;0,"1","0")&amp; IF(ODU!$T451&gt;0,"1","0")&amp; IF(ODU!$U451&gt;0,"1","0")&amp; IF(ODU!$V451&gt;0,"1","0")&amp; IF(ODU!$W451&gt;0,"1","0")&amp; IF(ODU!$X451&gt;0,"1","0")&amp; IF(ODU!$Y451&gt;0,"1","0")))</f>
        <v/>
      </c>
      <c r="S451" s="351" t="str">
        <f>IF(ODU!$A451="","",26 - FIND("1",IF(ODU!$Y451&gt;0,"1","0") &amp; IF(ODU!$X451&gt;0,"1","0") &amp; IF(ODU!$W451&gt;0,"1","0") &amp; IF(ODU!$V451&gt;0,"1","0")&amp; IF(ODU!$U451&gt;0,"1","0")&amp; IF(ODU!$T451&gt;0,"1","0")&amp; IF(ODU!$S451&gt;0,"1","0")&amp; IF(ODU!$R451&gt;0,"1","0")&amp; IF(ODU!$Q451&gt;0,"1","0")&amp; IF(ODU!$P451&gt;0,"1","0")&amp; IF(ODU!$O451&gt;0,"1","0")&amp; IF(ODU!$N451&gt;0,"1","0")&amp; IF(ODU!$M451&gt;0,"1","0")&amp; IF(ODU!$L451&gt;0,"1","0")&amp; IF(ODU!$K451&gt;0,"1","0")&amp; IF(ODU!$J451&gt;0,"1","0")))</f>
        <v/>
      </c>
      <c r="T451" s="351" t="str">
        <f>IF(ODU!$A451="","",26 + FIND("1",IF(ODU!$AA451&gt;0,"1","0") &amp; IF(ODU!$AB451&gt;0,"1","0") &amp; IF(ODU!$AC451&gt;0,"1","0") &amp; IF(ODU!$AD451&gt;0,"1","0")&amp; IF(ODU!$AE451&gt;0,"1","0")&amp; IF(ODU!$AF451&gt;0,"1","0")&amp; IF(ODU!$AG451&gt;0,"1","0")&amp; IF(ODU!$AH451&gt;0,"1","0")&amp; IF(ODU!$AI451&gt;0,"1","0")&amp; IF(ODU!$AJ451&gt;0,"1","0")&amp; IF(ODU!$AK451&gt;0,"1","0")&amp; IF(ODU!$AL451&gt;0,"1","0")&amp; IF(ODU!$AM451&gt;0,"1","0")&amp; IF(ODU!$AN451&gt;0,"1","0")&amp; IF(ODU!$AO451&gt;0,"1","0")&amp; IF(ODU!$AP451&gt;0,"1","0")))</f>
        <v/>
      </c>
      <c r="U451" s="351" t="str">
        <f>IF(ODU!$A451="","",43 - FIND("1",IF(ODU!$AP451&gt;0,"1","0") &amp; IF(ODU!$AO451&gt;0,"1","0") &amp; IF(ODU!$AN451&gt;0,"1","0") &amp; IF(ODU!$AM451&gt;0,"1","0")&amp; IF(ODU!$AL451&gt;0,"1","0")&amp; IF(ODU!$AK451&gt;0,"1","0")&amp; IF(ODU!$AJ451&gt;0,"1","0")&amp; IF(ODU!$AI451&gt;0,"1","0")&amp; IF(ODU!$AH451&gt;0,"1","0")&amp; IF(ODU!$AG451&gt;0,"1","0")&amp; IF(ODU!$AF451&gt;0,"1","0")&amp; IF(ODU!$AE451&gt;0,"1","0")&amp; IF(ODU!$AD451&gt;0,"1","0")&amp; IF(ODU!$AC451&gt;0,"1","0")&amp; IF(ODU!$AB451&gt;0,"1","0")&amp; IF(ODU!$AA451&gt;0,"1","0")))</f>
        <v/>
      </c>
      <c r="V451" s="351" t="str">
        <f>IF(ODU!$A451="","",IF(OR(T451&lt;&gt;R451+17,U451&lt;&gt;S451+17)," RangeMismatch",""))</f>
        <v/>
      </c>
      <c r="W451" s="344" t="str">
        <f ca="1">IF(ODU!$A451="","",IF(COUNTA(INDIRECT("odu!R"&amp;ROW()&amp;"C"&amp;R451&amp;":R"&amp;ROW()&amp;"C"&amp;S451,"false"))&lt;&gt;1+S451-R451," GapInRangeCooling",""))</f>
        <v/>
      </c>
      <c r="X451" s="344" t="str">
        <f ca="1">IF(ODU!$A451="","",IF(COUNTA(INDIRECT("odu!R"&amp;ROW()&amp;"C"&amp;T451&amp;":R"&amp;ROW()&amp;"C"&amp;U451,"false"))&lt;&gt;1+U451-T451," GapInRangeHeating",""))</f>
        <v/>
      </c>
      <c r="Y451" s="345" t="str">
        <f>IF(ODU!$A451="","",IF(OR(ODU!$F451=0,ODU!$B451=0),0,ODU!$F451/ODU!$B451))</f>
        <v/>
      </c>
      <c r="Z451" s="345" t="str">
        <f>IF(ODU!$A451="","",IF(OR(ODU!$G451=0,ODU!$B451=0),0, ODU!$G451/ODU!$B451))</f>
        <v/>
      </c>
      <c r="AA451" s="303" t="str">
        <f>IF(ODU!$A451="","",IF(Y451=0,0,IF(Y451&gt;=0.8,13,IF(Y451&gt;=0.7,12,IF(Y451&gt;=0.6,11,IF(Y451&gt;=0.5,10,0))))))</f>
        <v/>
      </c>
      <c r="AB451" s="351" t="str">
        <f>IF(ODU!$A451="","",IF(Z451&gt;2, 25,6+INT(10*(Z451-0.0001))))</f>
        <v/>
      </c>
      <c r="AC451" s="304" t="str">
        <f>IF(ODU!$A451="","",IF(AA451&lt;R451," CapacityMin",""))</f>
        <v/>
      </c>
      <c r="AD451" s="304" t="str">
        <f>IF(ODU!$A451="","",IF(AB451&gt;S451," CapacityMax",""))</f>
        <v/>
      </c>
      <c r="AE451" s="344" t="str">
        <f>IF(ODU!$A451="","",IF(ODU!H451&lt;Min_Units," UnitMin",""))</f>
        <v/>
      </c>
      <c r="AF451" s="344" t="str">
        <f>IF(ODU!$A451="","",IF(ODU!I451&lt;=ODU!H451," UnitMax",""))</f>
        <v/>
      </c>
      <c r="AG451" s="344" t="str">
        <f>IF(ODU!$A451="","",IF(COUNTIF(IDU!$E$3:$N$3,"="&amp;UPPER(ODU!BL451))=1,""," Invalid_IDU_List"))</f>
        <v/>
      </c>
      <c r="AH451" s="344" t="str">
        <f t="shared" ca="1" si="51"/>
        <v/>
      </c>
      <c r="AI451" s="344" t="str">
        <f t="shared" si="52"/>
        <v/>
      </c>
    </row>
    <row r="452" spans="1:35" x14ac:dyDescent="0.2">
      <c r="A452">
        <v>452</v>
      </c>
      <c r="B452" s="311"/>
      <c r="C452" s="311"/>
      <c r="D452" s="311"/>
      <c r="E452" s="311"/>
      <c r="F452" s="311"/>
      <c r="G452" s="311"/>
      <c r="H452" s="311"/>
      <c r="I452" s="311"/>
      <c r="J452" s="311"/>
      <c r="K452" s="311"/>
      <c r="P452" s="344" t="str">
        <f>IF(ODU!$A452="","",IF(COUNTIF(ODU!$A$4:$A$504,"="&amp;ODU!$A452)&gt;1,"ODU_Duplicate",""))</f>
        <v/>
      </c>
      <c r="R452" s="351" t="str">
        <f>IF(ODU!$A452="","",9 + FIND("1",IF(ODU!$J452&gt;0,"1","0") &amp; IF(ODU!$K452&gt;0,"1","0") &amp; IF(ODU!$L452&gt;0,"1","0") &amp; IF(ODU!$M452&gt;0,"1","0")&amp; IF(ODU!$N452&gt;0,"1","0")&amp; IF(ODU!$O452&gt;0,"1","0")&amp; IF(ODU!$P452&gt;0,"1","0")&amp; IF(ODU!$Q452&gt;0,"1","0")&amp; IF(ODU!$R452&gt;0,"1","0")&amp; IF(ODU!$S452&gt;0,"1","0")&amp; IF(ODU!$T452&gt;0,"1","0")&amp; IF(ODU!$U452&gt;0,"1","0")&amp; IF(ODU!$V452&gt;0,"1","0")&amp; IF(ODU!$W452&gt;0,"1","0")&amp; IF(ODU!$X452&gt;0,"1","0")&amp; IF(ODU!$Y452&gt;0,"1","0")))</f>
        <v/>
      </c>
      <c r="S452" s="351" t="str">
        <f>IF(ODU!$A452="","",26 - FIND("1",IF(ODU!$Y452&gt;0,"1","0") &amp; IF(ODU!$X452&gt;0,"1","0") &amp; IF(ODU!$W452&gt;0,"1","0") &amp; IF(ODU!$V452&gt;0,"1","0")&amp; IF(ODU!$U452&gt;0,"1","0")&amp; IF(ODU!$T452&gt;0,"1","0")&amp; IF(ODU!$S452&gt;0,"1","0")&amp; IF(ODU!$R452&gt;0,"1","0")&amp; IF(ODU!$Q452&gt;0,"1","0")&amp; IF(ODU!$P452&gt;0,"1","0")&amp; IF(ODU!$O452&gt;0,"1","0")&amp; IF(ODU!$N452&gt;0,"1","0")&amp; IF(ODU!$M452&gt;0,"1","0")&amp; IF(ODU!$L452&gt;0,"1","0")&amp; IF(ODU!$K452&gt;0,"1","0")&amp; IF(ODU!$J452&gt;0,"1","0")))</f>
        <v/>
      </c>
      <c r="T452" s="351" t="str">
        <f>IF(ODU!$A452="","",26 + FIND("1",IF(ODU!$AA452&gt;0,"1","0") &amp; IF(ODU!$AB452&gt;0,"1","0") &amp; IF(ODU!$AC452&gt;0,"1","0") &amp; IF(ODU!$AD452&gt;0,"1","0")&amp; IF(ODU!$AE452&gt;0,"1","0")&amp; IF(ODU!$AF452&gt;0,"1","0")&amp; IF(ODU!$AG452&gt;0,"1","0")&amp; IF(ODU!$AH452&gt;0,"1","0")&amp; IF(ODU!$AI452&gt;0,"1","0")&amp; IF(ODU!$AJ452&gt;0,"1","0")&amp; IF(ODU!$AK452&gt;0,"1","0")&amp; IF(ODU!$AL452&gt;0,"1","0")&amp; IF(ODU!$AM452&gt;0,"1","0")&amp; IF(ODU!$AN452&gt;0,"1","0")&amp; IF(ODU!$AO452&gt;0,"1","0")&amp; IF(ODU!$AP452&gt;0,"1","0")))</f>
        <v/>
      </c>
      <c r="U452" s="351" t="str">
        <f>IF(ODU!$A452="","",43 - FIND("1",IF(ODU!$AP452&gt;0,"1","0") &amp; IF(ODU!$AO452&gt;0,"1","0") &amp; IF(ODU!$AN452&gt;0,"1","0") &amp; IF(ODU!$AM452&gt;0,"1","0")&amp; IF(ODU!$AL452&gt;0,"1","0")&amp; IF(ODU!$AK452&gt;0,"1","0")&amp; IF(ODU!$AJ452&gt;0,"1","0")&amp; IF(ODU!$AI452&gt;0,"1","0")&amp; IF(ODU!$AH452&gt;0,"1","0")&amp; IF(ODU!$AG452&gt;0,"1","0")&amp; IF(ODU!$AF452&gt;0,"1","0")&amp; IF(ODU!$AE452&gt;0,"1","0")&amp; IF(ODU!$AD452&gt;0,"1","0")&amp; IF(ODU!$AC452&gt;0,"1","0")&amp; IF(ODU!$AB452&gt;0,"1","0")&amp; IF(ODU!$AA452&gt;0,"1","0")))</f>
        <v/>
      </c>
      <c r="V452" s="351" t="str">
        <f>IF(ODU!$A452="","",IF(OR(T452&lt;&gt;R452+17,U452&lt;&gt;S452+17)," RangeMismatch",""))</f>
        <v/>
      </c>
      <c r="W452" s="344" t="str">
        <f ca="1">IF(ODU!$A452="","",IF(COUNTA(INDIRECT("odu!R"&amp;ROW()&amp;"C"&amp;R452&amp;":R"&amp;ROW()&amp;"C"&amp;S452,"false"))&lt;&gt;1+S452-R452," GapInRangeCooling",""))</f>
        <v/>
      </c>
      <c r="X452" s="344" t="str">
        <f ca="1">IF(ODU!$A452="","",IF(COUNTA(INDIRECT("odu!R"&amp;ROW()&amp;"C"&amp;T452&amp;":R"&amp;ROW()&amp;"C"&amp;U452,"false"))&lt;&gt;1+U452-T452," GapInRangeHeating",""))</f>
        <v/>
      </c>
      <c r="Y452" s="345" t="str">
        <f>IF(ODU!$A452="","",IF(OR(ODU!$F452=0,ODU!$B452=0),0,ODU!$F452/ODU!$B452))</f>
        <v/>
      </c>
      <c r="Z452" s="345" t="str">
        <f>IF(ODU!$A452="","",IF(OR(ODU!$G452=0,ODU!$B452=0),0, ODU!$G452/ODU!$B452))</f>
        <v/>
      </c>
      <c r="AA452" s="303" t="str">
        <f>IF(ODU!$A452="","",IF(Y452=0,0,IF(Y452&gt;=0.8,13,IF(Y452&gt;=0.7,12,IF(Y452&gt;=0.6,11,IF(Y452&gt;=0.5,10,0))))))</f>
        <v/>
      </c>
      <c r="AB452" s="351" t="str">
        <f>IF(ODU!$A452="","",IF(Z452&gt;2, 25,6+INT(10*(Z452-0.0001))))</f>
        <v/>
      </c>
      <c r="AC452" s="304" t="str">
        <f>IF(ODU!$A452="","",IF(AA452&lt;R452," CapacityMin",""))</f>
        <v/>
      </c>
      <c r="AD452" s="304" t="str">
        <f>IF(ODU!$A452="","",IF(AB452&gt;S452," CapacityMax",""))</f>
        <v/>
      </c>
      <c r="AE452" s="344" t="str">
        <f>IF(ODU!$A452="","",IF(ODU!H452&lt;Min_Units," UnitMin",""))</f>
        <v/>
      </c>
      <c r="AF452" s="344" t="str">
        <f>IF(ODU!$A452="","",IF(ODU!I452&lt;=ODU!H452," UnitMax",""))</f>
        <v/>
      </c>
      <c r="AG452" s="344" t="str">
        <f>IF(ODU!$A452="","",IF(COUNTIF(IDU!$E$3:$N$3,"="&amp;UPPER(ODU!BL452))=1,""," Invalid_IDU_List"))</f>
        <v/>
      </c>
      <c r="AH452" s="344" t="str">
        <f t="shared" ca="1" si="51"/>
        <v/>
      </c>
      <c r="AI452" s="344" t="str">
        <f t="shared" si="52"/>
        <v/>
      </c>
    </row>
    <row r="453" spans="1:35" x14ac:dyDescent="0.2">
      <c r="A453">
        <v>453</v>
      </c>
      <c r="B453" s="311"/>
      <c r="C453" s="311"/>
      <c r="D453" s="311"/>
      <c r="E453" s="311"/>
      <c r="F453" s="311"/>
      <c r="G453" s="311"/>
      <c r="H453" s="311"/>
      <c r="I453" s="311"/>
      <c r="J453" s="311"/>
      <c r="K453" s="311"/>
      <c r="P453" s="344" t="str">
        <f>IF(ODU!$A453="","",IF(COUNTIF(ODU!$A$4:$A$504,"="&amp;ODU!$A453)&gt;1,"ODU_Duplicate",""))</f>
        <v/>
      </c>
      <c r="R453" s="351" t="str">
        <f>IF(ODU!$A453="","",9 + FIND("1",IF(ODU!$J453&gt;0,"1","0") &amp; IF(ODU!$K453&gt;0,"1","0") &amp; IF(ODU!$L453&gt;0,"1","0") &amp; IF(ODU!$M453&gt;0,"1","0")&amp; IF(ODU!$N453&gt;0,"1","0")&amp; IF(ODU!$O453&gt;0,"1","0")&amp; IF(ODU!$P453&gt;0,"1","0")&amp; IF(ODU!$Q453&gt;0,"1","0")&amp; IF(ODU!$R453&gt;0,"1","0")&amp; IF(ODU!$S453&gt;0,"1","0")&amp; IF(ODU!$T453&gt;0,"1","0")&amp; IF(ODU!$U453&gt;0,"1","0")&amp; IF(ODU!$V453&gt;0,"1","0")&amp; IF(ODU!$W453&gt;0,"1","0")&amp; IF(ODU!$X453&gt;0,"1","0")&amp; IF(ODU!$Y453&gt;0,"1","0")))</f>
        <v/>
      </c>
      <c r="S453" s="351" t="str">
        <f>IF(ODU!$A453="","",26 - FIND("1",IF(ODU!$Y453&gt;0,"1","0") &amp; IF(ODU!$X453&gt;0,"1","0") &amp; IF(ODU!$W453&gt;0,"1","0") &amp; IF(ODU!$V453&gt;0,"1","0")&amp; IF(ODU!$U453&gt;0,"1","0")&amp; IF(ODU!$T453&gt;0,"1","0")&amp; IF(ODU!$S453&gt;0,"1","0")&amp; IF(ODU!$R453&gt;0,"1","0")&amp; IF(ODU!$Q453&gt;0,"1","0")&amp; IF(ODU!$P453&gt;0,"1","0")&amp; IF(ODU!$O453&gt;0,"1","0")&amp; IF(ODU!$N453&gt;0,"1","0")&amp; IF(ODU!$M453&gt;0,"1","0")&amp; IF(ODU!$L453&gt;0,"1","0")&amp; IF(ODU!$K453&gt;0,"1","0")&amp; IF(ODU!$J453&gt;0,"1","0")))</f>
        <v/>
      </c>
      <c r="T453" s="351" t="str">
        <f>IF(ODU!$A453="","",26 + FIND("1",IF(ODU!$AA453&gt;0,"1","0") &amp; IF(ODU!$AB453&gt;0,"1","0") &amp; IF(ODU!$AC453&gt;0,"1","0") &amp; IF(ODU!$AD453&gt;0,"1","0")&amp; IF(ODU!$AE453&gt;0,"1","0")&amp; IF(ODU!$AF453&gt;0,"1","0")&amp; IF(ODU!$AG453&gt;0,"1","0")&amp; IF(ODU!$AH453&gt;0,"1","0")&amp; IF(ODU!$AI453&gt;0,"1","0")&amp; IF(ODU!$AJ453&gt;0,"1","0")&amp; IF(ODU!$AK453&gt;0,"1","0")&amp; IF(ODU!$AL453&gt;0,"1","0")&amp; IF(ODU!$AM453&gt;0,"1","0")&amp; IF(ODU!$AN453&gt;0,"1","0")&amp; IF(ODU!$AO453&gt;0,"1","0")&amp; IF(ODU!$AP453&gt;0,"1","0")))</f>
        <v/>
      </c>
      <c r="U453" s="351" t="str">
        <f>IF(ODU!$A453="","",43 - FIND("1",IF(ODU!$AP453&gt;0,"1","0") &amp; IF(ODU!$AO453&gt;0,"1","0") &amp; IF(ODU!$AN453&gt;0,"1","0") &amp; IF(ODU!$AM453&gt;0,"1","0")&amp; IF(ODU!$AL453&gt;0,"1","0")&amp; IF(ODU!$AK453&gt;0,"1","0")&amp; IF(ODU!$AJ453&gt;0,"1","0")&amp; IF(ODU!$AI453&gt;0,"1","0")&amp; IF(ODU!$AH453&gt;0,"1","0")&amp; IF(ODU!$AG453&gt;0,"1","0")&amp; IF(ODU!$AF453&gt;0,"1","0")&amp; IF(ODU!$AE453&gt;0,"1","0")&amp; IF(ODU!$AD453&gt;0,"1","0")&amp; IF(ODU!$AC453&gt;0,"1","0")&amp; IF(ODU!$AB453&gt;0,"1","0")&amp; IF(ODU!$AA453&gt;0,"1","0")))</f>
        <v/>
      </c>
      <c r="V453" s="351" t="str">
        <f>IF(ODU!$A453="","",IF(OR(T453&lt;&gt;R453+17,U453&lt;&gt;S453+17)," RangeMismatch",""))</f>
        <v/>
      </c>
      <c r="W453" s="344" t="str">
        <f ca="1">IF(ODU!$A453="","",IF(COUNTA(INDIRECT("odu!R"&amp;ROW()&amp;"C"&amp;R453&amp;":R"&amp;ROW()&amp;"C"&amp;S453,"false"))&lt;&gt;1+S453-R453," GapInRangeCooling",""))</f>
        <v/>
      </c>
      <c r="X453" s="344" t="str">
        <f ca="1">IF(ODU!$A453="","",IF(COUNTA(INDIRECT("odu!R"&amp;ROW()&amp;"C"&amp;T453&amp;":R"&amp;ROW()&amp;"C"&amp;U453,"false"))&lt;&gt;1+U453-T453," GapInRangeHeating",""))</f>
        <v/>
      </c>
      <c r="Y453" s="345" t="str">
        <f>IF(ODU!$A453="","",IF(OR(ODU!$F453=0,ODU!$B453=0),0,ODU!$F453/ODU!$B453))</f>
        <v/>
      </c>
      <c r="Z453" s="345" t="str">
        <f>IF(ODU!$A453="","",IF(OR(ODU!$G453=0,ODU!$B453=0),0, ODU!$G453/ODU!$B453))</f>
        <v/>
      </c>
      <c r="AA453" s="303" t="str">
        <f>IF(ODU!$A453="","",IF(Y453=0,0,IF(Y453&gt;=0.8,13,IF(Y453&gt;=0.7,12,IF(Y453&gt;=0.6,11,IF(Y453&gt;=0.5,10,0))))))</f>
        <v/>
      </c>
      <c r="AB453" s="351" t="str">
        <f>IF(ODU!$A453="","",IF(Z453&gt;2, 25,6+INT(10*(Z453-0.0001))))</f>
        <v/>
      </c>
      <c r="AC453" s="304" t="str">
        <f>IF(ODU!$A453="","",IF(AA453&lt;R453," CapacityMin",""))</f>
        <v/>
      </c>
      <c r="AD453" s="304" t="str">
        <f>IF(ODU!$A453="","",IF(AB453&gt;S453," CapacityMax",""))</f>
        <v/>
      </c>
      <c r="AE453" s="344" t="str">
        <f>IF(ODU!$A453="","",IF(ODU!H453&lt;Min_Units," UnitMin",""))</f>
        <v/>
      </c>
      <c r="AF453" s="344" t="str">
        <f>IF(ODU!$A453="","",IF(ODU!I453&lt;=ODU!H453," UnitMax",""))</f>
        <v/>
      </c>
      <c r="AG453" s="344" t="str">
        <f>IF(ODU!$A453="","",IF(COUNTIF(IDU!$E$3:$N$3,"="&amp;UPPER(ODU!BL453))=1,""," Invalid_IDU_List"))</f>
        <v/>
      </c>
      <c r="AH453" s="344" t="str">
        <f t="shared" ref="AH453:AH504" ca="1" si="53">CONCATENATE(P453,V453,W453,X453,AC453,AD453,AE453,AF453,AG453)</f>
        <v/>
      </c>
      <c r="AI453" s="344" t="str">
        <f t="shared" ref="AI453:AI504" si="54">CONCATENATE(Q453)</f>
        <v/>
      </c>
    </row>
    <row r="454" spans="1:35" x14ac:dyDescent="0.2">
      <c r="A454">
        <v>454</v>
      </c>
      <c r="B454" s="311"/>
      <c r="C454" s="311"/>
      <c r="D454" s="311"/>
      <c r="E454" s="311"/>
      <c r="F454" s="311"/>
      <c r="G454" s="311"/>
      <c r="H454" s="311"/>
      <c r="I454" s="311"/>
      <c r="J454" s="311"/>
      <c r="K454" s="311"/>
      <c r="P454" s="344" t="str">
        <f>IF(ODU!$A454="","",IF(COUNTIF(ODU!$A$4:$A$504,"="&amp;ODU!$A454)&gt;1,"ODU_Duplicate",""))</f>
        <v/>
      </c>
      <c r="R454" s="351" t="str">
        <f>IF(ODU!$A454="","",9 + FIND("1",IF(ODU!$J454&gt;0,"1","0") &amp; IF(ODU!$K454&gt;0,"1","0") &amp; IF(ODU!$L454&gt;0,"1","0") &amp; IF(ODU!$M454&gt;0,"1","0")&amp; IF(ODU!$N454&gt;0,"1","0")&amp; IF(ODU!$O454&gt;0,"1","0")&amp; IF(ODU!$P454&gt;0,"1","0")&amp; IF(ODU!$Q454&gt;0,"1","0")&amp; IF(ODU!$R454&gt;0,"1","0")&amp; IF(ODU!$S454&gt;0,"1","0")&amp; IF(ODU!$T454&gt;0,"1","0")&amp; IF(ODU!$U454&gt;0,"1","0")&amp; IF(ODU!$V454&gt;0,"1","0")&amp; IF(ODU!$W454&gt;0,"1","0")&amp; IF(ODU!$X454&gt;0,"1","0")&amp; IF(ODU!$Y454&gt;0,"1","0")))</f>
        <v/>
      </c>
      <c r="S454" s="351" t="str">
        <f>IF(ODU!$A454="","",26 - FIND("1",IF(ODU!$Y454&gt;0,"1","0") &amp; IF(ODU!$X454&gt;0,"1","0") &amp; IF(ODU!$W454&gt;0,"1","0") &amp; IF(ODU!$V454&gt;0,"1","0")&amp; IF(ODU!$U454&gt;0,"1","0")&amp; IF(ODU!$T454&gt;0,"1","0")&amp; IF(ODU!$S454&gt;0,"1","0")&amp; IF(ODU!$R454&gt;0,"1","0")&amp; IF(ODU!$Q454&gt;0,"1","0")&amp; IF(ODU!$P454&gt;0,"1","0")&amp; IF(ODU!$O454&gt;0,"1","0")&amp; IF(ODU!$N454&gt;0,"1","0")&amp; IF(ODU!$M454&gt;0,"1","0")&amp; IF(ODU!$L454&gt;0,"1","0")&amp; IF(ODU!$K454&gt;0,"1","0")&amp; IF(ODU!$J454&gt;0,"1","0")))</f>
        <v/>
      </c>
      <c r="T454" s="351" t="str">
        <f>IF(ODU!$A454="","",26 + FIND("1",IF(ODU!$AA454&gt;0,"1","0") &amp; IF(ODU!$AB454&gt;0,"1","0") &amp; IF(ODU!$AC454&gt;0,"1","0") &amp; IF(ODU!$AD454&gt;0,"1","0")&amp; IF(ODU!$AE454&gt;0,"1","0")&amp; IF(ODU!$AF454&gt;0,"1","0")&amp; IF(ODU!$AG454&gt;0,"1","0")&amp; IF(ODU!$AH454&gt;0,"1","0")&amp; IF(ODU!$AI454&gt;0,"1","0")&amp; IF(ODU!$AJ454&gt;0,"1","0")&amp; IF(ODU!$AK454&gt;0,"1","0")&amp; IF(ODU!$AL454&gt;0,"1","0")&amp; IF(ODU!$AM454&gt;0,"1","0")&amp; IF(ODU!$AN454&gt;0,"1","0")&amp; IF(ODU!$AO454&gt;0,"1","0")&amp; IF(ODU!$AP454&gt;0,"1","0")))</f>
        <v/>
      </c>
      <c r="U454" s="351" t="str">
        <f>IF(ODU!$A454="","",43 - FIND("1",IF(ODU!$AP454&gt;0,"1","0") &amp; IF(ODU!$AO454&gt;0,"1","0") &amp; IF(ODU!$AN454&gt;0,"1","0") &amp; IF(ODU!$AM454&gt;0,"1","0")&amp; IF(ODU!$AL454&gt;0,"1","0")&amp; IF(ODU!$AK454&gt;0,"1","0")&amp; IF(ODU!$AJ454&gt;0,"1","0")&amp; IF(ODU!$AI454&gt;0,"1","0")&amp; IF(ODU!$AH454&gt;0,"1","0")&amp; IF(ODU!$AG454&gt;0,"1","0")&amp; IF(ODU!$AF454&gt;0,"1","0")&amp; IF(ODU!$AE454&gt;0,"1","0")&amp; IF(ODU!$AD454&gt;0,"1","0")&amp; IF(ODU!$AC454&gt;0,"1","0")&amp; IF(ODU!$AB454&gt;0,"1","0")&amp; IF(ODU!$AA454&gt;0,"1","0")))</f>
        <v/>
      </c>
      <c r="V454" s="351" t="str">
        <f>IF(ODU!$A454="","",IF(OR(T454&lt;&gt;R454+17,U454&lt;&gt;S454+17)," RangeMismatch",""))</f>
        <v/>
      </c>
      <c r="W454" s="344" t="str">
        <f ca="1">IF(ODU!$A454="","",IF(COUNTA(INDIRECT("odu!R"&amp;ROW()&amp;"C"&amp;R454&amp;":R"&amp;ROW()&amp;"C"&amp;S454,"false"))&lt;&gt;1+S454-R454," GapInRangeCooling",""))</f>
        <v/>
      </c>
      <c r="X454" s="344" t="str">
        <f ca="1">IF(ODU!$A454="","",IF(COUNTA(INDIRECT("odu!R"&amp;ROW()&amp;"C"&amp;T454&amp;":R"&amp;ROW()&amp;"C"&amp;U454,"false"))&lt;&gt;1+U454-T454," GapInRangeHeating",""))</f>
        <v/>
      </c>
      <c r="Y454" s="345" t="str">
        <f>IF(ODU!$A454="","",IF(OR(ODU!$F454=0,ODU!$B454=0),0,ODU!$F454/ODU!$B454))</f>
        <v/>
      </c>
      <c r="Z454" s="345" t="str">
        <f>IF(ODU!$A454="","",IF(OR(ODU!$G454=0,ODU!$B454=0),0, ODU!$G454/ODU!$B454))</f>
        <v/>
      </c>
      <c r="AA454" s="303" t="str">
        <f>IF(ODU!$A454="","",IF(Y454=0,0,IF(Y454&gt;=0.8,13,IF(Y454&gt;=0.7,12,IF(Y454&gt;=0.6,11,IF(Y454&gt;=0.5,10,0))))))</f>
        <v/>
      </c>
      <c r="AB454" s="351" t="str">
        <f>IF(ODU!$A454="","",IF(Z454&gt;2, 25,6+INT(10*(Z454-0.0001))))</f>
        <v/>
      </c>
      <c r="AC454" s="304" t="str">
        <f>IF(ODU!$A454="","",IF(AA454&lt;R454," CapacityMin",""))</f>
        <v/>
      </c>
      <c r="AD454" s="304" t="str">
        <f>IF(ODU!$A454="","",IF(AB454&gt;S454," CapacityMax",""))</f>
        <v/>
      </c>
      <c r="AE454" s="344" t="str">
        <f>IF(ODU!$A454="","",IF(ODU!H454&lt;Min_Units," UnitMin",""))</f>
        <v/>
      </c>
      <c r="AF454" s="344" t="str">
        <f>IF(ODU!$A454="","",IF(ODU!I454&lt;=ODU!H454," UnitMax",""))</f>
        <v/>
      </c>
      <c r="AG454" s="344" t="str">
        <f>IF(ODU!$A454="","",IF(COUNTIF(IDU!$E$3:$N$3,"="&amp;UPPER(ODU!BL454))=1,""," Invalid_IDU_List"))</f>
        <v/>
      </c>
      <c r="AH454" s="344" t="str">
        <f t="shared" ca="1" si="53"/>
        <v/>
      </c>
      <c r="AI454" s="344" t="str">
        <f t="shared" si="54"/>
        <v/>
      </c>
    </row>
    <row r="455" spans="1:35" x14ac:dyDescent="0.2">
      <c r="A455">
        <v>455</v>
      </c>
      <c r="B455" s="311"/>
      <c r="C455" s="311"/>
      <c r="D455" s="311"/>
      <c r="E455" s="311"/>
      <c r="F455" s="311"/>
      <c r="G455" s="311"/>
      <c r="H455" s="311"/>
      <c r="I455" s="311"/>
      <c r="J455" s="311"/>
      <c r="K455" s="311"/>
      <c r="P455" s="344" t="str">
        <f>IF(ODU!$A455="","",IF(COUNTIF(ODU!$A$4:$A$504,"="&amp;ODU!$A455)&gt;1,"ODU_Duplicate",""))</f>
        <v/>
      </c>
      <c r="R455" s="351" t="str">
        <f>IF(ODU!$A455="","",9 + FIND("1",IF(ODU!$J455&gt;0,"1","0") &amp; IF(ODU!$K455&gt;0,"1","0") &amp; IF(ODU!$L455&gt;0,"1","0") &amp; IF(ODU!$M455&gt;0,"1","0")&amp; IF(ODU!$N455&gt;0,"1","0")&amp; IF(ODU!$O455&gt;0,"1","0")&amp; IF(ODU!$P455&gt;0,"1","0")&amp; IF(ODU!$Q455&gt;0,"1","0")&amp; IF(ODU!$R455&gt;0,"1","0")&amp; IF(ODU!$S455&gt;0,"1","0")&amp; IF(ODU!$T455&gt;0,"1","0")&amp; IF(ODU!$U455&gt;0,"1","0")&amp; IF(ODU!$V455&gt;0,"1","0")&amp; IF(ODU!$W455&gt;0,"1","0")&amp; IF(ODU!$X455&gt;0,"1","0")&amp; IF(ODU!$Y455&gt;0,"1","0")))</f>
        <v/>
      </c>
      <c r="S455" s="351" t="str">
        <f>IF(ODU!$A455="","",26 - FIND("1",IF(ODU!$Y455&gt;0,"1","0") &amp; IF(ODU!$X455&gt;0,"1","0") &amp; IF(ODU!$W455&gt;0,"1","0") &amp; IF(ODU!$V455&gt;0,"1","0")&amp; IF(ODU!$U455&gt;0,"1","0")&amp; IF(ODU!$T455&gt;0,"1","0")&amp; IF(ODU!$S455&gt;0,"1","0")&amp; IF(ODU!$R455&gt;0,"1","0")&amp; IF(ODU!$Q455&gt;0,"1","0")&amp; IF(ODU!$P455&gt;0,"1","0")&amp; IF(ODU!$O455&gt;0,"1","0")&amp; IF(ODU!$N455&gt;0,"1","0")&amp; IF(ODU!$M455&gt;0,"1","0")&amp; IF(ODU!$L455&gt;0,"1","0")&amp; IF(ODU!$K455&gt;0,"1","0")&amp; IF(ODU!$J455&gt;0,"1","0")))</f>
        <v/>
      </c>
      <c r="T455" s="351" t="str">
        <f>IF(ODU!$A455="","",26 + FIND("1",IF(ODU!$AA455&gt;0,"1","0") &amp; IF(ODU!$AB455&gt;0,"1","0") &amp; IF(ODU!$AC455&gt;0,"1","0") &amp; IF(ODU!$AD455&gt;0,"1","0")&amp; IF(ODU!$AE455&gt;0,"1","0")&amp; IF(ODU!$AF455&gt;0,"1","0")&amp; IF(ODU!$AG455&gt;0,"1","0")&amp; IF(ODU!$AH455&gt;0,"1","0")&amp; IF(ODU!$AI455&gt;0,"1","0")&amp; IF(ODU!$AJ455&gt;0,"1","0")&amp; IF(ODU!$AK455&gt;0,"1","0")&amp; IF(ODU!$AL455&gt;0,"1","0")&amp; IF(ODU!$AM455&gt;0,"1","0")&amp; IF(ODU!$AN455&gt;0,"1","0")&amp; IF(ODU!$AO455&gt;0,"1","0")&amp; IF(ODU!$AP455&gt;0,"1","0")))</f>
        <v/>
      </c>
      <c r="U455" s="351" t="str">
        <f>IF(ODU!$A455="","",43 - FIND("1",IF(ODU!$AP455&gt;0,"1","0") &amp; IF(ODU!$AO455&gt;0,"1","0") &amp; IF(ODU!$AN455&gt;0,"1","0") &amp; IF(ODU!$AM455&gt;0,"1","0")&amp; IF(ODU!$AL455&gt;0,"1","0")&amp; IF(ODU!$AK455&gt;0,"1","0")&amp; IF(ODU!$AJ455&gt;0,"1","0")&amp; IF(ODU!$AI455&gt;0,"1","0")&amp; IF(ODU!$AH455&gt;0,"1","0")&amp; IF(ODU!$AG455&gt;0,"1","0")&amp; IF(ODU!$AF455&gt;0,"1","0")&amp; IF(ODU!$AE455&gt;0,"1","0")&amp; IF(ODU!$AD455&gt;0,"1","0")&amp; IF(ODU!$AC455&gt;0,"1","0")&amp; IF(ODU!$AB455&gt;0,"1","0")&amp; IF(ODU!$AA455&gt;0,"1","0")))</f>
        <v/>
      </c>
      <c r="V455" s="351" t="str">
        <f>IF(ODU!$A455="","",IF(OR(T455&lt;&gt;R455+17,U455&lt;&gt;S455+17)," RangeMismatch",""))</f>
        <v/>
      </c>
      <c r="W455" s="344" t="str">
        <f ca="1">IF(ODU!$A455="","",IF(COUNTA(INDIRECT("odu!R"&amp;ROW()&amp;"C"&amp;R455&amp;":R"&amp;ROW()&amp;"C"&amp;S455,"false"))&lt;&gt;1+S455-R455," GapInRangeCooling",""))</f>
        <v/>
      </c>
      <c r="X455" s="344" t="str">
        <f ca="1">IF(ODU!$A455="","",IF(COUNTA(INDIRECT("odu!R"&amp;ROW()&amp;"C"&amp;T455&amp;":R"&amp;ROW()&amp;"C"&amp;U455,"false"))&lt;&gt;1+U455-T455," GapInRangeHeating",""))</f>
        <v/>
      </c>
      <c r="Y455" s="345" t="str">
        <f>IF(ODU!$A455="","",IF(OR(ODU!$F455=0,ODU!$B455=0),0,ODU!$F455/ODU!$B455))</f>
        <v/>
      </c>
      <c r="Z455" s="345" t="str">
        <f>IF(ODU!$A455="","",IF(OR(ODU!$G455=0,ODU!$B455=0),0, ODU!$G455/ODU!$B455))</f>
        <v/>
      </c>
      <c r="AA455" s="303" t="str">
        <f>IF(ODU!$A455="","",IF(Y455=0,0,IF(Y455&gt;=0.8,13,IF(Y455&gt;=0.7,12,IF(Y455&gt;=0.6,11,IF(Y455&gt;=0.5,10,0))))))</f>
        <v/>
      </c>
      <c r="AB455" s="351" t="str">
        <f>IF(ODU!$A455="","",IF(Z455&gt;2, 25,6+INT(10*(Z455-0.0001))))</f>
        <v/>
      </c>
      <c r="AC455" s="304" t="str">
        <f>IF(ODU!$A455="","",IF(AA455&lt;R455," CapacityMin",""))</f>
        <v/>
      </c>
      <c r="AD455" s="304" t="str">
        <f>IF(ODU!$A455="","",IF(AB455&gt;S455," CapacityMax",""))</f>
        <v/>
      </c>
      <c r="AE455" s="344" t="str">
        <f>IF(ODU!$A455="","",IF(ODU!H455&lt;Min_Units," UnitMin",""))</f>
        <v/>
      </c>
      <c r="AF455" s="344" t="str">
        <f>IF(ODU!$A455="","",IF(ODU!I455&lt;=ODU!H455," UnitMax",""))</f>
        <v/>
      </c>
      <c r="AG455" s="344" t="str">
        <f>IF(ODU!$A455="","",IF(COUNTIF(IDU!$E$3:$N$3,"="&amp;UPPER(ODU!BL455))=1,""," Invalid_IDU_List"))</f>
        <v/>
      </c>
      <c r="AH455" s="344" t="str">
        <f t="shared" ca="1" si="53"/>
        <v/>
      </c>
      <c r="AI455" s="344" t="str">
        <f t="shared" si="54"/>
        <v/>
      </c>
    </row>
    <row r="456" spans="1:35" x14ac:dyDescent="0.2">
      <c r="A456">
        <v>456</v>
      </c>
      <c r="B456" s="311"/>
      <c r="C456" s="311"/>
      <c r="D456" s="311"/>
      <c r="E456" s="311"/>
      <c r="F456" s="311"/>
      <c r="G456" s="311"/>
      <c r="H456" s="311"/>
      <c r="I456" s="311"/>
      <c r="J456" s="311"/>
      <c r="K456" s="311"/>
      <c r="P456" s="344" t="str">
        <f>IF(ODU!$A456="","",IF(COUNTIF(ODU!$A$4:$A$504,"="&amp;ODU!$A456)&gt;1,"ODU_Duplicate",""))</f>
        <v/>
      </c>
      <c r="R456" s="351" t="str">
        <f>IF(ODU!$A456="","",9 + FIND("1",IF(ODU!$J456&gt;0,"1","0") &amp; IF(ODU!$K456&gt;0,"1","0") &amp; IF(ODU!$L456&gt;0,"1","0") &amp; IF(ODU!$M456&gt;0,"1","0")&amp; IF(ODU!$N456&gt;0,"1","0")&amp; IF(ODU!$O456&gt;0,"1","0")&amp; IF(ODU!$P456&gt;0,"1","0")&amp; IF(ODU!$Q456&gt;0,"1","0")&amp; IF(ODU!$R456&gt;0,"1","0")&amp; IF(ODU!$S456&gt;0,"1","0")&amp; IF(ODU!$T456&gt;0,"1","0")&amp; IF(ODU!$U456&gt;0,"1","0")&amp; IF(ODU!$V456&gt;0,"1","0")&amp; IF(ODU!$W456&gt;0,"1","0")&amp; IF(ODU!$X456&gt;0,"1","0")&amp; IF(ODU!$Y456&gt;0,"1","0")))</f>
        <v/>
      </c>
      <c r="S456" s="351" t="str">
        <f>IF(ODU!$A456="","",26 - FIND("1",IF(ODU!$Y456&gt;0,"1","0") &amp; IF(ODU!$X456&gt;0,"1","0") &amp; IF(ODU!$W456&gt;0,"1","0") &amp; IF(ODU!$V456&gt;0,"1","0")&amp; IF(ODU!$U456&gt;0,"1","0")&amp; IF(ODU!$T456&gt;0,"1","0")&amp; IF(ODU!$S456&gt;0,"1","0")&amp; IF(ODU!$R456&gt;0,"1","0")&amp; IF(ODU!$Q456&gt;0,"1","0")&amp; IF(ODU!$P456&gt;0,"1","0")&amp; IF(ODU!$O456&gt;0,"1","0")&amp; IF(ODU!$N456&gt;0,"1","0")&amp; IF(ODU!$M456&gt;0,"1","0")&amp; IF(ODU!$L456&gt;0,"1","0")&amp; IF(ODU!$K456&gt;0,"1","0")&amp; IF(ODU!$J456&gt;0,"1","0")))</f>
        <v/>
      </c>
      <c r="T456" s="351" t="str">
        <f>IF(ODU!$A456="","",26 + FIND("1",IF(ODU!$AA456&gt;0,"1","0") &amp; IF(ODU!$AB456&gt;0,"1","0") &amp; IF(ODU!$AC456&gt;0,"1","0") &amp; IF(ODU!$AD456&gt;0,"1","0")&amp; IF(ODU!$AE456&gt;0,"1","0")&amp; IF(ODU!$AF456&gt;0,"1","0")&amp; IF(ODU!$AG456&gt;0,"1","0")&amp; IF(ODU!$AH456&gt;0,"1","0")&amp; IF(ODU!$AI456&gt;0,"1","0")&amp; IF(ODU!$AJ456&gt;0,"1","0")&amp; IF(ODU!$AK456&gt;0,"1","0")&amp; IF(ODU!$AL456&gt;0,"1","0")&amp; IF(ODU!$AM456&gt;0,"1","0")&amp; IF(ODU!$AN456&gt;0,"1","0")&amp; IF(ODU!$AO456&gt;0,"1","0")&amp; IF(ODU!$AP456&gt;0,"1","0")))</f>
        <v/>
      </c>
      <c r="U456" s="351" t="str">
        <f>IF(ODU!$A456="","",43 - FIND("1",IF(ODU!$AP456&gt;0,"1","0") &amp; IF(ODU!$AO456&gt;0,"1","0") &amp; IF(ODU!$AN456&gt;0,"1","0") &amp; IF(ODU!$AM456&gt;0,"1","0")&amp; IF(ODU!$AL456&gt;0,"1","0")&amp; IF(ODU!$AK456&gt;0,"1","0")&amp; IF(ODU!$AJ456&gt;0,"1","0")&amp; IF(ODU!$AI456&gt;0,"1","0")&amp; IF(ODU!$AH456&gt;0,"1","0")&amp; IF(ODU!$AG456&gt;0,"1","0")&amp; IF(ODU!$AF456&gt;0,"1","0")&amp; IF(ODU!$AE456&gt;0,"1","0")&amp; IF(ODU!$AD456&gt;0,"1","0")&amp; IF(ODU!$AC456&gt;0,"1","0")&amp; IF(ODU!$AB456&gt;0,"1","0")&amp; IF(ODU!$AA456&gt;0,"1","0")))</f>
        <v/>
      </c>
      <c r="V456" s="351" t="str">
        <f>IF(ODU!$A456="","",IF(OR(T456&lt;&gt;R456+17,U456&lt;&gt;S456+17)," RangeMismatch",""))</f>
        <v/>
      </c>
      <c r="W456" s="344" t="str">
        <f ca="1">IF(ODU!$A456="","",IF(COUNTA(INDIRECT("odu!R"&amp;ROW()&amp;"C"&amp;R456&amp;":R"&amp;ROW()&amp;"C"&amp;S456,"false"))&lt;&gt;1+S456-R456," GapInRangeCooling",""))</f>
        <v/>
      </c>
      <c r="X456" s="344" t="str">
        <f ca="1">IF(ODU!$A456="","",IF(COUNTA(INDIRECT("odu!R"&amp;ROW()&amp;"C"&amp;T456&amp;":R"&amp;ROW()&amp;"C"&amp;U456,"false"))&lt;&gt;1+U456-T456," GapInRangeHeating",""))</f>
        <v/>
      </c>
      <c r="Y456" s="345" t="str">
        <f>IF(ODU!$A456="","",IF(OR(ODU!$F456=0,ODU!$B456=0),0,ODU!$F456/ODU!$B456))</f>
        <v/>
      </c>
      <c r="Z456" s="345" t="str">
        <f>IF(ODU!$A456="","",IF(OR(ODU!$G456=0,ODU!$B456=0),0, ODU!$G456/ODU!$B456))</f>
        <v/>
      </c>
      <c r="AA456" s="303" t="str">
        <f>IF(ODU!$A456="","",IF(Y456=0,0,IF(Y456&gt;=0.8,13,IF(Y456&gt;=0.7,12,IF(Y456&gt;=0.6,11,IF(Y456&gt;=0.5,10,0))))))</f>
        <v/>
      </c>
      <c r="AB456" s="351" t="str">
        <f>IF(ODU!$A456="","",IF(Z456&gt;2, 25,6+INT(10*(Z456-0.0001))))</f>
        <v/>
      </c>
      <c r="AC456" s="304" t="str">
        <f>IF(ODU!$A456="","",IF(AA456&lt;R456," CapacityMin",""))</f>
        <v/>
      </c>
      <c r="AD456" s="304" t="str">
        <f>IF(ODU!$A456="","",IF(AB456&gt;S456," CapacityMax",""))</f>
        <v/>
      </c>
      <c r="AE456" s="344" t="str">
        <f>IF(ODU!$A456="","",IF(ODU!H456&lt;Min_Units," UnitMin",""))</f>
        <v/>
      </c>
      <c r="AF456" s="344" t="str">
        <f>IF(ODU!$A456="","",IF(ODU!I456&lt;=ODU!H456," UnitMax",""))</f>
        <v/>
      </c>
      <c r="AG456" s="344" t="str">
        <f>IF(ODU!$A456="","",IF(COUNTIF(IDU!$E$3:$N$3,"="&amp;UPPER(ODU!BL456))=1,""," Invalid_IDU_List"))</f>
        <v/>
      </c>
      <c r="AH456" s="344" t="str">
        <f t="shared" ca="1" si="53"/>
        <v/>
      </c>
      <c r="AI456" s="344" t="str">
        <f t="shared" si="54"/>
        <v/>
      </c>
    </row>
    <row r="457" spans="1:35" x14ac:dyDescent="0.2">
      <c r="A457">
        <v>457</v>
      </c>
      <c r="B457" s="311"/>
      <c r="C457" s="311"/>
      <c r="D457" s="311"/>
      <c r="E457" s="311"/>
      <c r="F457" s="311"/>
      <c r="G457" s="311"/>
      <c r="H457" s="311"/>
      <c r="I457" s="311"/>
      <c r="J457" s="311"/>
      <c r="K457" s="311"/>
      <c r="P457" s="344" t="str">
        <f>IF(ODU!$A457="","",IF(COUNTIF(ODU!$A$4:$A$504,"="&amp;ODU!$A457)&gt;1,"ODU_Duplicate",""))</f>
        <v/>
      </c>
      <c r="R457" s="351" t="str">
        <f>IF(ODU!$A457="","",9 + FIND("1",IF(ODU!$J457&gt;0,"1","0") &amp; IF(ODU!$K457&gt;0,"1","0") &amp; IF(ODU!$L457&gt;0,"1","0") &amp; IF(ODU!$M457&gt;0,"1","0")&amp; IF(ODU!$N457&gt;0,"1","0")&amp; IF(ODU!$O457&gt;0,"1","0")&amp; IF(ODU!$P457&gt;0,"1","0")&amp; IF(ODU!$Q457&gt;0,"1","0")&amp; IF(ODU!$R457&gt;0,"1","0")&amp; IF(ODU!$S457&gt;0,"1","0")&amp; IF(ODU!$T457&gt;0,"1","0")&amp; IF(ODU!$U457&gt;0,"1","0")&amp; IF(ODU!$V457&gt;0,"1","0")&amp; IF(ODU!$W457&gt;0,"1","0")&amp; IF(ODU!$X457&gt;0,"1","0")&amp; IF(ODU!$Y457&gt;0,"1","0")))</f>
        <v/>
      </c>
      <c r="S457" s="351" t="str">
        <f>IF(ODU!$A457="","",26 - FIND("1",IF(ODU!$Y457&gt;0,"1","0") &amp; IF(ODU!$X457&gt;0,"1","0") &amp; IF(ODU!$W457&gt;0,"1","0") &amp; IF(ODU!$V457&gt;0,"1","0")&amp; IF(ODU!$U457&gt;0,"1","0")&amp; IF(ODU!$T457&gt;0,"1","0")&amp; IF(ODU!$S457&gt;0,"1","0")&amp; IF(ODU!$R457&gt;0,"1","0")&amp; IF(ODU!$Q457&gt;0,"1","0")&amp; IF(ODU!$P457&gt;0,"1","0")&amp; IF(ODU!$O457&gt;0,"1","0")&amp; IF(ODU!$N457&gt;0,"1","0")&amp; IF(ODU!$M457&gt;0,"1","0")&amp; IF(ODU!$L457&gt;0,"1","0")&amp; IF(ODU!$K457&gt;0,"1","0")&amp; IF(ODU!$J457&gt;0,"1","0")))</f>
        <v/>
      </c>
      <c r="T457" s="351" t="str">
        <f>IF(ODU!$A457="","",26 + FIND("1",IF(ODU!$AA457&gt;0,"1","0") &amp; IF(ODU!$AB457&gt;0,"1","0") &amp; IF(ODU!$AC457&gt;0,"1","0") &amp; IF(ODU!$AD457&gt;0,"1","0")&amp; IF(ODU!$AE457&gt;0,"1","0")&amp; IF(ODU!$AF457&gt;0,"1","0")&amp; IF(ODU!$AG457&gt;0,"1","0")&amp; IF(ODU!$AH457&gt;0,"1","0")&amp; IF(ODU!$AI457&gt;0,"1","0")&amp; IF(ODU!$AJ457&gt;0,"1","0")&amp; IF(ODU!$AK457&gt;0,"1","0")&amp; IF(ODU!$AL457&gt;0,"1","0")&amp; IF(ODU!$AM457&gt;0,"1","0")&amp; IF(ODU!$AN457&gt;0,"1","0")&amp; IF(ODU!$AO457&gt;0,"1","0")&amp; IF(ODU!$AP457&gt;0,"1","0")))</f>
        <v/>
      </c>
      <c r="U457" s="351" t="str">
        <f>IF(ODU!$A457="","",43 - FIND("1",IF(ODU!$AP457&gt;0,"1","0") &amp; IF(ODU!$AO457&gt;0,"1","0") &amp; IF(ODU!$AN457&gt;0,"1","0") &amp; IF(ODU!$AM457&gt;0,"1","0")&amp; IF(ODU!$AL457&gt;0,"1","0")&amp; IF(ODU!$AK457&gt;0,"1","0")&amp; IF(ODU!$AJ457&gt;0,"1","0")&amp; IF(ODU!$AI457&gt;0,"1","0")&amp; IF(ODU!$AH457&gt;0,"1","0")&amp; IF(ODU!$AG457&gt;0,"1","0")&amp; IF(ODU!$AF457&gt;0,"1","0")&amp; IF(ODU!$AE457&gt;0,"1","0")&amp; IF(ODU!$AD457&gt;0,"1","0")&amp; IF(ODU!$AC457&gt;0,"1","0")&amp; IF(ODU!$AB457&gt;0,"1","0")&amp; IF(ODU!$AA457&gt;0,"1","0")))</f>
        <v/>
      </c>
      <c r="V457" s="351" t="str">
        <f>IF(ODU!$A457="","",IF(OR(T457&lt;&gt;R457+17,U457&lt;&gt;S457+17)," RangeMismatch",""))</f>
        <v/>
      </c>
      <c r="W457" s="344" t="str">
        <f ca="1">IF(ODU!$A457="","",IF(COUNTA(INDIRECT("odu!R"&amp;ROW()&amp;"C"&amp;R457&amp;":R"&amp;ROW()&amp;"C"&amp;S457,"false"))&lt;&gt;1+S457-R457," GapInRangeCooling",""))</f>
        <v/>
      </c>
      <c r="X457" s="344" t="str">
        <f ca="1">IF(ODU!$A457="","",IF(COUNTA(INDIRECT("odu!R"&amp;ROW()&amp;"C"&amp;T457&amp;":R"&amp;ROW()&amp;"C"&amp;U457,"false"))&lt;&gt;1+U457-T457," GapInRangeHeating",""))</f>
        <v/>
      </c>
      <c r="Y457" s="345" t="str">
        <f>IF(ODU!$A457="","",IF(OR(ODU!$F457=0,ODU!$B457=0),0,ODU!$F457/ODU!$B457))</f>
        <v/>
      </c>
      <c r="Z457" s="345" t="str">
        <f>IF(ODU!$A457="","",IF(OR(ODU!$G457=0,ODU!$B457=0),0, ODU!$G457/ODU!$B457))</f>
        <v/>
      </c>
      <c r="AA457" s="303" t="str">
        <f>IF(ODU!$A457="","",IF(Y457=0,0,IF(Y457&gt;=0.8,13,IF(Y457&gt;=0.7,12,IF(Y457&gt;=0.6,11,IF(Y457&gt;=0.5,10,0))))))</f>
        <v/>
      </c>
      <c r="AB457" s="351" t="str">
        <f>IF(ODU!$A457="","",IF(Z457&gt;2, 25,6+INT(10*(Z457-0.0001))))</f>
        <v/>
      </c>
      <c r="AC457" s="304" t="str">
        <f>IF(ODU!$A457="","",IF(AA457&lt;R457," CapacityMin",""))</f>
        <v/>
      </c>
      <c r="AD457" s="304" t="str">
        <f>IF(ODU!$A457="","",IF(AB457&gt;S457," CapacityMax",""))</f>
        <v/>
      </c>
      <c r="AE457" s="344" t="str">
        <f>IF(ODU!$A457="","",IF(ODU!H457&lt;Min_Units," UnitMin",""))</f>
        <v/>
      </c>
      <c r="AF457" s="344" t="str">
        <f>IF(ODU!$A457="","",IF(ODU!I457&lt;=ODU!H457," UnitMax",""))</f>
        <v/>
      </c>
      <c r="AG457" s="344" t="str">
        <f>IF(ODU!$A457="","",IF(COUNTIF(IDU!$E$3:$N$3,"="&amp;UPPER(ODU!BL457))=1,""," Invalid_IDU_List"))</f>
        <v/>
      </c>
      <c r="AH457" s="344" t="str">
        <f t="shared" ca="1" si="53"/>
        <v/>
      </c>
      <c r="AI457" s="344" t="str">
        <f t="shared" si="54"/>
        <v/>
      </c>
    </row>
    <row r="458" spans="1:35" x14ac:dyDescent="0.2">
      <c r="A458">
        <v>458</v>
      </c>
      <c r="B458" s="311"/>
      <c r="C458" s="311"/>
      <c r="D458" s="311"/>
      <c r="E458" s="311"/>
      <c r="F458" s="311"/>
      <c r="G458" s="311"/>
      <c r="H458" s="311"/>
      <c r="I458" s="311"/>
      <c r="J458" s="311"/>
      <c r="K458" s="311"/>
      <c r="P458" s="344" t="str">
        <f>IF(ODU!$A458="","",IF(COUNTIF(ODU!$A$4:$A$504,"="&amp;ODU!$A458)&gt;1,"ODU_Duplicate",""))</f>
        <v/>
      </c>
      <c r="R458" s="351" t="str">
        <f>IF(ODU!$A458="","",9 + FIND("1",IF(ODU!$J458&gt;0,"1","0") &amp; IF(ODU!$K458&gt;0,"1","0") &amp; IF(ODU!$L458&gt;0,"1","0") &amp; IF(ODU!$M458&gt;0,"1","0")&amp; IF(ODU!$N458&gt;0,"1","0")&amp; IF(ODU!$O458&gt;0,"1","0")&amp; IF(ODU!$P458&gt;0,"1","0")&amp; IF(ODU!$Q458&gt;0,"1","0")&amp; IF(ODU!$R458&gt;0,"1","0")&amp; IF(ODU!$S458&gt;0,"1","0")&amp; IF(ODU!$T458&gt;0,"1","0")&amp; IF(ODU!$U458&gt;0,"1","0")&amp; IF(ODU!$V458&gt;0,"1","0")&amp; IF(ODU!$W458&gt;0,"1","0")&amp; IF(ODU!$X458&gt;0,"1","0")&amp; IF(ODU!$Y458&gt;0,"1","0")))</f>
        <v/>
      </c>
      <c r="S458" s="351" t="str">
        <f>IF(ODU!$A458="","",26 - FIND("1",IF(ODU!$Y458&gt;0,"1","0") &amp; IF(ODU!$X458&gt;0,"1","0") &amp; IF(ODU!$W458&gt;0,"1","0") &amp; IF(ODU!$V458&gt;0,"1","0")&amp; IF(ODU!$U458&gt;0,"1","0")&amp; IF(ODU!$T458&gt;0,"1","0")&amp; IF(ODU!$S458&gt;0,"1","0")&amp; IF(ODU!$R458&gt;0,"1","0")&amp; IF(ODU!$Q458&gt;0,"1","0")&amp; IF(ODU!$P458&gt;0,"1","0")&amp; IF(ODU!$O458&gt;0,"1","0")&amp; IF(ODU!$N458&gt;0,"1","0")&amp; IF(ODU!$M458&gt;0,"1","0")&amp; IF(ODU!$L458&gt;0,"1","0")&amp; IF(ODU!$K458&gt;0,"1","0")&amp; IF(ODU!$J458&gt;0,"1","0")))</f>
        <v/>
      </c>
      <c r="T458" s="351" t="str">
        <f>IF(ODU!$A458="","",26 + FIND("1",IF(ODU!$AA458&gt;0,"1","0") &amp; IF(ODU!$AB458&gt;0,"1","0") &amp; IF(ODU!$AC458&gt;0,"1","0") &amp; IF(ODU!$AD458&gt;0,"1","0")&amp; IF(ODU!$AE458&gt;0,"1","0")&amp; IF(ODU!$AF458&gt;0,"1","0")&amp; IF(ODU!$AG458&gt;0,"1","0")&amp; IF(ODU!$AH458&gt;0,"1","0")&amp; IF(ODU!$AI458&gt;0,"1","0")&amp; IF(ODU!$AJ458&gt;0,"1","0")&amp; IF(ODU!$AK458&gt;0,"1","0")&amp; IF(ODU!$AL458&gt;0,"1","0")&amp; IF(ODU!$AM458&gt;0,"1","0")&amp; IF(ODU!$AN458&gt;0,"1","0")&amp; IF(ODU!$AO458&gt;0,"1","0")&amp; IF(ODU!$AP458&gt;0,"1","0")))</f>
        <v/>
      </c>
      <c r="U458" s="351" t="str">
        <f>IF(ODU!$A458="","",43 - FIND("1",IF(ODU!$AP458&gt;0,"1","0") &amp; IF(ODU!$AO458&gt;0,"1","0") &amp; IF(ODU!$AN458&gt;0,"1","0") &amp; IF(ODU!$AM458&gt;0,"1","0")&amp; IF(ODU!$AL458&gt;0,"1","0")&amp; IF(ODU!$AK458&gt;0,"1","0")&amp; IF(ODU!$AJ458&gt;0,"1","0")&amp; IF(ODU!$AI458&gt;0,"1","0")&amp; IF(ODU!$AH458&gt;0,"1","0")&amp; IF(ODU!$AG458&gt;0,"1","0")&amp; IF(ODU!$AF458&gt;0,"1","0")&amp; IF(ODU!$AE458&gt;0,"1","0")&amp; IF(ODU!$AD458&gt;0,"1","0")&amp; IF(ODU!$AC458&gt;0,"1","0")&amp; IF(ODU!$AB458&gt;0,"1","0")&amp; IF(ODU!$AA458&gt;0,"1","0")))</f>
        <v/>
      </c>
      <c r="V458" s="351" t="str">
        <f>IF(ODU!$A458="","",IF(OR(T458&lt;&gt;R458+17,U458&lt;&gt;S458+17)," RangeMismatch",""))</f>
        <v/>
      </c>
      <c r="W458" s="344" t="str">
        <f ca="1">IF(ODU!$A458="","",IF(COUNTA(INDIRECT("odu!R"&amp;ROW()&amp;"C"&amp;R458&amp;":R"&amp;ROW()&amp;"C"&amp;S458,"false"))&lt;&gt;1+S458-R458," GapInRangeCooling",""))</f>
        <v/>
      </c>
      <c r="X458" s="344" t="str">
        <f ca="1">IF(ODU!$A458="","",IF(COUNTA(INDIRECT("odu!R"&amp;ROW()&amp;"C"&amp;T458&amp;":R"&amp;ROW()&amp;"C"&amp;U458,"false"))&lt;&gt;1+U458-T458," GapInRangeHeating",""))</f>
        <v/>
      </c>
      <c r="Y458" s="345" t="str">
        <f>IF(ODU!$A458="","",IF(OR(ODU!$F458=0,ODU!$B458=0),0,ODU!$F458/ODU!$B458))</f>
        <v/>
      </c>
      <c r="Z458" s="345" t="str">
        <f>IF(ODU!$A458="","",IF(OR(ODU!$G458=0,ODU!$B458=0),0, ODU!$G458/ODU!$B458))</f>
        <v/>
      </c>
      <c r="AA458" s="303" t="str">
        <f>IF(ODU!$A458="","",IF(Y458=0,0,IF(Y458&gt;=0.8,13,IF(Y458&gt;=0.7,12,IF(Y458&gt;=0.6,11,IF(Y458&gt;=0.5,10,0))))))</f>
        <v/>
      </c>
      <c r="AB458" s="351" t="str">
        <f>IF(ODU!$A458="","",IF(Z458&gt;2, 25,6+INT(10*(Z458-0.0001))))</f>
        <v/>
      </c>
      <c r="AC458" s="304" t="str">
        <f>IF(ODU!$A458="","",IF(AA458&lt;R458," CapacityMin",""))</f>
        <v/>
      </c>
      <c r="AD458" s="304" t="str">
        <f>IF(ODU!$A458="","",IF(AB458&gt;S458," CapacityMax",""))</f>
        <v/>
      </c>
      <c r="AE458" s="344" t="str">
        <f>IF(ODU!$A458="","",IF(ODU!H458&lt;Min_Units," UnitMin",""))</f>
        <v/>
      </c>
      <c r="AF458" s="344" t="str">
        <f>IF(ODU!$A458="","",IF(ODU!I458&lt;=ODU!H458," UnitMax",""))</f>
        <v/>
      </c>
      <c r="AG458" s="344" t="str">
        <f>IF(ODU!$A458="","",IF(COUNTIF(IDU!$E$3:$N$3,"="&amp;UPPER(ODU!BL458))=1,""," Invalid_IDU_List"))</f>
        <v/>
      </c>
      <c r="AH458" s="344" t="str">
        <f t="shared" ca="1" si="53"/>
        <v/>
      </c>
      <c r="AI458" s="344" t="str">
        <f t="shared" si="54"/>
        <v/>
      </c>
    </row>
    <row r="459" spans="1:35" x14ac:dyDescent="0.2">
      <c r="A459">
        <v>459</v>
      </c>
      <c r="B459" s="311"/>
      <c r="C459" s="311"/>
      <c r="D459" s="311"/>
      <c r="E459" s="311"/>
      <c r="F459" s="311"/>
      <c r="G459" s="311"/>
      <c r="H459" s="311"/>
      <c r="I459" s="311"/>
      <c r="J459" s="311"/>
      <c r="K459" s="311"/>
      <c r="P459" s="344" t="str">
        <f>IF(ODU!$A459="","",IF(COUNTIF(ODU!$A$4:$A$504,"="&amp;ODU!$A459)&gt;1,"ODU_Duplicate",""))</f>
        <v/>
      </c>
      <c r="R459" s="351" t="str">
        <f>IF(ODU!$A459="","",9 + FIND("1",IF(ODU!$J459&gt;0,"1","0") &amp; IF(ODU!$K459&gt;0,"1","0") &amp; IF(ODU!$L459&gt;0,"1","0") &amp; IF(ODU!$M459&gt;0,"1","0")&amp; IF(ODU!$N459&gt;0,"1","0")&amp; IF(ODU!$O459&gt;0,"1","0")&amp; IF(ODU!$P459&gt;0,"1","0")&amp; IF(ODU!$Q459&gt;0,"1","0")&amp; IF(ODU!$R459&gt;0,"1","0")&amp; IF(ODU!$S459&gt;0,"1","0")&amp; IF(ODU!$T459&gt;0,"1","0")&amp; IF(ODU!$U459&gt;0,"1","0")&amp; IF(ODU!$V459&gt;0,"1","0")&amp; IF(ODU!$W459&gt;0,"1","0")&amp; IF(ODU!$X459&gt;0,"1","0")&amp; IF(ODU!$Y459&gt;0,"1","0")))</f>
        <v/>
      </c>
      <c r="S459" s="351" t="str">
        <f>IF(ODU!$A459="","",26 - FIND("1",IF(ODU!$Y459&gt;0,"1","0") &amp; IF(ODU!$X459&gt;0,"1","0") &amp; IF(ODU!$W459&gt;0,"1","0") &amp; IF(ODU!$V459&gt;0,"1","0")&amp; IF(ODU!$U459&gt;0,"1","0")&amp; IF(ODU!$T459&gt;0,"1","0")&amp; IF(ODU!$S459&gt;0,"1","0")&amp; IF(ODU!$R459&gt;0,"1","0")&amp; IF(ODU!$Q459&gt;0,"1","0")&amp; IF(ODU!$P459&gt;0,"1","0")&amp; IF(ODU!$O459&gt;0,"1","0")&amp; IF(ODU!$N459&gt;0,"1","0")&amp; IF(ODU!$M459&gt;0,"1","0")&amp; IF(ODU!$L459&gt;0,"1","0")&amp; IF(ODU!$K459&gt;0,"1","0")&amp; IF(ODU!$J459&gt;0,"1","0")))</f>
        <v/>
      </c>
      <c r="T459" s="351" t="str">
        <f>IF(ODU!$A459="","",26 + FIND("1",IF(ODU!$AA459&gt;0,"1","0") &amp; IF(ODU!$AB459&gt;0,"1","0") &amp; IF(ODU!$AC459&gt;0,"1","0") &amp; IF(ODU!$AD459&gt;0,"1","0")&amp; IF(ODU!$AE459&gt;0,"1","0")&amp; IF(ODU!$AF459&gt;0,"1","0")&amp; IF(ODU!$AG459&gt;0,"1","0")&amp; IF(ODU!$AH459&gt;0,"1","0")&amp; IF(ODU!$AI459&gt;0,"1","0")&amp; IF(ODU!$AJ459&gt;0,"1","0")&amp; IF(ODU!$AK459&gt;0,"1","0")&amp; IF(ODU!$AL459&gt;0,"1","0")&amp; IF(ODU!$AM459&gt;0,"1","0")&amp; IF(ODU!$AN459&gt;0,"1","0")&amp; IF(ODU!$AO459&gt;0,"1","0")&amp; IF(ODU!$AP459&gt;0,"1","0")))</f>
        <v/>
      </c>
      <c r="U459" s="351" t="str">
        <f>IF(ODU!$A459="","",43 - FIND("1",IF(ODU!$AP459&gt;0,"1","0") &amp; IF(ODU!$AO459&gt;0,"1","0") &amp; IF(ODU!$AN459&gt;0,"1","0") &amp; IF(ODU!$AM459&gt;0,"1","0")&amp; IF(ODU!$AL459&gt;0,"1","0")&amp; IF(ODU!$AK459&gt;0,"1","0")&amp; IF(ODU!$AJ459&gt;0,"1","0")&amp; IF(ODU!$AI459&gt;0,"1","0")&amp; IF(ODU!$AH459&gt;0,"1","0")&amp; IF(ODU!$AG459&gt;0,"1","0")&amp; IF(ODU!$AF459&gt;0,"1","0")&amp; IF(ODU!$AE459&gt;0,"1","0")&amp; IF(ODU!$AD459&gt;0,"1","0")&amp; IF(ODU!$AC459&gt;0,"1","0")&amp; IF(ODU!$AB459&gt;0,"1","0")&amp; IF(ODU!$AA459&gt;0,"1","0")))</f>
        <v/>
      </c>
      <c r="V459" s="351" t="str">
        <f>IF(ODU!$A459="","",IF(OR(T459&lt;&gt;R459+17,U459&lt;&gt;S459+17)," RangeMismatch",""))</f>
        <v/>
      </c>
      <c r="W459" s="344" t="str">
        <f ca="1">IF(ODU!$A459="","",IF(COUNTA(INDIRECT("odu!R"&amp;ROW()&amp;"C"&amp;R459&amp;":R"&amp;ROW()&amp;"C"&amp;S459,"false"))&lt;&gt;1+S459-R459," GapInRangeCooling",""))</f>
        <v/>
      </c>
      <c r="X459" s="344" t="str">
        <f ca="1">IF(ODU!$A459="","",IF(COUNTA(INDIRECT("odu!R"&amp;ROW()&amp;"C"&amp;T459&amp;":R"&amp;ROW()&amp;"C"&amp;U459,"false"))&lt;&gt;1+U459-T459," GapInRangeHeating",""))</f>
        <v/>
      </c>
      <c r="Y459" s="345" t="str">
        <f>IF(ODU!$A459="","",IF(OR(ODU!$F459=0,ODU!$B459=0),0,ODU!$F459/ODU!$B459))</f>
        <v/>
      </c>
      <c r="Z459" s="345" t="str">
        <f>IF(ODU!$A459="","",IF(OR(ODU!$G459=0,ODU!$B459=0),0, ODU!$G459/ODU!$B459))</f>
        <v/>
      </c>
      <c r="AA459" s="303" t="str">
        <f>IF(ODU!$A459="","",IF(Y459=0,0,IF(Y459&gt;=0.8,13,IF(Y459&gt;=0.7,12,IF(Y459&gt;=0.6,11,IF(Y459&gt;=0.5,10,0))))))</f>
        <v/>
      </c>
      <c r="AB459" s="351" t="str">
        <f>IF(ODU!$A459="","",IF(Z459&gt;2, 25,6+INT(10*(Z459-0.0001))))</f>
        <v/>
      </c>
      <c r="AC459" s="304" t="str">
        <f>IF(ODU!$A459="","",IF(AA459&lt;R459," CapacityMin",""))</f>
        <v/>
      </c>
      <c r="AD459" s="304" t="str">
        <f>IF(ODU!$A459="","",IF(AB459&gt;S459," CapacityMax",""))</f>
        <v/>
      </c>
      <c r="AE459" s="344" t="str">
        <f>IF(ODU!$A459="","",IF(ODU!H459&lt;Min_Units," UnitMin",""))</f>
        <v/>
      </c>
      <c r="AF459" s="344" t="str">
        <f>IF(ODU!$A459="","",IF(ODU!I459&lt;=ODU!H459," UnitMax",""))</f>
        <v/>
      </c>
      <c r="AG459" s="344" t="str">
        <f>IF(ODU!$A459="","",IF(COUNTIF(IDU!$E$3:$N$3,"="&amp;UPPER(ODU!BL459))=1,""," Invalid_IDU_List"))</f>
        <v/>
      </c>
      <c r="AH459" s="344" t="str">
        <f t="shared" ca="1" si="53"/>
        <v/>
      </c>
      <c r="AI459" s="344" t="str">
        <f t="shared" si="54"/>
        <v/>
      </c>
    </row>
    <row r="460" spans="1:35" x14ac:dyDescent="0.2">
      <c r="A460">
        <v>460</v>
      </c>
      <c r="B460" s="311"/>
      <c r="C460" s="311"/>
      <c r="D460" s="311"/>
      <c r="E460" s="311"/>
      <c r="F460" s="311"/>
      <c r="G460" s="311"/>
      <c r="H460" s="311"/>
      <c r="I460" s="311"/>
      <c r="J460" s="311"/>
      <c r="K460" s="311"/>
      <c r="P460" s="344" t="str">
        <f>IF(ODU!$A460="","",IF(COUNTIF(ODU!$A$4:$A$504,"="&amp;ODU!$A460)&gt;1,"ODU_Duplicate",""))</f>
        <v/>
      </c>
      <c r="R460" s="351" t="str">
        <f>IF(ODU!$A460="","",9 + FIND("1",IF(ODU!$J460&gt;0,"1","0") &amp; IF(ODU!$K460&gt;0,"1","0") &amp; IF(ODU!$L460&gt;0,"1","0") &amp; IF(ODU!$M460&gt;0,"1","0")&amp; IF(ODU!$N460&gt;0,"1","0")&amp; IF(ODU!$O460&gt;0,"1","0")&amp; IF(ODU!$P460&gt;0,"1","0")&amp; IF(ODU!$Q460&gt;0,"1","0")&amp; IF(ODU!$R460&gt;0,"1","0")&amp; IF(ODU!$S460&gt;0,"1","0")&amp; IF(ODU!$T460&gt;0,"1","0")&amp; IF(ODU!$U460&gt;0,"1","0")&amp; IF(ODU!$V460&gt;0,"1","0")&amp; IF(ODU!$W460&gt;0,"1","0")&amp; IF(ODU!$X460&gt;0,"1","0")&amp; IF(ODU!$Y460&gt;0,"1","0")))</f>
        <v/>
      </c>
      <c r="S460" s="351" t="str">
        <f>IF(ODU!$A460="","",26 - FIND("1",IF(ODU!$Y460&gt;0,"1","0") &amp; IF(ODU!$X460&gt;0,"1","0") &amp; IF(ODU!$W460&gt;0,"1","0") &amp; IF(ODU!$V460&gt;0,"1","0")&amp; IF(ODU!$U460&gt;0,"1","0")&amp; IF(ODU!$T460&gt;0,"1","0")&amp; IF(ODU!$S460&gt;0,"1","0")&amp; IF(ODU!$R460&gt;0,"1","0")&amp; IF(ODU!$Q460&gt;0,"1","0")&amp; IF(ODU!$P460&gt;0,"1","0")&amp; IF(ODU!$O460&gt;0,"1","0")&amp; IF(ODU!$N460&gt;0,"1","0")&amp; IF(ODU!$M460&gt;0,"1","0")&amp; IF(ODU!$L460&gt;0,"1","0")&amp; IF(ODU!$K460&gt;0,"1","0")&amp; IF(ODU!$J460&gt;0,"1","0")))</f>
        <v/>
      </c>
      <c r="T460" s="351" t="str">
        <f>IF(ODU!$A460="","",26 + FIND("1",IF(ODU!$AA460&gt;0,"1","0") &amp; IF(ODU!$AB460&gt;0,"1","0") &amp; IF(ODU!$AC460&gt;0,"1","0") &amp; IF(ODU!$AD460&gt;0,"1","0")&amp; IF(ODU!$AE460&gt;0,"1","0")&amp; IF(ODU!$AF460&gt;0,"1","0")&amp; IF(ODU!$AG460&gt;0,"1","0")&amp; IF(ODU!$AH460&gt;0,"1","0")&amp; IF(ODU!$AI460&gt;0,"1","0")&amp; IF(ODU!$AJ460&gt;0,"1","0")&amp; IF(ODU!$AK460&gt;0,"1","0")&amp; IF(ODU!$AL460&gt;0,"1","0")&amp; IF(ODU!$AM460&gt;0,"1","0")&amp; IF(ODU!$AN460&gt;0,"1","0")&amp; IF(ODU!$AO460&gt;0,"1","0")&amp; IF(ODU!$AP460&gt;0,"1","0")))</f>
        <v/>
      </c>
      <c r="U460" s="351" t="str">
        <f>IF(ODU!$A460="","",43 - FIND("1",IF(ODU!$AP460&gt;0,"1","0") &amp; IF(ODU!$AO460&gt;0,"1","0") &amp; IF(ODU!$AN460&gt;0,"1","0") &amp; IF(ODU!$AM460&gt;0,"1","0")&amp; IF(ODU!$AL460&gt;0,"1","0")&amp; IF(ODU!$AK460&gt;0,"1","0")&amp; IF(ODU!$AJ460&gt;0,"1","0")&amp; IF(ODU!$AI460&gt;0,"1","0")&amp; IF(ODU!$AH460&gt;0,"1","0")&amp; IF(ODU!$AG460&gt;0,"1","0")&amp; IF(ODU!$AF460&gt;0,"1","0")&amp; IF(ODU!$AE460&gt;0,"1","0")&amp; IF(ODU!$AD460&gt;0,"1","0")&amp; IF(ODU!$AC460&gt;0,"1","0")&amp; IF(ODU!$AB460&gt;0,"1","0")&amp; IF(ODU!$AA460&gt;0,"1","0")))</f>
        <v/>
      </c>
      <c r="V460" s="351" t="str">
        <f>IF(ODU!$A460="","",IF(OR(T460&lt;&gt;R460+17,U460&lt;&gt;S460+17)," RangeMismatch",""))</f>
        <v/>
      </c>
      <c r="W460" s="344" t="str">
        <f ca="1">IF(ODU!$A460="","",IF(COUNTA(INDIRECT("odu!R"&amp;ROW()&amp;"C"&amp;R460&amp;":R"&amp;ROW()&amp;"C"&amp;S460,"false"))&lt;&gt;1+S460-R460," GapInRangeCooling",""))</f>
        <v/>
      </c>
      <c r="X460" s="344" t="str">
        <f ca="1">IF(ODU!$A460="","",IF(COUNTA(INDIRECT("odu!R"&amp;ROW()&amp;"C"&amp;T460&amp;":R"&amp;ROW()&amp;"C"&amp;U460,"false"))&lt;&gt;1+U460-T460," GapInRangeHeating",""))</f>
        <v/>
      </c>
      <c r="Y460" s="345" t="str">
        <f>IF(ODU!$A460="","",IF(OR(ODU!$F460=0,ODU!$B460=0),0,ODU!$F460/ODU!$B460))</f>
        <v/>
      </c>
      <c r="Z460" s="345" t="str">
        <f>IF(ODU!$A460="","",IF(OR(ODU!$G460=0,ODU!$B460=0),0, ODU!$G460/ODU!$B460))</f>
        <v/>
      </c>
      <c r="AA460" s="303" t="str">
        <f>IF(ODU!$A460="","",IF(Y460=0,0,IF(Y460&gt;=0.8,13,IF(Y460&gt;=0.7,12,IF(Y460&gt;=0.6,11,IF(Y460&gt;=0.5,10,0))))))</f>
        <v/>
      </c>
      <c r="AB460" s="351" t="str">
        <f>IF(ODU!$A460="","",IF(Z460&gt;2, 25,6+INT(10*(Z460-0.0001))))</f>
        <v/>
      </c>
      <c r="AC460" s="304" t="str">
        <f>IF(ODU!$A460="","",IF(AA460&lt;R460," CapacityMin",""))</f>
        <v/>
      </c>
      <c r="AD460" s="304" t="str">
        <f>IF(ODU!$A460="","",IF(AB460&gt;S460," CapacityMax",""))</f>
        <v/>
      </c>
      <c r="AE460" s="344" t="str">
        <f>IF(ODU!$A460="","",IF(ODU!H460&lt;Min_Units," UnitMin",""))</f>
        <v/>
      </c>
      <c r="AF460" s="344" t="str">
        <f>IF(ODU!$A460="","",IF(ODU!I460&lt;=ODU!H460," UnitMax",""))</f>
        <v/>
      </c>
      <c r="AG460" s="344" t="str">
        <f>IF(ODU!$A460="","",IF(COUNTIF(IDU!$E$3:$N$3,"="&amp;UPPER(ODU!BL460))=1,""," Invalid_IDU_List"))</f>
        <v/>
      </c>
      <c r="AH460" s="344" t="str">
        <f t="shared" ca="1" si="53"/>
        <v/>
      </c>
      <c r="AI460" s="344" t="str">
        <f t="shared" si="54"/>
        <v/>
      </c>
    </row>
    <row r="461" spans="1:35" x14ac:dyDescent="0.2">
      <c r="A461">
        <v>461</v>
      </c>
      <c r="B461" s="311"/>
      <c r="C461" s="311"/>
      <c r="D461" s="311"/>
      <c r="E461" s="311"/>
      <c r="F461" s="311"/>
      <c r="G461" s="311"/>
      <c r="H461" s="311"/>
      <c r="I461" s="311"/>
      <c r="J461" s="311"/>
      <c r="K461" s="311"/>
      <c r="P461" s="344" t="str">
        <f>IF(ODU!$A461="","",IF(COUNTIF(ODU!$A$4:$A$504,"="&amp;ODU!$A461)&gt;1,"ODU_Duplicate",""))</f>
        <v/>
      </c>
      <c r="R461" s="351" t="str">
        <f>IF(ODU!$A461="","",9 + FIND("1",IF(ODU!$J461&gt;0,"1","0") &amp; IF(ODU!$K461&gt;0,"1","0") &amp; IF(ODU!$L461&gt;0,"1","0") &amp; IF(ODU!$M461&gt;0,"1","0")&amp; IF(ODU!$N461&gt;0,"1","0")&amp; IF(ODU!$O461&gt;0,"1","0")&amp; IF(ODU!$P461&gt;0,"1","0")&amp; IF(ODU!$Q461&gt;0,"1","0")&amp; IF(ODU!$R461&gt;0,"1","0")&amp; IF(ODU!$S461&gt;0,"1","0")&amp; IF(ODU!$T461&gt;0,"1","0")&amp; IF(ODU!$U461&gt;0,"1","0")&amp; IF(ODU!$V461&gt;0,"1","0")&amp; IF(ODU!$W461&gt;0,"1","0")&amp; IF(ODU!$X461&gt;0,"1","0")&amp; IF(ODU!$Y461&gt;0,"1","0")))</f>
        <v/>
      </c>
      <c r="S461" s="351" t="str">
        <f>IF(ODU!$A461="","",26 - FIND("1",IF(ODU!$Y461&gt;0,"1","0") &amp; IF(ODU!$X461&gt;0,"1","0") &amp; IF(ODU!$W461&gt;0,"1","0") &amp; IF(ODU!$V461&gt;0,"1","0")&amp; IF(ODU!$U461&gt;0,"1","0")&amp; IF(ODU!$T461&gt;0,"1","0")&amp; IF(ODU!$S461&gt;0,"1","0")&amp; IF(ODU!$R461&gt;0,"1","0")&amp; IF(ODU!$Q461&gt;0,"1","0")&amp; IF(ODU!$P461&gt;0,"1","0")&amp; IF(ODU!$O461&gt;0,"1","0")&amp; IF(ODU!$N461&gt;0,"1","0")&amp; IF(ODU!$M461&gt;0,"1","0")&amp; IF(ODU!$L461&gt;0,"1","0")&amp; IF(ODU!$K461&gt;0,"1","0")&amp; IF(ODU!$J461&gt;0,"1","0")))</f>
        <v/>
      </c>
      <c r="T461" s="351" t="str">
        <f>IF(ODU!$A461="","",26 + FIND("1",IF(ODU!$AA461&gt;0,"1","0") &amp; IF(ODU!$AB461&gt;0,"1","0") &amp; IF(ODU!$AC461&gt;0,"1","0") &amp; IF(ODU!$AD461&gt;0,"1","0")&amp; IF(ODU!$AE461&gt;0,"1","0")&amp; IF(ODU!$AF461&gt;0,"1","0")&amp; IF(ODU!$AG461&gt;0,"1","0")&amp; IF(ODU!$AH461&gt;0,"1","0")&amp; IF(ODU!$AI461&gt;0,"1","0")&amp; IF(ODU!$AJ461&gt;0,"1","0")&amp; IF(ODU!$AK461&gt;0,"1","0")&amp; IF(ODU!$AL461&gt;0,"1","0")&amp; IF(ODU!$AM461&gt;0,"1","0")&amp; IF(ODU!$AN461&gt;0,"1","0")&amp; IF(ODU!$AO461&gt;0,"1","0")&amp; IF(ODU!$AP461&gt;0,"1","0")))</f>
        <v/>
      </c>
      <c r="U461" s="351" t="str">
        <f>IF(ODU!$A461="","",43 - FIND("1",IF(ODU!$AP461&gt;0,"1","0") &amp; IF(ODU!$AO461&gt;0,"1","0") &amp; IF(ODU!$AN461&gt;0,"1","0") &amp; IF(ODU!$AM461&gt;0,"1","0")&amp; IF(ODU!$AL461&gt;0,"1","0")&amp; IF(ODU!$AK461&gt;0,"1","0")&amp; IF(ODU!$AJ461&gt;0,"1","0")&amp; IF(ODU!$AI461&gt;0,"1","0")&amp; IF(ODU!$AH461&gt;0,"1","0")&amp; IF(ODU!$AG461&gt;0,"1","0")&amp; IF(ODU!$AF461&gt;0,"1","0")&amp; IF(ODU!$AE461&gt;0,"1","0")&amp; IF(ODU!$AD461&gt;0,"1","0")&amp; IF(ODU!$AC461&gt;0,"1","0")&amp; IF(ODU!$AB461&gt;0,"1","0")&amp; IF(ODU!$AA461&gt;0,"1","0")))</f>
        <v/>
      </c>
      <c r="V461" s="351" t="str">
        <f>IF(ODU!$A461="","",IF(OR(T461&lt;&gt;R461+17,U461&lt;&gt;S461+17)," RangeMismatch",""))</f>
        <v/>
      </c>
      <c r="W461" s="344" t="str">
        <f ca="1">IF(ODU!$A461="","",IF(COUNTA(INDIRECT("odu!R"&amp;ROW()&amp;"C"&amp;R461&amp;":R"&amp;ROW()&amp;"C"&amp;S461,"false"))&lt;&gt;1+S461-R461," GapInRangeCooling",""))</f>
        <v/>
      </c>
      <c r="X461" s="344" t="str">
        <f ca="1">IF(ODU!$A461="","",IF(COUNTA(INDIRECT("odu!R"&amp;ROW()&amp;"C"&amp;T461&amp;":R"&amp;ROW()&amp;"C"&amp;U461,"false"))&lt;&gt;1+U461-T461," GapInRangeHeating",""))</f>
        <v/>
      </c>
      <c r="Y461" s="345" t="str">
        <f>IF(ODU!$A461="","",IF(OR(ODU!$F461=0,ODU!$B461=0),0,ODU!$F461/ODU!$B461))</f>
        <v/>
      </c>
      <c r="Z461" s="345" t="str">
        <f>IF(ODU!$A461="","",IF(OR(ODU!$G461=0,ODU!$B461=0),0, ODU!$G461/ODU!$B461))</f>
        <v/>
      </c>
      <c r="AA461" s="303" t="str">
        <f>IF(ODU!$A461="","",IF(Y461=0,0,IF(Y461&gt;=0.8,13,IF(Y461&gt;=0.7,12,IF(Y461&gt;=0.6,11,IF(Y461&gt;=0.5,10,0))))))</f>
        <v/>
      </c>
      <c r="AB461" s="351" t="str">
        <f>IF(ODU!$A461="","",IF(Z461&gt;2, 25,6+INT(10*(Z461-0.0001))))</f>
        <v/>
      </c>
      <c r="AC461" s="304" t="str">
        <f>IF(ODU!$A461="","",IF(AA461&lt;R461," CapacityMin",""))</f>
        <v/>
      </c>
      <c r="AD461" s="304" t="str">
        <f>IF(ODU!$A461="","",IF(AB461&gt;S461," CapacityMax",""))</f>
        <v/>
      </c>
      <c r="AE461" s="344" t="str">
        <f>IF(ODU!$A461="","",IF(ODU!H461&lt;Min_Units," UnitMin",""))</f>
        <v/>
      </c>
      <c r="AF461" s="344" t="str">
        <f>IF(ODU!$A461="","",IF(ODU!I461&lt;=ODU!H461," UnitMax",""))</f>
        <v/>
      </c>
      <c r="AG461" s="344" t="str">
        <f>IF(ODU!$A461="","",IF(COUNTIF(IDU!$E$3:$N$3,"="&amp;UPPER(ODU!BL461))=1,""," Invalid_IDU_List"))</f>
        <v/>
      </c>
      <c r="AH461" s="344" t="str">
        <f t="shared" ca="1" si="53"/>
        <v/>
      </c>
      <c r="AI461" s="344" t="str">
        <f t="shared" si="54"/>
        <v/>
      </c>
    </row>
    <row r="462" spans="1:35" x14ac:dyDescent="0.2">
      <c r="A462">
        <v>462</v>
      </c>
      <c r="B462" s="311"/>
      <c r="C462" s="311"/>
      <c r="D462" s="311"/>
      <c r="E462" s="311"/>
      <c r="F462" s="311"/>
      <c r="G462" s="311"/>
      <c r="H462" s="311"/>
      <c r="I462" s="311"/>
      <c r="J462" s="311"/>
      <c r="K462" s="311"/>
      <c r="P462" s="344" t="str">
        <f>IF(ODU!$A462="","",IF(COUNTIF(ODU!$A$4:$A$504,"="&amp;ODU!$A462)&gt;1,"ODU_Duplicate",""))</f>
        <v/>
      </c>
      <c r="R462" s="351" t="str">
        <f>IF(ODU!$A462="","",9 + FIND("1",IF(ODU!$J462&gt;0,"1","0") &amp; IF(ODU!$K462&gt;0,"1","0") &amp; IF(ODU!$L462&gt;0,"1","0") &amp; IF(ODU!$M462&gt;0,"1","0")&amp; IF(ODU!$N462&gt;0,"1","0")&amp; IF(ODU!$O462&gt;0,"1","0")&amp; IF(ODU!$P462&gt;0,"1","0")&amp; IF(ODU!$Q462&gt;0,"1","0")&amp; IF(ODU!$R462&gt;0,"1","0")&amp; IF(ODU!$S462&gt;0,"1","0")&amp; IF(ODU!$T462&gt;0,"1","0")&amp; IF(ODU!$U462&gt;0,"1","0")&amp; IF(ODU!$V462&gt;0,"1","0")&amp; IF(ODU!$W462&gt;0,"1","0")&amp; IF(ODU!$X462&gt;0,"1","0")&amp; IF(ODU!$Y462&gt;0,"1","0")))</f>
        <v/>
      </c>
      <c r="S462" s="351" t="str">
        <f>IF(ODU!$A462="","",26 - FIND("1",IF(ODU!$Y462&gt;0,"1","0") &amp; IF(ODU!$X462&gt;0,"1","0") &amp; IF(ODU!$W462&gt;0,"1","0") &amp; IF(ODU!$V462&gt;0,"1","0")&amp; IF(ODU!$U462&gt;0,"1","0")&amp; IF(ODU!$T462&gt;0,"1","0")&amp; IF(ODU!$S462&gt;0,"1","0")&amp; IF(ODU!$R462&gt;0,"1","0")&amp; IF(ODU!$Q462&gt;0,"1","0")&amp; IF(ODU!$P462&gt;0,"1","0")&amp; IF(ODU!$O462&gt;0,"1","0")&amp; IF(ODU!$N462&gt;0,"1","0")&amp; IF(ODU!$M462&gt;0,"1","0")&amp; IF(ODU!$L462&gt;0,"1","0")&amp; IF(ODU!$K462&gt;0,"1","0")&amp; IF(ODU!$J462&gt;0,"1","0")))</f>
        <v/>
      </c>
      <c r="T462" s="351" t="str">
        <f>IF(ODU!$A462="","",26 + FIND("1",IF(ODU!$AA462&gt;0,"1","0") &amp; IF(ODU!$AB462&gt;0,"1","0") &amp; IF(ODU!$AC462&gt;0,"1","0") &amp; IF(ODU!$AD462&gt;0,"1","0")&amp; IF(ODU!$AE462&gt;0,"1","0")&amp; IF(ODU!$AF462&gt;0,"1","0")&amp; IF(ODU!$AG462&gt;0,"1","0")&amp; IF(ODU!$AH462&gt;0,"1","0")&amp; IF(ODU!$AI462&gt;0,"1","0")&amp; IF(ODU!$AJ462&gt;0,"1","0")&amp; IF(ODU!$AK462&gt;0,"1","0")&amp; IF(ODU!$AL462&gt;0,"1","0")&amp; IF(ODU!$AM462&gt;0,"1","0")&amp; IF(ODU!$AN462&gt;0,"1","0")&amp; IF(ODU!$AO462&gt;0,"1","0")&amp; IF(ODU!$AP462&gt;0,"1","0")))</f>
        <v/>
      </c>
      <c r="U462" s="351" t="str">
        <f>IF(ODU!$A462="","",43 - FIND("1",IF(ODU!$AP462&gt;0,"1","0") &amp; IF(ODU!$AO462&gt;0,"1","0") &amp; IF(ODU!$AN462&gt;0,"1","0") &amp; IF(ODU!$AM462&gt;0,"1","0")&amp; IF(ODU!$AL462&gt;0,"1","0")&amp; IF(ODU!$AK462&gt;0,"1","0")&amp; IF(ODU!$AJ462&gt;0,"1","0")&amp; IF(ODU!$AI462&gt;0,"1","0")&amp; IF(ODU!$AH462&gt;0,"1","0")&amp; IF(ODU!$AG462&gt;0,"1","0")&amp; IF(ODU!$AF462&gt;0,"1","0")&amp; IF(ODU!$AE462&gt;0,"1","0")&amp; IF(ODU!$AD462&gt;0,"1","0")&amp; IF(ODU!$AC462&gt;0,"1","0")&amp; IF(ODU!$AB462&gt;0,"1","0")&amp; IF(ODU!$AA462&gt;0,"1","0")))</f>
        <v/>
      </c>
      <c r="V462" s="351" t="str">
        <f>IF(ODU!$A462="","",IF(OR(T462&lt;&gt;R462+17,U462&lt;&gt;S462+17)," RangeMismatch",""))</f>
        <v/>
      </c>
      <c r="W462" s="344" t="str">
        <f ca="1">IF(ODU!$A462="","",IF(COUNTA(INDIRECT("odu!R"&amp;ROW()&amp;"C"&amp;R462&amp;":R"&amp;ROW()&amp;"C"&amp;S462,"false"))&lt;&gt;1+S462-R462," GapInRangeCooling",""))</f>
        <v/>
      </c>
      <c r="X462" s="344" t="str">
        <f ca="1">IF(ODU!$A462="","",IF(COUNTA(INDIRECT("odu!R"&amp;ROW()&amp;"C"&amp;T462&amp;":R"&amp;ROW()&amp;"C"&amp;U462,"false"))&lt;&gt;1+U462-T462," GapInRangeHeating",""))</f>
        <v/>
      </c>
      <c r="Y462" s="345" t="str">
        <f>IF(ODU!$A462="","",IF(OR(ODU!$F462=0,ODU!$B462=0),0,ODU!$F462/ODU!$B462))</f>
        <v/>
      </c>
      <c r="Z462" s="345" t="str">
        <f>IF(ODU!$A462="","",IF(OR(ODU!$G462=0,ODU!$B462=0),0, ODU!$G462/ODU!$B462))</f>
        <v/>
      </c>
      <c r="AA462" s="303" t="str">
        <f>IF(ODU!$A462="","",IF(Y462=0,0,IF(Y462&gt;=0.8,13,IF(Y462&gt;=0.7,12,IF(Y462&gt;=0.6,11,IF(Y462&gt;=0.5,10,0))))))</f>
        <v/>
      </c>
      <c r="AB462" s="351" t="str">
        <f>IF(ODU!$A462="","",IF(Z462&gt;2, 25,6+INT(10*(Z462-0.0001))))</f>
        <v/>
      </c>
      <c r="AC462" s="304" t="str">
        <f>IF(ODU!$A462="","",IF(AA462&lt;R462," CapacityMin",""))</f>
        <v/>
      </c>
      <c r="AD462" s="304" t="str">
        <f>IF(ODU!$A462="","",IF(AB462&gt;S462," CapacityMax",""))</f>
        <v/>
      </c>
      <c r="AE462" s="344" t="str">
        <f>IF(ODU!$A462="","",IF(ODU!H462&lt;Min_Units," UnitMin",""))</f>
        <v/>
      </c>
      <c r="AF462" s="344" t="str">
        <f>IF(ODU!$A462="","",IF(ODU!I462&lt;=ODU!H462," UnitMax",""))</f>
        <v/>
      </c>
      <c r="AG462" s="344" t="str">
        <f>IF(ODU!$A462="","",IF(COUNTIF(IDU!$E$3:$N$3,"="&amp;UPPER(ODU!BL462))=1,""," Invalid_IDU_List"))</f>
        <v/>
      </c>
      <c r="AH462" s="344" t="str">
        <f t="shared" ca="1" si="53"/>
        <v/>
      </c>
      <c r="AI462" s="344" t="str">
        <f t="shared" si="54"/>
        <v/>
      </c>
    </row>
    <row r="463" spans="1:35" x14ac:dyDescent="0.2">
      <c r="A463">
        <v>463</v>
      </c>
      <c r="B463" s="311"/>
      <c r="C463" s="311"/>
      <c r="D463" s="311"/>
      <c r="E463" s="311"/>
      <c r="F463" s="311"/>
      <c r="G463" s="311"/>
      <c r="H463" s="311"/>
      <c r="I463" s="311"/>
      <c r="J463" s="311"/>
      <c r="K463" s="311"/>
      <c r="P463" s="344" t="str">
        <f>IF(ODU!$A463="","",IF(COUNTIF(ODU!$A$4:$A$504,"="&amp;ODU!$A463)&gt;1,"ODU_Duplicate",""))</f>
        <v/>
      </c>
      <c r="R463" s="351" t="str">
        <f>IF(ODU!$A463="","",9 + FIND("1",IF(ODU!$J463&gt;0,"1","0") &amp; IF(ODU!$K463&gt;0,"1","0") &amp; IF(ODU!$L463&gt;0,"1","0") &amp; IF(ODU!$M463&gt;0,"1","0")&amp; IF(ODU!$N463&gt;0,"1","0")&amp; IF(ODU!$O463&gt;0,"1","0")&amp; IF(ODU!$P463&gt;0,"1","0")&amp; IF(ODU!$Q463&gt;0,"1","0")&amp; IF(ODU!$R463&gt;0,"1","0")&amp; IF(ODU!$S463&gt;0,"1","0")&amp; IF(ODU!$T463&gt;0,"1","0")&amp; IF(ODU!$U463&gt;0,"1","0")&amp; IF(ODU!$V463&gt;0,"1","0")&amp; IF(ODU!$W463&gt;0,"1","0")&amp; IF(ODU!$X463&gt;0,"1","0")&amp; IF(ODU!$Y463&gt;0,"1","0")))</f>
        <v/>
      </c>
      <c r="S463" s="351" t="str">
        <f>IF(ODU!$A463="","",26 - FIND("1",IF(ODU!$Y463&gt;0,"1","0") &amp; IF(ODU!$X463&gt;0,"1","0") &amp; IF(ODU!$W463&gt;0,"1","0") &amp; IF(ODU!$V463&gt;0,"1","0")&amp; IF(ODU!$U463&gt;0,"1","0")&amp; IF(ODU!$T463&gt;0,"1","0")&amp; IF(ODU!$S463&gt;0,"1","0")&amp; IF(ODU!$R463&gt;0,"1","0")&amp; IF(ODU!$Q463&gt;0,"1","0")&amp; IF(ODU!$P463&gt;0,"1","0")&amp; IF(ODU!$O463&gt;0,"1","0")&amp; IF(ODU!$N463&gt;0,"1","0")&amp; IF(ODU!$M463&gt;0,"1","0")&amp; IF(ODU!$L463&gt;0,"1","0")&amp; IF(ODU!$K463&gt;0,"1","0")&amp; IF(ODU!$J463&gt;0,"1","0")))</f>
        <v/>
      </c>
      <c r="T463" s="351" t="str">
        <f>IF(ODU!$A463="","",26 + FIND("1",IF(ODU!$AA463&gt;0,"1","0") &amp; IF(ODU!$AB463&gt;0,"1","0") &amp; IF(ODU!$AC463&gt;0,"1","0") &amp; IF(ODU!$AD463&gt;0,"1","0")&amp; IF(ODU!$AE463&gt;0,"1","0")&amp; IF(ODU!$AF463&gt;0,"1","0")&amp; IF(ODU!$AG463&gt;0,"1","0")&amp; IF(ODU!$AH463&gt;0,"1","0")&amp; IF(ODU!$AI463&gt;0,"1","0")&amp; IF(ODU!$AJ463&gt;0,"1","0")&amp; IF(ODU!$AK463&gt;0,"1","0")&amp; IF(ODU!$AL463&gt;0,"1","0")&amp; IF(ODU!$AM463&gt;0,"1","0")&amp; IF(ODU!$AN463&gt;0,"1","0")&amp; IF(ODU!$AO463&gt;0,"1","0")&amp; IF(ODU!$AP463&gt;0,"1","0")))</f>
        <v/>
      </c>
      <c r="U463" s="351" t="str">
        <f>IF(ODU!$A463="","",43 - FIND("1",IF(ODU!$AP463&gt;0,"1","0") &amp; IF(ODU!$AO463&gt;0,"1","0") &amp; IF(ODU!$AN463&gt;0,"1","0") &amp; IF(ODU!$AM463&gt;0,"1","0")&amp; IF(ODU!$AL463&gt;0,"1","0")&amp; IF(ODU!$AK463&gt;0,"1","0")&amp; IF(ODU!$AJ463&gt;0,"1","0")&amp; IF(ODU!$AI463&gt;0,"1","0")&amp; IF(ODU!$AH463&gt;0,"1","0")&amp; IF(ODU!$AG463&gt;0,"1","0")&amp; IF(ODU!$AF463&gt;0,"1","0")&amp; IF(ODU!$AE463&gt;0,"1","0")&amp; IF(ODU!$AD463&gt;0,"1","0")&amp; IF(ODU!$AC463&gt;0,"1","0")&amp; IF(ODU!$AB463&gt;0,"1","0")&amp; IF(ODU!$AA463&gt;0,"1","0")))</f>
        <v/>
      </c>
      <c r="V463" s="351" t="str">
        <f>IF(ODU!$A463="","",IF(OR(T463&lt;&gt;R463+17,U463&lt;&gt;S463+17)," RangeMismatch",""))</f>
        <v/>
      </c>
      <c r="W463" s="344" t="str">
        <f ca="1">IF(ODU!$A463="","",IF(COUNTA(INDIRECT("odu!R"&amp;ROW()&amp;"C"&amp;R463&amp;":R"&amp;ROW()&amp;"C"&amp;S463,"false"))&lt;&gt;1+S463-R463," GapInRangeCooling",""))</f>
        <v/>
      </c>
      <c r="X463" s="344" t="str">
        <f ca="1">IF(ODU!$A463="","",IF(COUNTA(INDIRECT("odu!R"&amp;ROW()&amp;"C"&amp;T463&amp;":R"&amp;ROW()&amp;"C"&amp;U463,"false"))&lt;&gt;1+U463-T463," GapInRangeHeating",""))</f>
        <v/>
      </c>
      <c r="Y463" s="345" t="str">
        <f>IF(ODU!$A463="","",IF(OR(ODU!$F463=0,ODU!$B463=0),0,ODU!$F463/ODU!$B463))</f>
        <v/>
      </c>
      <c r="Z463" s="345" t="str">
        <f>IF(ODU!$A463="","",IF(OR(ODU!$G463=0,ODU!$B463=0),0, ODU!$G463/ODU!$B463))</f>
        <v/>
      </c>
      <c r="AA463" s="303" t="str">
        <f>IF(ODU!$A463="","",IF(Y463=0,0,IF(Y463&gt;=0.8,13,IF(Y463&gt;=0.7,12,IF(Y463&gt;=0.6,11,IF(Y463&gt;=0.5,10,0))))))</f>
        <v/>
      </c>
      <c r="AB463" s="351" t="str">
        <f>IF(ODU!$A463="","",IF(Z463&gt;2, 25,6+INT(10*(Z463-0.0001))))</f>
        <v/>
      </c>
      <c r="AC463" s="304" t="str">
        <f>IF(ODU!$A463="","",IF(AA463&lt;R463," CapacityMin",""))</f>
        <v/>
      </c>
      <c r="AD463" s="304" t="str">
        <f>IF(ODU!$A463="","",IF(AB463&gt;S463," CapacityMax",""))</f>
        <v/>
      </c>
      <c r="AE463" s="344" t="str">
        <f>IF(ODU!$A463="","",IF(ODU!H463&lt;Min_Units," UnitMin",""))</f>
        <v/>
      </c>
      <c r="AF463" s="344" t="str">
        <f>IF(ODU!$A463="","",IF(ODU!I463&lt;=ODU!H463," UnitMax",""))</f>
        <v/>
      </c>
      <c r="AG463" s="344" t="str">
        <f>IF(ODU!$A463="","",IF(COUNTIF(IDU!$E$3:$N$3,"="&amp;UPPER(ODU!BL463))=1,""," Invalid_IDU_List"))</f>
        <v/>
      </c>
      <c r="AH463" s="344" t="str">
        <f t="shared" ca="1" si="53"/>
        <v/>
      </c>
      <c r="AI463" s="344" t="str">
        <f t="shared" si="54"/>
        <v/>
      </c>
    </row>
    <row r="464" spans="1:35" x14ac:dyDescent="0.2">
      <c r="A464">
        <v>464</v>
      </c>
      <c r="B464" s="311"/>
      <c r="C464" s="311"/>
      <c r="D464" s="311"/>
      <c r="E464" s="311"/>
      <c r="F464" s="311"/>
      <c r="G464" s="311"/>
      <c r="H464" s="311"/>
      <c r="I464" s="311"/>
      <c r="J464" s="311"/>
      <c r="K464" s="311"/>
      <c r="P464" s="344" t="str">
        <f>IF(ODU!$A464="","",IF(COUNTIF(ODU!$A$4:$A$504,"="&amp;ODU!$A464)&gt;1,"ODU_Duplicate",""))</f>
        <v/>
      </c>
      <c r="R464" s="351" t="str">
        <f>IF(ODU!$A464="","",9 + FIND("1",IF(ODU!$J464&gt;0,"1","0") &amp; IF(ODU!$K464&gt;0,"1","0") &amp; IF(ODU!$L464&gt;0,"1","0") &amp; IF(ODU!$M464&gt;0,"1","0")&amp; IF(ODU!$N464&gt;0,"1","0")&amp; IF(ODU!$O464&gt;0,"1","0")&amp; IF(ODU!$P464&gt;0,"1","0")&amp; IF(ODU!$Q464&gt;0,"1","0")&amp; IF(ODU!$R464&gt;0,"1","0")&amp; IF(ODU!$S464&gt;0,"1","0")&amp; IF(ODU!$T464&gt;0,"1","0")&amp; IF(ODU!$U464&gt;0,"1","0")&amp; IF(ODU!$V464&gt;0,"1","0")&amp; IF(ODU!$W464&gt;0,"1","0")&amp; IF(ODU!$X464&gt;0,"1","0")&amp; IF(ODU!$Y464&gt;0,"1","0")))</f>
        <v/>
      </c>
      <c r="S464" s="351" t="str">
        <f>IF(ODU!$A464="","",26 - FIND("1",IF(ODU!$Y464&gt;0,"1","0") &amp; IF(ODU!$X464&gt;0,"1","0") &amp; IF(ODU!$W464&gt;0,"1","0") &amp; IF(ODU!$V464&gt;0,"1","0")&amp; IF(ODU!$U464&gt;0,"1","0")&amp; IF(ODU!$T464&gt;0,"1","0")&amp; IF(ODU!$S464&gt;0,"1","0")&amp; IF(ODU!$R464&gt;0,"1","0")&amp; IF(ODU!$Q464&gt;0,"1","0")&amp; IF(ODU!$P464&gt;0,"1","0")&amp; IF(ODU!$O464&gt;0,"1","0")&amp; IF(ODU!$N464&gt;0,"1","0")&amp; IF(ODU!$M464&gt;0,"1","0")&amp; IF(ODU!$L464&gt;0,"1","0")&amp; IF(ODU!$K464&gt;0,"1","0")&amp; IF(ODU!$J464&gt;0,"1","0")))</f>
        <v/>
      </c>
      <c r="T464" s="351" t="str">
        <f>IF(ODU!$A464="","",26 + FIND("1",IF(ODU!$AA464&gt;0,"1","0") &amp; IF(ODU!$AB464&gt;0,"1","0") &amp; IF(ODU!$AC464&gt;0,"1","0") &amp; IF(ODU!$AD464&gt;0,"1","0")&amp; IF(ODU!$AE464&gt;0,"1","0")&amp; IF(ODU!$AF464&gt;0,"1","0")&amp; IF(ODU!$AG464&gt;0,"1","0")&amp; IF(ODU!$AH464&gt;0,"1","0")&amp; IF(ODU!$AI464&gt;0,"1","0")&amp; IF(ODU!$AJ464&gt;0,"1","0")&amp; IF(ODU!$AK464&gt;0,"1","0")&amp; IF(ODU!$AL464&gt;0,"1","0")&amp; IF(ODU!$AM464&gt;0,"1","0")&amp; IF(ODU!$AN464&gt;0,"1","0")&amp; IF(ODU!$AO464&gt;0,"1","0")&amp; IF(ODU!$AP464&gt;0,"1","0")))</f>
        <v/>
      </c>
      <c r="U464" s="351" t="str">
        <f>IF(ODU!$A464="","",43 - FIND("1",IF(ODU!$AP464&gt;0,"1","0") &amp; IF(ODU!$AO464&gt;0,"1","0") &amp; IF(ODU!$AN464&gt;0,"1","0") &amp; IF(ODU!$AM464&gt;0,"1","0")&amp; IF(ODU!$AL464&gt;0,"1","0")&amp; IF(ODU!$AK464&gt;0,"1","0")&amp; IF(ODU!$AJ464&gt;0,"1","0")&amp; IF(ODU!$AI464&gt;0,"1","0")&amp; IF(ODU!$AH464&gt;0,"1","0")&amp; IF(ODU!$AG464&gt;0,"1","0")&amp; IF(ODU!$AF464&gt;0,"1","0")&amp; IF(ODU!$AE464&gt;0,"1","0")&amp; IF(ODU!$AD464&gt;0,"1","0")&amp; IF(ODU!$AC464&gt;0,"1","0")&amp; IF(ODU!$AB464&gt;0,"1","0")&amp; IF(ODU!$AA464&gt;0,"1","0")))</f>
        <v/>
      </c>
      <c r="V464" s="351" t="str">
        <f>IF(ODU!$A464="","",IF(OR(T464&lt;&gt;R464+17,U464&lt;&gt;S464+17)," RangeMismatch",""))</f>
        <v/>
      </c>
      <c r="W464" s="344" t="str">
        <f ca="1">IF(ODU!$A464="","",IF(COUNTA(INDIRECT("odu!R"&amp;ROW()&amp;"C"&amp;R464&amp;":R"&amp;ROW()&amp;"C"&amp;S464,"false"))&lt;&gt;1+S464-R464," GapInRangeCooling",""))</f>
        <v/>
      </c>
      <c r="X464" s="344" t="str">
        <f ca="1">IF(ODU!$A464="","",IF(COUNTA(INDIRECT("odu!R"&amp;ROW()&amp;"C"&amp;T464&amp;":R"&amp;ROW()&amp;"C"&amp;U464,"false"))&lt;&gt;1+U464-T464," GapInRangeHeating",""))</f>
        <v/>
      </c>
      <c r="Y464" s="345" t="str">
        <f>IF(ODU!$A464="","",IF(OR(ODU!$F464=0,ODU!$B464=0),0,ODU!$F464/ODU!$B464))</f>
        <v/>
      </c>
      <c r="Z464" s="345" t="str">
        <f>IF(ODU!$A464="","",IF(OR(ODU!$G464=0,ODU!$B464=0),0, ODU!$G464/ODU!$B464))</f>
        <v/>
      </c>
      <c r="AA464" s="303" t="str">
        <f>IF(ODU!$A464="","",IF(Y464=0,0,IF(Y464&gt;=0.8,13,IF(Y464&gt;=0.7,12,IF(Y464&gt;=0.6,11,IF(Y464&gt;=0.5,10,0))))))</f>
        <v/>
      </c>
      <c r="AB464" s="351" t="str">
        <f>IF(ODU!$A464="","",IF(Z464&gt;2, 25,6+INT(10*(Z464-0.0001))))</f>
        <v/>
      </c>
      <c r="AC464" s="304" t="str">
        <f>IF(ODU!$A464="","",IF(AA464&lt;R464," CapacityMin",""))</f>
        <v/>
      </c>
      <c r="AD464" s="304" t="str">
        <f>IF(ODU!$A464="","",IF(AB464&gt;S464," CapacityMax",""))</f>
        <v/>
      </c>
      <c r="AE464" s="344" t="str">
        <f>IF(ODU!$A464="","",IF(ODU!H464&lt;Min_Units," UnitMin",""))</f>
        <v/>
      </c>
      <c r="AF464" s="344" t="str">
        <f>IF(ODU!$A464="","",IF(ODU!I464&lt;=ODU!H464," UnitMax",""))</f>
        <v/>
      </c>
      <c r="AG464" s="344" t="str">
        <f>IF(ODU!$A464="","",IF(COUNTIF(IDU!$E$3:$N$3,"="&amp;UPPER(ODU!BL464))=1,""," Invalid_IDU_List"))</f>
        <v/>
      </c>
      <c r="AH464" s="344" t="str">
        <f t="shared" ca="1" si="53"/>
        <v/>
      </c>
      <c r="AI464" s="344" t="str">
        <f t="shared" si="54"/>
        <v/>
      </c>
    </row>
    <row r="465" spans="1:35" x14ac:dyDescent="0.2">
      <c r="A465">
        <v>465</v>
      </c>
      <c r="B465" s="311"/>
      <c r="C465" s="311"/>
      <c r="D465" s="311"/>
      <c r="E465" s="311"/>
      <c r="F465" s="311"/>
      <c r="G465" s="311"/>
      <c r="H465" s="311"/>
      <c r="I465" s="311"/>
      <c r="J465" s="311"/>
      <c r="K465" s="311"/>
      <c r="P465" s="344" t="str">
        <f>IF(ODU!$A465="","",IF(COUNTIF(ODU!$A$4:$A$504,"="&amp;ODU!$A465)&gt;1,"ODU_Duplicate",""))</f>
        <v/>
      </c>
      <c r="R465" s="351" t="str">
        <f>IF(ODU!$A465="","",9 + FIND("1",IF(ODU!$J465&gt;0,"1","0") &amp; IF(ODU!$K465&gt;0,"1","0") &amp; IF(ODU!$L465&gt;0,"1","0") &amp; IF(ODU!$M465&gt;0,"1","0")&amp; IF(ODU!$N465&gt;0,"1","0")&amp; IF(ODU!$O465&gt;0,"1","0")&amp; IF(ODU!$P465&gt;0,"1","0")&amp; IF(ODU!$Q465&gt;0,"1","0")&amp; IF(ODU!$R465&gt;0,"1","0")&amp; IF(ODU!$S465&gt;0,"1","0")&amp; IF(ODU!$T465&gt;0,"1","0")&amp; IF(ODU!$U465&gt;0,"1","0")&amp; IF(ODU!$V465&gt;0,"1","0")&amp; IF(ODU!$W465&gt;0,"1","0")&amp; IF(ODU!$X465&gt;0,"1","0")&amp; IF(ODU!$Y465&gt;0,"1","0")))</f>
        <v/>
      </c>
      <c r="S465" s="351" t="str">
        <f>IF(ODU!$A465="","",26 - FIND("1",IF(ODU!$Y465&gt;0,"1","0") &amp; IF(ODU!$X465&gt;0,"1","0") &amp; IF(ODU!$W465&gt;0,"1","0") &amp; IF(ODU!$V465&gt;0,"1","0")&amp; IF(ODU!$U465&gt;0,"1","0")&amp; IF(ODU!$T465&gt;0,"1","0")&amp; IF(ODU!$S465&gt;0,"1","0")&amp; IF(ODU!$R465&gt;0,"1","0")&amp; IF(ODU!$Q465&gt;0,"1","0")&amp; IF(ODU!$P465&gt;0,"1","0")&amp; IF(ODU!$O465&gt;0,"1","0")&amp; IF(ODU!$N465&gt;0,"1","0")&amp; IF(ODU!$M465&gt;0,"1","0")&amp; IF(ODU!$L465&gt;0,"1","0")&amp; IF(ODU!$K465&gt;0,"1","0")&amp; IF(ODU!$J465&gt;0,"1","0")))</f>
        <v/>
      </c>
      <c r="T465" s="351" t="str">
        <f>IF(ODU!$A465="","",26 + FIND("1",IF(ODU!$AA465&gt;0,"1","0") &amp; IF(ODU!$AB465&gt;0,"1","0") &amp; IF(ODU!$AC465&gt;0,"1","0") &amp; IF(ODU!$AD465&gt;0,"1","0")&amp; IF(ODU!$AE465&gt;0,"1","0")&amp; IF(ODU!$AF465&gt;0,"1","0")&amp; IF(ODU!$AG465&gt;0,"1","0")&amp; IF(ODU!$AH465&gt;0,"1","0")&amp; IF(ODU!$AI465&gt;0,"1","0")&amp; IF(ODU!$AJ465&gt;0,"1","0")&amp; IF(ODU!$AK465&gt;0,"1","0")&amp; IF(ODU!$AL465&gt;0,"1","0")&amp; IF(ODU!$AM465&gt;0,"1","0")&amp; IF(ODU!$AN465&gt;0,"1","0")&amp; IF(ODU!$AO465&gt;0,"1","0")&amp; IF(ODU!$AP465&gt;0,"1","0")))</f>
        <v/>
      </c>
      <c r="U465" s="351" t="str">
        <f>IF(ODU!$A465="","",43 - FIND("1",IF(ODU!$AP465&gt;0,"1","0") &amp; IF(ODU!$AO465&gt;0,"1","0") &amp; IF(ODU!$AN465&gt;0,"1","0") &amp; IF(ODU!$AM465&gt;0,"1","0")&amp; IF(ODU!$AL465&gt;0,"1","0")&amp; IF(ODU!$AK465&gt;0,"1","0")&amp; IF(ODU!$AJ465&gt;0,"1","0")&amp; IF(ODU!$AI465&gt;0,"1","0")&amp; IF(ODU!$AH465&gt;0,"1","0")&amp; IF(ODU!$AG465&gt;0,"1","0")&amp; IF(ODU!$AF465&gt;0,"1","0")&amp; IF(ODU!$AE465&gt;0,"1","0")&amp; IF(ODU!$AD465&gt;0,"1","0")&amp; IF(ODU!$AC465&gt;0,"1","0")&amp; IF(ODU!$AB465&gt;0,"1","0")&amp; IF(ODU!$AA465&gt;0,"1","0")))</f>
        <v/>
      </c>
      <c r="V465" s="351" t="str">
        <f>IF(ODU!$A465="","",IF(OR(T465&lt;&gt;R465+17,U465&lt;&gt;S465+17)," RangeMismatch",""))</f>
        <v/>
      </c>
      <c r="W465" s="344" t="str">
        <f ca="1">IF(ODU!$A465="","",IF(COUNTA(INDIRECT("odu!R"&amp;ROW()&amp;"C"&amp;R465&amp;":R"&amp;ROW()&amp;"C"&amp;S465,"false"))&lt;&gt;1+S465-R465," GapInRangeCooling",""))</f>
        <v/>
      </c>
      <c r="X465" s="344" t="str">
        <f ca="1">IF(ODU!$A465="","",IF(COUNTA(INDIRECT("odu!R"&amp;ROW()&amp;"C"&amp;T465&amp;":R"&amp;ROW()&amp;"C"&amp;U465,"false"))&lt;&gt;1+U465-T465," GapInRangeHeating",""))</f>
        <v/>
      </c>
      <c r="Y465" s="345" t="str">
        <f>IF(ODU!$A465="","",IF(OR(ODU!$F465=0,ODU!$B465=0),0,ODU!$F465/ODU!$B465))</f>
        <v/>
      </c>
      <c r="Z465" s="345" t="str">
        <f>IF(ODU!$A465="","",IF(OR(ODU!$G465=0,ODU!$B465=0),0, ODU!$G465/ODU!$B465))</f>
        <v/>
      </c>
      <c r="AA465" s="303" t="str">
        <f>IF(ODU!$A465="","",IF(Y465=0,0,IF(Y465&gt;=0.8,13,IF(Y465&gt;=0.7,12,IF(Y465&gt;=0.6,11,IF(Y465&gt;=0.5,10,0))))))</f>
        <v/>
      </c>
      <c r="AB465" s="351" t="str">
        <f>IF(ODU!$A465="","",IF(Z465&gt;2, 25,6+INT(10*(Z465-0.0001))))</f>
        <v/>
      </c>
      <c r="AC465" s="304" t="str">
        <f>IF(ODU!$A465="","",IF(AA465&lt;R465," CapacityMin",""))</f>
        <v/>
      </c>
      <c r="AD465" s="304" t="str">
        <f>IF(ODU!$A465="","",IF(AB465&gt;S465," CapacityMax",""))</f>
        <v/>
      </c>
      <c r="AE465" s="344" t="str">
        <f>IF(ODU!$A465="","",IF(ODU!H465&lt;Min_Units," UnitMin",""))</f>
        <v/>
      </c>
      <c r="AF465" s="344" t="str">
        <f>IF(ODU!$A465="","",IF(ODU!I465&lt;=ODU!H465," UnitMax",""))</f>
        <v/>
      </c>
      <c r="AG465" s="344" t="str">
        <f>IF(ODU!$A465="","",IF(COUNTIF(IDU!$E$3:$N$3,"="&amp;UPPER(ODU!BL465))=1,""," Invalid_IDU_List"))</f>
        <v/>
      </c>
      <c r="AH465" s="344" t="str">
        <f t="shared" ca="1" si="53"/>
        <v/>
      </c>
      <c r="AI465" s="344" t="str">
        <f t="shared" si="54"/>
        <v/>
      </c>
    </row>
    <row r="466" spans="1:35" x14ac:dyDescent="0.2">
      <c r="A466">
        <v>466</v>
      </c>
      <c r="B466" s="311"/>
      <c r="C466" s="311"/>
      <c r="D466" s="311"/>
      <c r="E466" s="311"/>
      <c r="F466" s="311"/>
      <c r="G466" s="311"/>
      <c r="H466" s="311"/>
      <c r="I466" s="311"/>
      <c r="J466" s="311"/>
      <c r="K466" s="311"/>
      <c r="P466" s="344" t="str">
        <f>IF(ODU!$A466="","",IF(COUNTIF(ODU!$A$4:$A$504,"="&amp;ODU!$A466)&gt;1,"ODU_Duplicate",""))</f>
        <v/>
      </c>
      <c r="R466" s="351" t="str">
        <f>IF(ODU!$A466="","",9 + FIND("1",IF(ODU!$J466&gt;0,"1","0") &amp; IF(ODU!$K466&gt;0,"1","0") &amp; IF(ODU!$L466&gt;0,"1","0") &amp; IF(ODU!$M466&gt;0,"1","0")&amp; IF(ODU!$N466&gt;0,"1","0")&amp; IF(ODU!$O466&gt;0,"1","0")&amp; IF(ODU!$P466&gt;0,"1","0")&amp; IF(ODU!$Q466&gt;0,"1","0")&amp; IF(ODU!$R466&gt;0,"1","0")&amp; IF(ODU!$S466&gt;0,"1","0")&amp; IF(ODU!$T466&gt;0,"1","0")&amp; IF(ODU!$U466&gt;0,"1","0")&amp; IF(ODU!$V466&gt;0,"1","0")&amp; IF(ODU!$W466&gt;0,"1","0")&amp; IF(ODU!$X466&gt;0,"1","0")&amp; IF(ODU!$Y466&gt;0,"1","0")))</f>
        <v/>
      </c>
      <c r="S466" s="351" t="str">
        <f>IF(ODU!$A466="","",26 - FIND("1",IF(ODU!$Y466&gt;0,"1","0") &amp; IF(ODU!$X466&gt;0,"1","0") &amp; IF(ODU!$W466&gt;0,"1","0") &amp; IF(ODU!$V466&gt;0,"1","0")&amp; IF(ODU!$U466&gt;0,"1","0")&amp; IF(ODU!$T466&gt;0,"1","0")&amp; IF(ODU!$S466&gt;0,"1","0")&amp; IF(ODU!$R466&gt;0,"1","0")&amp; IF(ODU!$Q466&gt;0,"1","0")&amp; IF(ODU!$P466&gt;0,"1","0")&amp; IF(ODU!$O466&gt;0,"1","0")&amp; IF(ODU!$N466&gt;0,"1","0")&amp; IF(ODU!$M466&gt;0,"1","0")&amp; IF(ODU!$L466&gt;0,"1","0")&amp; IF(ODU!$K466&gt;0,"1","0")&amp; IF(ODU!$J466&gt;0,"1","0")))</f>
        <v/>
      </c>
      <c r="T466" s="351" t="str">
        <f>IF(ODU!$A466="","",26 + FIND("1",IF(ODU!$AA466&gt;0,"1","0") &amp; IF(ODU!$AB466&gt;0,"1","0") &amp; IF(ODU!$AC466&gt;0,"1","0") &amp; IF(ODU!$AD466&gt;0,"1","0")&amp; IF(ODU!$AE466&gt;0,"1","0")&amp; IF(ODU!$AF466&gt;0,"1","0")&amp; IF(ODU!$AG466&gt;0,"1","0")&amp; IF(ODU!$AH466&gt;0,"1","0")&amp; IF(ODU!$AI466&gt;0,"1","0")&amp; IF(ODU!$AJ466&gt;0,"1","0")&amp; IF(ODU!$AK466&gt;0,"1","0")&amp; IF(ODU!$AL466&gt;0,"1","0")&amp; IF(ODU!$AM466&gt;0,"1","0")&amp; IF(ODU!$AN466&gt;0,"1","0")&amp; IF(ODU!$AO466&gt;0,"1","0")&amp; IF(ODU!$AP466&gt;0,"1","0")))</f>
        <v/>
      </c>
      <c r="U466" s="351" t="str">
        <f>IF(ODU!$A466="","",43 - FIND("1",IF(ODU!$AP466&gt;0,"1","0") &amp; IF(ODU!$AO466&gt;0,"1","0") &amp; IF(ODU!$AN466&gt;0,"1","0") &amp; IF(ODU!$AM466&gt;0,"1","0")&amp; IF(ODU!$AL466&gt;0,"1","0")&amp; IF(ODU!$AK466&gt;0,"1","0")&amp; IF(ODU!$AJ466&gt;0,"1","0")&amp; IF(ODU!$AI466&gt;0,"1","0")&amp; IF(ODU!$AH466&gt;0,"1","0")&amp; IF(ODU!$AG466&gt;0,"1","0")&amp; IF(ODU!$AF466&gt;0,"1","0")&amp; IF(ODU!$AE466&gt;0,"1","0")&amp; IF(ODU!$AD466&gt;0,"1","0")&amp; IF(ODU!$AC466&gt;0,"1","0")&amp; IF(ODU!$AB466&gt;0,"1","0")&amp; IF(ODU!$AA466&gt;0,"1","0")))</f>
        <v/>
      </c>
      <c r="V466" s="351" t="str">
        <f>IF(ODU!$A466="","",IF(OR(T466&lt;&gt;R466+17,U466&lt;&gt;S466+17)," RangeMismatch",""))</f>
        <v/>
      </c>
      <c r="W466" s="344" t="str">
        <f ca="1">IF(ODU!$A466="","",IF(COUNTA(INDIRECT("odu!R"&amp;ROW()&amp;"C"&amp;R466&amp;":R"&amp;ROW()&amp;"C"&amp;S466,"false"))&lt;&gt;1+S466-R466," GapInRangeCooling",""))</f>
        <v/>
      </c>
      <c r="X466" s="344" t="str">
        <f ca="1">IF(ODU!$A466="","",IF(COUNTA(INDIRECT("odu!R"&amp;ROW()&amp;"C"&amp;T466&amp;":R"&amp;ROW()&amp;"C"&amp;U466,"false"))&lt;&gt;1+U466-T466," GapInRangeHeating",""))</f>
        <v/>
      </c>
      <c r="Y466" s="345" t="str">
        <f>IF(ODU!$A466="","",IF(OR(ODU!$F466=0,ODU!$B466=0),0,ODU!$F466/ODU!$B466))</f>
        <v/>
      </c>
      <c r="Z466" s="345" t="str">
        <f>IF(ODU!$A466="","",IF(OR(ODU!$G466=0,ODU!$B466=0),0, ODU!$G466/ODU!$B466))</f>
        <v/>
      </c>
      <c r="AA466" s="303" t="str">
        <f>IF(ODU!$A466="","",IF(Y466=0,0,IF(Y466&gt;=0.8,13,IF(Y466&gt;=0.7,12,IF(Y466&gt;=0.6,11,IF(Y466&gt;=0.5,10,0))))))</f>
        <v/>
      </c>
      <c r="AB466" s="351" t="str">
        <f>IF(ODU!$A466="","",IF(Z466&gt;2, 25,6+INT(10*(Z466-0.0001))))</f>
        <v/>
      </c>
      <c r="AC466" s="304" t="str">
        <f>IF(ODU!$A466="","",IF(AA466&lt;R466," CapacityMin",""))</f>
        <v/>
      </c>
      <c r="AD466" s="304" t="str">
        <f>IF(ODU!$A466="","",IF(AB466&gt;S466," CapacityMax",""))</f>
        <v/>
      </c>
      <c r="AE466" s="344" t="str">
        <f>IF(ODU!$A466="","",IF(ODU!H466&lt;Min_Units," UnitMin",""))</f>
        <v/>
      </c>
      <c r="AF466" s="344" t="str">
        <f>IF(ODU!$A466="","",IF(ODU!I466&lt;=ODU!H466," UnitMax",""))</f>
        <v/>
      </c>
      <c r="AG466" s="344" t="str">
        <f>IF(ODU!$A466="","",IF(COUNTIF(IDU!$E$3:$N$3,"="&amp;UPPER(ODU!BL466))=1,""," Invalid_IDU_List"))</f>
        <v/>
      </c>
      <c r="AH466" s="344" t="str">
        <f t="shared" ca="1" si="53"/>
        <v/>
      </c>
      <c r="AI466" s="344" t="str">
        <f t="shared" si="54"/>
        <v/>
      </c>
    </row>
    <row r="467" spans="1:35" x14ac:dyDescent="0.2">
      <c r="A467">
        <v>467</v>
      </c>
      <c r="B467" s="311"/>
      <c r="C467" s="311"/>
      <c r="D467" s="311"/>
      <c r="E467" s="311"/>
      <c r="F467" s="311"/>
      <c r="G467" s="311"/>
      <c r="H467" s="311"/>
      <c r="I467" s="311"/>
      <c r="J467" s="311"/>
      <c r="K467" s="311"/>
      <c r="P467" s="344" t="str">
        <f>IF(ODU!$A467="","",IF(COUNTIF(ODU!$A$4:$A$504,"="&amp;ODU!$A467)&gt;1,"ODU_Duplicate",""))</f>
        <v/>
      </c>
      <c r="R467" s="351" t="str">
        <f>IF(ODU!$A467="","",9 + FIND("1",IF(ODU!$J467&gt;0,"1","0") &amp; IF(ODU!$K467&gt;0,"1","0") &amp; IF(ODU!$L467&gt;0,"1","0") &amp; IF(ODU!$M467&gt;0,"1","0")&amp; IF(ODU!$N467&gt;0,"1","0")&amp; IF(ODU!$O467&gt;0,"1","0")&amp; IF(ODU!$P467&gt;0,"1","0")&amp; IF(ODU!$Q467&gt;0,"1","0")&amp; IF(ODU!$R467&gt;0,"1","0")&amp; IF(ODU!$S467&gt;0,"1","0")&amp; IF(ODU!$T467&gt;0,"1","0")&amp; IF(ODU!$U467&gt;0,"1","0")&amp; IF(ODU!$V467&gt;0,"1","0")&amp; IF(ODU!$W467&gt;0,"1","0")&amp; IF(ODU!$X467&gt;0,"1","0")&amp; IF(ODU!$Y467&gt;0,"1","0")))</f>
        <v/>
      </c>
      <c r="S467" s="351" t="str">
        <f>IF(ODU!$A467="","",26 - FIND("1",IF(ODU!$Y467&gt;0,"1","0") &amp; IF(ODU!$X467&gt;0,"1","0") &amp; IF(ODU!$W467&gt;0,"1","0") &amp; IF(ODU!$V467&gt;0,"1","0")&amp; IF(ODU!$U467&gt;0,"1","0")&amp; IF(ODU!$T467&gt;0,"1","0")&amp; IF(ODU!$S467&gt;0,"1","0")&amp; IF(ODU!$R467&gt;0,"1","0")&amp; IF(ODU!$Q467&gt;0,"1","0")&amp; IF(ODU!$P467&gt;0,"1","0")&amp; IF(ODU!$O467&gt;0,"1","0")&amp; IF(ODU!$N467&gt;0,"1","0")&amp; IF(ODU!$M467&gt;0,"1","0")&amp; IF(ODU!$L467&gt;0,"1","0")&amp; IF(ODU!$K467&gt;0,"1","0")&amp; IF(ODU!$J467&gt;0,"1","0")))</f>
        <v/>
      </c>
      <c r="T467" s="351" t="str">
        <f>IF(ODU!$A467="","",26 + FIND("1",IF(ODU!$AA467&gt;0,"1","0") &amp; IF(ODU!$AB467&gt;0,"1","0") &amp; IF(ODU!$AC467&gt;0,"1","0") &amp; IF(ODU!$AD467&gt;0,"1","0")&amp; IF(ODU!$AE467&gt;0,"1","0")&amp; IF(ODU!$AF467&gt;0,"1","0")&amp; IF(ODU!$AG467&gt;0,"1","0")&amp; IF(ODU!$AH467&gt;0,"1","0")&amp; IF(ODU!$AI467&gt;0,"1","0")&amp; IF(ODU!$AJ467&gt;0,"1","0")&amp; IF(ODU!$AK467&gt;0,"1","0")&amp; IF(ODU!$AL467&gt;0,"1","0")&amp; IF(ODU!$AM467&gt;0,"1","0")&amp; IF(ODU!$AN467&gt;0,"1","0")&amp; IF(ODU!$AO467&gt;0,"1","0")&amp; IF(ODU!$AP467&gt;0,"1","0")))</f>
        <v/>
      </c>
      <c r="U467" s="351" t="str">
        <f>IF(ODU!$A467="","",43 - FIND("1",IF(ODU!$AP467&gt;0,"1","0") &amp; IF(ODU!$AO467&gt;0,"1","0") &amp; IF(ODU!$AN467&gt;0,"1","0") &amp; IF(ODU!$AM467&gt;0,"1","0")&amp; IF(ODU!$AL467&gt;0,"1","0")&amp; IF(ODU!$AK467&gt;0,"1","0")&amp; IF(ODU!$AJ467&gt;0,"1","0")&amp; IF(ODU!$AI467&gt;0,"1","0")&amp; IF(ODU!$AH467&gt;0,"1","0")&amp; IF(ODU!$AG467&gt;0,"1","0")&amp; IF(ODU!$AF467&gt;0,"1","0")&amp; IF(ODU!$AE467&gt;0,"1","0")&amp; IF(ODU!$AD467&gt;0,"1","0")&amp; IF(ODU!$AC467&gt;0,"1","0")&amp; IF(ODU!$AB467&gt;0,"1","0")&amp; IF(ODU!$AA467&gt;0,"1","0")))</f>
        <v/>
      </c>
      <c r="V467" s="351" t="str">
        <f>IF(ODU!$A467="","",IF(OR(T467&lt;&gt;R467+17,U467&lt;&gt;S467+17)," RangeMismatch",""))</f>
        <v/>
      </c>
      <c r="W467" s="344" t="str">
        <f ca="1">IF(ODU!$A467="","",IF(COUNTA(INDIRECT("odu!R"&amp;ROW()&amp;"C"&amp;R467&amp;":R"&amp;ROW()&amp;"C"&amp;S467,"false"))&lt;&gt;1+S467-R467," GapInRangeCooling",""))</f>
        <v/>
      </c>
      <c r="X467" s="344" t="str">
        <f ca="1">IF(ODU!$A467="","",IF(COUNTA(INDIRECT("odu!R"&amp;ROW()&amp;"C"&amp;T467&amp;":R"&amp;ROW()&amp;"C"&amp;U467,"false"))&lt;&gt;1+U467-T467," GapInRangeHeating",""))</f>
        <v/>
      </c>
      <c r="Y467" s="345" t="str">
        <f>IF(ODU!$A467="","",IF(OR(ODU!$F467=0,ODU!$B467=0),0,ODU!$F467/ODU!$B467))</f>
        <v/>
      </c>
      <c r="Z467" s="345" t="str">
        <f>IF(ODU!$A467="","",IF(OR(ODU!$G467=0,ODU!$B467=0),0, ODU!$G467/ODU!$B467))</f>
        <v/>
      </c>
      <c r="AA467" s="303" t="str">
        <f>IF(ODU!$A467="","",IF(Y467=0,0,IF(Y467&gt;=0.8,13,IF(Y467&gt;=0.7,12,IF(Y467&gt;=0.6,11,IF(Y467&gt;=0.5,10,0))))))</f>
        <v/>
      </c>
      <c r="AB467" s="351" t="str">
        <f>IF(ODU!$A467="","",IF(Z467&gt;2, 25,6+INT(10*(Z467-0.0001))))</f>
        <v/>
      </c>
      <c r="AC467" s="304" t="str">
        <f>IF(ODU!$A467="","",IF(AA467&lt;R467," CapacityMin",""))</f>
        <v/>
      </c>
      <c r="AD467" s="304" t="str">
        <f>IF(ODU!$A467="","",IF(AB467&gt;S467," CapacityMax",""))</f>
        <v/>
      </c>
      <c r="AE467" s="344" t="str">
        <f>IF(ODU!$A467="","",IF(ODU!H467&lt;Min_Units," UnitMin",""))</f>
        <v/>
      </c>
      <c r="AF467" s="344" t="str">
        <f>IF(ODU!$A467="","",IF(ODU!I467&lt;=ODU!H467," UnitMax",""))</f>
        <v/>
      </c>
      <c r="AG467" s="344" t="str">
        <f>IF(ODU!$A467="","",IF(COUNTIF(IDU!$E$3:$N$3,"="&amp;UPPER(ODU!BL467))=1,""," Invalid_IDU_List"))</f>
        <v/>
      </c>
      <c r="AH467" s="344" t="str">
        <f t="shared" ca="1" si="53"/>
        <v/>
      </c>
      <c r="AI467" s="344" t="str">
        <f t="shared" si="54"/>
        <v/>
      </c>
    </row>
    <row r="468" spans="1:35" x14ac:dyDescent="0.2">
      <c r="A468">
        <v>468</v>
      </c>
      <c r="B468" s="311"/>
      <c r="C468" s="311"/>
      <c r="D468" s="311"/>
      <c r="E468" s="311"/>
      <c r="F468" s="311"/>
      <c r="G468" s="311"/>
      <c r="H468" s="311"/>
      <c r="I468" s="311"/>
      <c r="J468" s="311"/>
      <c r="K468" s="311"/>
      <c r="P468" s="344" t="str">
        <f>IF(ODU!$A468="","",IF(COUNTIF(ODU!$A$4:$A$504,"="&amp;ODU!$A468)&gt;1,"ODU_Duplicate",""))</f>
        <v/>
      </c>
      <c r="R468" s="351" t="str">
        <f>IF(ODU!$A468="","",9 + FIND("1",IF(ODU!$J468&gt;0,"1","0") &amp; IF(ODU!$K468&gt;0,"1","0") &amp; IF(ODU!$L468&gt;0,"1","0") &amp; IF(ODU!$M468&gt;0,"1","0")&amp; IF(ODU!$N468&gt;0,"1","0")&amp; IF(ODU!$O468&gt;0,"1","0")&amp; IF(ODU!$P468&gt;0,"1","0")&amp; IF(ODU!$Q468&gt;0,"1","0")&amp; IF(ODU!$R468&gt;0,"1","0")&amp; IF(ODU!$S468&gt;0,"1","0")&amp; IF(ODU!$T468&gt;0,"1","0")&amp; IF(ODU!$U468&gt;0,"1","0")&amp; IF(ODU!$V468&gt;0,"1","0")&amp; IF(ODU!$W468&gt;0,"1","0")&amp; IF(ODU!$X468&gt;0,"1","0")&amp; IF(ODU!$Y468&gt;0,"1","0")))</f>
        <v/>
      </c>
      <c r="S468" s="351" t="str">
        <f>IF(ODU!$A468="","",26 - FIND("1",IF(ODU!$Y468&gt;0,"1","0") &amp; IF(ODU!$X468&gt;0,"1","0") &amp; IF(ODU!$W468&gt;0,"1","0") &amp; IF(ODU!$V468&gt;0,"1","0")&amp; IF(ODU!$U468&gt;0,"1","0")&amp; IF(ODU!$T468&gt;0,"1","0")&amp; IF(ODU!$S468&gt;0,"1","0")&amp; IF(ODU!$R468&gt;0,"1","0")&amp; IF(ODU!$Q468&gt;0,"1","0")&amp; IF(ODU!$P468&gt;0,"1","0")&amp; IF(ODU!$O468&gt;0,"1","0")&amp; IF(ODU!$N468&gt;0,"1","0")&amp; IF(ODU!$M468&gt;0,"1","0")&amp; IF(ODU!$L468&gt;0,"1","0")&amp; IF(ODU!$K468&gt;0,"1","0")&amp; IF(ODU!$J468&gt;0,"1","0")))</f>
        <v/>
      </c>
      <c r="T468" s="351" t="str">
        <f>IF(ODU!$A468="","",26 + FIND("1",IF(ODU!$AA468&gt;0,"1","0") &amp; IF(ODU!$AB468&gt;0,"1","0") &amp; IF(ODU!$AC468&gt;0,"1","0") &amp; IF(ODU!$AD468&gt;0,"1","0")&amp; IF(ODU!$AE468&gt;0,"1","0")&amp; IF(ODU!$AF468&gt;0,"1","0")&amp; IF(ODU!$AG468&gt;0,"1","0")&amp; IF(ODU!$AH468&gt;0,"1","0")&amp; IF(ODU!$AI468&gt;0,"1","0")&amp; IF(ODU!$AJ468&gt;0,"1","0")&amp; IF(ODU!$AK468&gt;0,"1","0")&amp; IF(ODU!$AL468&gt;0,"1","0")&amp; IF(ODU!$AM468&gt;0,"1","0")&amp; IF(ODU!$AN468&gt;0,"1","0")&amp; IF(ODU!$AO468&gt;0,"1","0")&amp; IF(ODU!$AP468&gt;0,"1","0")))</f>
        <v/>
      </c>
      <c r="U468" s="351" t="str">
        <f>IF(ODU!$A468="","",43 - FIND("1",IF(ODU!$AP468&gt;0,"1","0") &amp; IF(ODU!$AO468&gt;0,"1","0") &amp; IF(ODU!$AN468&gt;0,"1","0") &amp; IF(ODU!$AM468&gt;0,"1","0")&amp; IF(ODU!$AL468&gt;0,"1","0")&amp; IF(ODU!$AK468&gt;0,"1","0")&amp; IF(ODU!$AJ468&gt;0,"1","0")&amp; IF(ODU!$AI468&gt;0,"1","0")&amp; IF(ODU!$AH468&gt;0,"1","0")&amp; IF(ODU!$AG468&gt;0,"1","0")&amp; IF(ODU!$AF468&gt;0,"1","0")&amp; IF(ODU!$AE468&gt;0,"1","0")&amp; IF(ODU!$AD468&gt;0,"1","0")&amp; IF(ODU!$AC468&gt;0,"1","0")&amp; IF(ODU!$AB468&gt;0,"1","0")&amp; IF(ODU!$AA468&gt;0,"1","0")))</f>
        <v/>
      </c>
      <c r="V468" s="351" t="str">
        <f>IF(ODU!$A468="","",IF(OR(T468&lt;&gt;R468+17,U468&lt;&gt;S468+17)," RangeMismatch",""))</f>
        <v/>
      </c>
      <c r="W468" s="344" t="str">
        <f ca="1">IF(ODU!$A468="","",IF(COUNTA(INDIRECT("odu!R"&amp;ROW()&amp;"C"&amp;R468&amp;":R"&amp;ROW()&amp;"C"&amp;S468,"false"))&lt;&gt;1+S468-R468," GapInRangeCooling",""))</f>
        <v/>
      </c>
      <c r="X468" s="344" t="str">
        <f ca="1">IF(ODU!$A468="","",IF(COUNTA(INDIRECT("odu!R"&amp;ROW()&amp;"C"&amp;T468&amp;":R"&amp;ROW()&amp;"C"&amp;U468,"false"))&lt;&gt;1+U468-T468," GapInRangeHeating",""))</f>
        <v/>
      </c>
      <c r="Y468" s="345" t="str">
        <f>IF(ODU!$A468="","",IF(OR(ODU!$F468=0,ODU!$B468=0),0,ODU!$F468/ODU!$B468))</f>
        <v/>
      </c>
      <c r="Z468" s="345" t="str">
        <f>IF(ODU!$A468="","",IF(OR(ODU!$G468=0,ODU!$B468=0),0, ODU!$G468/ODU!$B468))</f>
        <v/>
      </c>
      <c r="AA468" s="303" t="str">
        <f>IF(ODU!$A468="","",IF(Y468=0,0,IF(Y468&gt;=0.8,13,IF(Y468&gt;=0.7,12,IF(Y468&gt;=0.6,11,IF(Y468&gt;=0.5,10,0))))))</f>
        <v/>
      </c>
      <c r="AB468" s="351" t="str">
        <f>IF(ODU!$A468="","",IF(Z468&gt;2, 25,6+INT(10*(Z468-0.0001))))</f>
        <v/>
      </c>
      <c r="AC468" s="304" t="str">
        <f>IF(ODU!$A468="","",IF(AA468&lt;R468," CapacityMin",""))</f>
        <v/>
      </c>
      <c r="AD468" s="304" t="str">
        <f>IF(ODU!$A468="","",IF(AB468&gt;S468," CapacityMax",""))</f>
        <v/>
      </c>
      <c r="AE468" s="344" t="str">
        <f>IF(ODU!$A468="","",IF(ODU!H468&lt;Min_Units," UnitMin",""))</f>
        <v/>
      </c>
      <c r="AF468" s="344" t="str">
        <f>IF(ODU!$A468="","",IF(ODU!I468&lt;=ODU!H468," UnitMax",""))</f>
        <v/>
      </c>
      <c r="AG468" s="344" t="str">
        <f>IF(ODU!$A468="","",IF(COUNTIF(IDU!$E$3:$N$3,"="&amp;UPPER(ODU!BL468))=1,""," Invalid_IDU_List"))</f>
        <v/>
      </c>
      <c r="AH468" s="344" t="str">
        <f t="shared" ca="1" si="53"/>
        <v/>
      </c>
      <c r="AI468" s="344" t="str">
        <f t="shared" si="54"/>
        <v/>
      </c>
    </row>
    <row r="469" spans="1:35" x14ac:dyDescent="0.2">
      <c r="A469">
        <v>469</v>
      </c>
      <c r="B469" s="311"/>
      <c r="C469" s="311"/>
      <c r="D469" s="311"/>
      <c r="E469" s="311"/>
      <c r="F469" s="311"/>
      <c r="G469" s="311"/>
      <c r="H469" s="311"/>
      <c r="I469" s="311"/>
      <c r="J469" s="311"/>
      <c r="K469" s="311"/>
      <c r="P469" s="344" t="str">
        <f>IF(ODU!$A469="","",IF(COUNTIF(ODU!$A$4:$A$504,"="&amp;ODU!$A469)&gt;1,"ODU_Duplicate",""))</f>
        <v/>
      </c>
      <c r="R469" s="351" t="str">
        <f>IF(ODU!$A469="","",9 + FIND("1",IF(ODU!$J469&gt;0,"1","0") &amp; IF(ODU!$K469&gt;0,"1","0") &amp; IF(ODU!$L469&gt;0,"1","0") &amp; IF(ODU!$M469&gt;0,"1","0")&amp; IF(ODU!$N469&gt;0,"1","0")&amp; IF(ODU!$O469&gt;0,"1","0")&amp; IF(ODU!$P469&gt;0,"1","0")&amp; IF(ODU!$Q469&gt;0,"1","0")&amp; IF(ODU!$R469&gt;0,"1","0")&amp; IF(ODU!$S469&gt;0,"1","0")&amp; IF(ODU!$T469&gt;0,"1","0")&amp; IF(ODU!$U469&gt;0,"1","0")&amp; IF(ODU!$V469&gt;0,"1","0")&amp; IF(ODU!$W469&gt;0,"1","0")&amp; IF(ODU!$X469&gt;0,"1","0")&amp; IF(ODU!$Y469&gt;0,"1","0")))</f>
        <v/>
      </c>
      <c r="S469" s="351" t="str">
        <f>IF(ODU!$A469="","",26 - FIND("1",IF(ODU!$Y469&gt;0,"1","0") &amp; IF(ODU!$X469&gt;0,"1","0") &amp; IF(ODU!$W469&gt;0,"1","0") &amp; IF(ODU!$V469&gt;0,"1","0")&amp; IF(ODU!$U469&gt;0,"1","0")&amp; IF(ODU!$T469&gt;0,"1","0")&amp; IF(ODU!$S469&gt;0,"1","0")&amp; IF(ODU!$R469&gt;0,"1","0")&amp; IF(ODU!$Q469&gt;0,"1","0")&amp; IF(ODU!$P469&gt;0,"1","0")&amp; IF(ODU!$O469&gt;0,"1","0")&amp; IF(ODU!$N469&gt;0,"1","0")&amp; IF(ODU!$M469&gt;0,"1","0")&amp; IF(ODU!$L469&gt;0,"1","0")&amp; IF(ODU!$K469&gt;0,"1","0")&amp; IF(ODU!$J469&gt;0,"1","0")))</f>
        <v/>
      </c>
      <c r="T469" s="351" t="str">
        <f>IF(ODU!$A469="","",26 + FIND("1",IF(ODU!$AA469&gt;0,"1","0") &amp; IF(ODU!$AB469&gt;0,"1","0") &amp; IF(ODU!$AC469&gt;0,"1","0") &amp; IF(ODU!$AD469&gt;0,"1","0")&amp; IF(ODU!$AE469&gt;0,"1","0")&amp; IF(ODU!$AF469&gt;0,"1","0")&amp; IF(ODU!$AG469&gt;0,"1","0")&amp; IF(ODU!$AH469&gt;0,"1","0")&amp; IF(ODU!$AI469&gt;0,"1","0")&amp; IF(ODU!$AJ469&gt;0,"1","0")&amp; IF(ODU!$AK469&gt;0,"1","0")&amp; IF(ODU!$AL469&gt;0,"1","0")&amp; IF(ODU!$AM469&gt;0,"1","0")&amp; IF(ODU!$AN469&gt;0,"1","0")&amp; IF(ODU!$AO469&gt;0,"1","0")&amp; IF(ODU!$AP469&gt;0,"1","0")))</f>
        <v/>
      </c>
      <c r="U469" s="351" t="str">
        <f>IF(ODU!$A469="","",43 - FIND("1",IF(ODU!$AP469&gt;0,"1","0") &amp; IF(ODU!$AO469&gt;0,"1","0") &amp; IF(ODU!$AN469&gt;0,"1","0") &amp; IF(ODU!$AM469&gt;0,"1","0")&amp; IF(ODU!$AL469&gt;0,"1","0")&amp; IF(ODU!$AK469&gt;0,"1","0")&amp; IF(ODU!$AJ469&gt;0,"1","0")&amp; IF(ODU!$AI469&gt;0,"1","0")&amp; IF(ODU!$AH469&gt;0,"1","0")&amp; IF(ODU!$AG469&gt;0,"1","0")&amp; IF(ODU!$AF469&gt;0,"1","0")&amp; IF(ODU!$AE469&gt;0,"1","0")&amp; IF(ODU!$AD469&gt;0,"1","0")&amp; IF(ODU!$AC469&gt;0,"1","0")&amp; IF(ODU!$AB469&gt;0,"1","0")&amp; IF(ODU!$AA469&gt;0,"1","0")))</f>
        <v/>
      </c>
      <c r="V469" s="351" t="str">
        <f>IF(ODU!$A469="","",IF(OR(T469&lt;&gt;R469+17,U469&lt;&gt;S469+17)," RangeMismatch",""))</f>
        <v/>
      </c>
      <c r="W469" s="344" t="str">
        <f ca="1">IF(ODU!$A469="","",IF(COUNTA(INDIRECT("odu!R"&amp;ROW()&amp;"C"&amp;R469&amp;":R"&amp;ROW()&amp;"C"&amp;S469,"false"))&lt;&gt;1+S469-R469," GapInRangeCooling",""))</f>
        <v/>
      </c>
      <c r="X469" s="344" t="str">
        <f ca="1">IF(ODU!$A469="","",IF(COUNTA(INDIRECT("odu!R"&amp;ROW()&amp;"C"&amp;T469&amp;":R"&amp;ROW()&amp;"C"&amp;U469,"false"))&lt;&gt;1+U469-T469," GapInRangeHeating",""))</f>
        <v/>
      </c>
      <c r="Y469" s="345" t="str">
        <f>IF(ODU!$A469="","",IF(OR(ODU!$F469=0,ODU!$B469=0),0,ODU!$F469/ODU!$B469))</f>
        <v/>
      </c>
      <c r="Z469" s="345" t="str">
        <f>IF(ODU!$A469="","",IF(OR(ODU!$G469=0,ODU!$B469=0),0, ODU!$G469/ODU!$B469))</f>
        <v/>
      </c>
      <c r="AA469" s="303" t="str">
        <f>IF(ODU!$A469="","",IF(Y469=0,0,IF(Y469&gt;=0.8,13,IF(Y469&gt;=0.7,12,IF(Y469&gt;=0.6,11,IF(Y469&gt;=0.5,10,0))))))</f>
        <v/>
      </c>
      <c r="AB469" s="351" t="str">
        <f>IF(ODU!$A469="","",IF(Z469&gt;2, 25,6+INT(10*(Z469-0.0001))))</f>
        <v/>
      </c>
      <c r="AC469" s="304" t="str">
        <f>IF(ODU!$A469="","",IF(AA469&lt;R469," CapacityMin",""))</f>
        <v/>
      </c>
      <c r="AD469" s="304" t="str">
        <f>IF(ODU!$A469="","",IF(AB469&gt;S469," CapacityMax",""))</f>
        <v/>
      </c>
      <c r="AE469" s="344" t="str">
        <f>IF(ODU!$A469="","",IF(ODU!H469&lt;Min_Units," UnitMin",""))</f>
        <v/>
      </c>
      <c r="AF469" s="344" t="str">
        <f>IF(ODU!$A469="","",IF(ODU!I469&lt;=ODU!H469," UnitMax",""))</f>
        <v/>
      </c>
      <c r="AG469" s="344" t="str">
        <f>IF(ODU!$A469="","",IF(COUNTIF(IDU!$E$3:$N$3,"="&amp;UPPER(ODU!BL469))=1,""," Invalid_IDU_List"))</f>
        <v/>
      </c>
      <c r="AH469" s="344" t="str">
        <f t="shared" ca="1" si="53"/>
        <v/>
      </c>
      <c r="AI469" s="344" t="str">
        <f t="shared" si="54"/>
        <v/>
      </c>
    </row>
    <row r="470" spans="1:35" x14ac:dyDescent="0.2">
      <c r="A470">
        <v>470</v>
      </c>
      <c r="B470" s="311"/>
      <c r="C470" s="311"/>
      <c r="D470" s="311"/>
      <c r="E470" s="311"/>
      <c r="F470" s="311"/>
      <c r="G470" s="311"/>
      <c r="H470" s="311"/>
      <c r="I470" s="311"/>
      <c r="J470" s="311"/>
      <c r="K470" s="311"/>
      <c r="P470" s="344" t="str">
        <f>IF(ODU!$A470="","",IF(COUNTIF(ODU!$A$4:$A$504,"="&amp;ODU!$A470)&gt;1,"ODU_Duplicate",""))</f>
        <v/>
      </c>
      <c r="R470" s="351" t="str">
        <f>IF(ODU!$A470="","",9 + FIND("1",IF(ODU!$J470&gt;0,"1","0") &amp; IF(ODU!$K470&gt;0,"1","0") &amp; IF(ODU!$L470&gt;0,"1","0") &amp; IF(ODU!$M470&gt;0,"1","0")&amp; IF(ODU!$N470&gt;0,"1","0")&amp; IF(ODU!$O470&gt;0,"1","0")&amp; IF(ODU!$P470&gt;0,"1","0")&amp; IF(ODU!$Q470&gt;0,"1","0")&amp; IF(ODU!$R470&gt;0,"1","0")&amp; IF(ODU!$S470&gt;0,"1","0")&amp; IF(ODU!$T470&gt;0,"1","0")&amp; IF(ODU!$U470&gt;0,"1","0")&amp; IF(ODU!$V470&gt;0,"1","0")&amp; IF(ODU!$W470&gt;0,"1","0")&amp; IF(ODU!$X470&gt;0,"1","0")&amp; IF(ODU!$Y470&gt;0,"1","0")))</f>
        <v/>
      </c>
      <c r="S470" s="351" t="str">
        <f>IF(ODU!$A470="","",26 - FIND("1",IF(ODU!$Y470&gt;0,"1","0") &amp; IF(ODU!$X470&gt;0,"1","0") &amp; IF(ODU!$W470&gt;0,"1","0") &amp; IF(ODU!$V470&gt;0,"1","0")&amp; IF(ODU!$U470&gt;0,"1","0")&amp; IF(ODU!$T470&gt;0,"1","0")&amp; IF(ODU!$S470&gt;0,"1","0")&amp; IF(ODU!$R470&gt;0,"1","0")&amp; IF(ODU!$Q470&gt;0,"1","0")&amp; IF(ODU!$P470&gt;0,"1","0")&amp; IF(ODU!$O470&gt;0,"1","0")&amp; IF(ODU!$N470&gt;0,"1","0")&amp; IF(ODU!$M470&gt;0,"1","0")&amp; IF(ODU!$L470&gt;0,"1","0")&amp; IF(ODU!$K470&gt;0,"1","0")&amp; IF(ODU!$J470&gt;0,"1","0")))</f>
        <v/>
      </c>
      <c r="T470" s="351" t="str">
        <f>IF(ODU!$A470="","",26 + FIND("1",IF(ODU!$AA470&gt;0,"1","0") &amp; IF(ODU!$AB470&gt;0,"1","0") &amp; IF(ODU!$AC470&gt;0,"1","0") &amp; IF(ODU!$AD470&gt;0,"1","0")&amp; IF(ODU!$AE470&gt;0,"1","0")&amp; IF(ODU!$AF470&gt;0,"1","0")&amp; IF(ODU!$AG470&gt;0,"1","0")&amp; IF(ODU!$AH470&gt;0,"1","0")&amp; IF(ODU!$AI470&gt;0,"1","0")&amp; IF(ODU!$AJ470&gt;0,"1","0")&amp; IF(ODU!$AK470&gt;0,"1","0")&amp; IF(ODU!$AL470&gt;0,"1","0")&amp; IF(ODU!$AM470&gt;0,"1","0")&amp; IF(ODU!$AN470&gt;0,"1","0")&amp; IF(ODU!$AO470&gt;0,"1","0")&amp; IF(ODU!$AP470&gt;0,"1","0")))</f>
        <v/>
      </c>
      <c r="U470" s="351" t="str">
        <f>IF(ODU!$A470="","",43 - FIND("1",IF(ODU!$AP470&gt;0,"1","0") &amp; IF(ODU!$AO470&gt;0,"1","0") &amp; IF(ODU!$AN470&gt;0,"1","0") &amp; IF(ODU!$AM470&gt;0,"1","0")&amp; IF(ODU!$AL470&gt;0,"1","0")&amp; IF(ODU!$AK470&gt;0,"1","0")&amp; IF(ODU!$AJ470&gt;0,"1","0")&amp; IF(ODU!$AI470&gt;0,"1","0")&amp; IF(ODU!$AH470&gt;0,"1","0")&amp; IF(ODU!$AG470&gt;0,"1","0")&amp; IF(ODU!$AF470&gt;0,"1","0")&amp; IF(ODU!$AE470&gt;0,"1","0")&amp; IF(ODU!$AD470&gt;0,"1","0")&amp; IF(ODU!$AC470&gt;0,"1","0")&amp; IF(ODU!$AB470&gt;0,"1","0")&amp; IF(ODU!$AA470&gt;0,"1","0")))</f>
        <v/>
      </c>
      <c r="V470" s="351" t="str">
        <f>IF(ODU!$A470="","",IF(OR(T470&lt;&gt;R470+17,U470&lt;&gt;S470+17)," RangeMismatch",""))</f>
        <v/>
      </c>
      <c r="W470" s="344" t="str">
        <f ca="1">IF(ODU!$A470="","",IF(COUNTA(INDIRECT("odu!R"&amp;ROW()&amp;"C"&amp;R470&amp;":R"&amp;ROW()&amp;"C"&amp;S470,"false"))&lt;&gt;1+S470-R470," GapInRangeCooling",""))</f>
        <v/>
      </c>
      <c r="X470" s="344" t="str">
        <f ca="1">IF(ODU!$A470="","",IF(COUNTA(INDIRECT("odu!R"&amp;ROW()&amp;"C"&amp;T470&amp;":R"&amp;ROW()&amp;"C"&amp;U470,"false"))&lt;&gt;1+U470-T470," GapInRangeHeating",""))</f>
        <v/>
      </c>
      <c r="Y470" s="345" t="str">
        <f>IF(ODU!$A470="","",IF(OR(ODU!$F470=0,ODU!$B470=0),0,ODU!$F470/ODU!$B470))</f>
        <v/>
      </c>
      <c r="Z470" s="345" t="str">
        <f>IF(ODU!$A470="","",IF(OR(ODU!$G470=0,ODU!$B470=0),0, ODU!$G470/ODU!$B470))</f>
        <v/>
      </c>
      <c r="AA470" s="303" t="str">
        <f>IF(ODU!$A470="","",IF(Y470=0,0,IF(Y470&gt;=0.8,13,IF(Y470&gt;=0.7,12,IF(Y470&gt;=0.6,11,IF(Y470&gt;=0.5,10,0))))))</f>
        <v/>
      </c>
      <c r="AB470" s="351" t="str">
        <f>IF(ODU!$A470="","",IF(Z470&gt;2, 25,6+INT(10*(Z470-0.0001))))</f>
        <v/>
      </c>
      <c r="AC470" s="304" t="str">
        <f>IF(ODU!$A470="","",IF(AA470&lt;R470," CapacityMin",""))</f>
        <v/>
      </c>
      <c r="AD470" s="304" t="str">
        <f>IF(ODU!$A470="","",IF(AB470&gt;S470," CapacityMax",""))</f>
        <v/>
      </c>
      <c r="AE470" s="344" t="str">
        <f>IF(ODU!$A470="","",IF(ODU!H470&lt;Min_Units," UnitMin",""))</f>
        <v/>
      </c>
      <c r="AF470" s="344" t="str">
        <f>IF(ODU!$A470="","",IF(ODU!I470&lt;=ODU!H470," UnitMax",""))</f>
        <v/>
      </c>
      <c r="AG470" s="344" t="str">
        <f>IF(ODU!$A470="","",IF(COUNTIF(IDU!$E$3:$N$3,"="&amp;UPPER(ODU!BL470))=1,""," Invalid_IDU_List"))</f>
        <v/>
      </c>
      <c r="AH470" s="344" t="str">
        <f t="shared" ca="1" si="53"/>
        <v/>
      </c>
      <c r="AI470" s="344" t="str">
        <f t="shared" si="54"/>
        <v/>
      </c>
    </row>
    <row r="471" spans="1:35" x14ac:dyDescent="0.2">
      <c r="A471">
        <v>471</v>
      </c>
      <c r="B471" s="311"/>
      <c r="C471" s="311"/>
      <c r="D471" s="311"/>
      <c r="E471" s="311"/>
      <c r="F471" s="311"/>
      <c r="G471" s="311"/>
      <c r="H471" s="311"/>
      <c r="I471" s="311"/>
      <c r="J471" s="311"/>
      <c r="K471" s="311"/>
      <c r="P471" s="344" t="str">
        <f>IF(ODU!$A471="","",IF(COUNTIF(ODU!$A$4:$A$504,"="&amp;ODU!$A471)&gt;1,"ODU_Duplicate",""))</f>
        <v/>
      </c>
      <c r="R471" s="351" t="str">
        <f>IF(ODU!$A471="","",9 + FIND("1",IF(ODU!$J471&gt;0,"1","0") &amp; IF(ODU!$K471&gt;0,"1","0") &amp; IF(ODU!$L471&gt;0,"1","0") &amp; IF(ODU!$M471&gt;0,"1","0")&amp; IF(ODU!$N471&gt;0,"1","0")&amp; IF(ODU!$O471&gt;0,"1","0")&amp; IF(ODU!$P471&gt;0,"1","0")&amp; IF(ODU!$Q471&gt;0,"1","0")&amp; IF(ODU!$R471&gt;0,"1","0")&amp; IF(ODU!$S471&gt;0,"1","0")&amp; IF(ODU!$T471&gt;0,"1","0")&amp; IF(ODU!$U471&gt;0,"1","0")&amp; IF(ODU!$V471&gt;0,"1","0")&amp; IF(ODU!$W471&gt;0,"1","0")&amp; IF(ODU!$X471&gt;0,"1","0")&amp; IF(ODU!$Y471&gt;0,"1","0")))</f>
        <v/>
      </c>
      <c r="S471" s="351" t="str">
        <f>IF(ODU!$A471="","",26 - FIND("1",IF(ODU!$Y471&gt;0,"1","0") &amp; IF(ODU!$X471&gt;0,"1","0") &amp; IF(ODU!$W471&gt;0,"1","0") &amp; IF(ODU!$V471&gt;0,"1","0")&amp; IF(ODU!$U471&gt;0,"1","0")&amp; IF(ODU!$T471&gt;0,"1","0")&amp; IF(ODU!$S471&gt;0,"1","0")&amp; IF(ODU!$R471&gt;0,"1","0")&amp; IF(ODU!$Q471&gt;0,"1","0")&amp; IF(ODU!$P471&gt;0,"1","0")&amp; IF(ODU!$O471&gt;0,"1","0")&amp; IF(ODU!$N471&gt;0,"1","0")&amp; IF(ODU!$M471&gt;0,"1","0")&amp; IF(ODU!$L471&gt;0,"1","0")&amp; IF(ODU!$K471&gt;0,"1","0")&amp; IF(ODU!$J471&gt;0,"1","0")))</f>
        <v/>
      </c>
      <c r="T471" s="351" t="str">
        <f>IF(ODU!$A471="","",26 + FIND("1",IF(ODU!$AA471&gt;0,"1","0") &amp; IF(ODU!$AB471&gt;0,"1","0") &amp; IF(ODU!$AC471&gt;0,"1","0") &amp; IF(ODU!$AD471&gt;0,"1","0")&amp; IF(ODU!$AE471&gt;0,"1","0")&amp; IF(ODU!$AF471&gt;0,"1","0")&amp; IF(ODU!$AG471&gt;0,"1","0")&amp; IF(ODU!$AH471&gt;0,"1","0")&amp; IF(ODU!$AI471&gt;0,"1","0")&amp; IF(ODU!$AJ471&gt;0,"1","0")&amp; IF(ODU!$AK471&gt;0,"1","0")&amp; IF(ODU!$AL471&gt;0,"1","0")&amp; IF(ODU!$AM471&gt;0,"1","0")&amp; IF(ODU!$AN471&gt;0,"1","0")&amp; IF(ODU!$AO471&gt;0,"1","0")&amp; IF(ODU!$AP471&gt;0,"1","0")))</f>
        <v/>
      </c>
      <c r="U471" s="351" t="str">
        <f>IF(ODU!$A471="","",43 - FIND("1",IF(ODU!$AP471&gt;0,"1","0") &amp; IF(ODU!$AO471&gt;0,"1","0") &amp; IF(ODU!$AN471&gt;0,"1","0") &amp; IF(ODU!$AM471&gt;0,"1","0")&amp; IF(ODU!$AL471&gt;0,"1","0")&amp; IF(ODU!$AK471&gt;0,"1","0")&amp; IF(ODU!$AJ471&gt;0,"1","0")&amp; IF(ODU!$AI471&gt;0,"1","0")&amp; IF(ODU!$AH471&gt;0,"1","0")&amp; IF(ODU!$AG471&gt;0,"1","0")&amp; IF(ODU!$AF471&gt;0,"1","0")&amp; IF(ODU!$AE471&gt;0,"1","0")&amp; IF(ODU!$AD471&gt;0,"1","0")&amp; IF(ODU!$AC471&gt;0,"1","0")&amp; IF(ODU!$AB471&gt;0,"1","0")&amp; IF(ODU!$AA471&gt;0,"1","0")))</f>
        <v/>
      </c>
      <c r="V471" s="351" t="str">
        <f>IF(ODU!$A471="","",IF(OR(T471&lt;&gt;R471+17,U471&lt;&gt;S471+17)," RangeMismatch",""))</f>
        <v/>
      </c>
      <c r="W471" s="344" t="str">
        <f ca="1">IF(ODU!$A471="","",IF(COUNTA(INDIRECT("odu!R"&amp;ROW()&amp;"C"&amp;R471&amp;":R"&amp;ROW()&amp;"C"&amp;S471,"false"))&lt;&gt;1+S471-R471," GapInRangeCooling",""))</f>
        <v/>
      </c>
      <c r="X471" s="344" t="str">
        <f ca="1">IF(ODU!$A471="","",IF(COUNTA(INDIRECT("odu!R"&amp;ROW()&amp;"C"&amp;T471&amp;":R"&amp;ROW()&amp;"C"&amp;U471,"false"))&lt;&gt;1+U471-T471," GapInRangeHeating",""))</f>
        <v/>
      </c>
      <c r="Y471" s="345" t="str">
        <f>IF(ODU!$A471="","",IF(OR(ODU!$F471=0,ODU!$B471=0),0,ODU!$F471/ODU!$B471))</f>
        <v/>
      </c>
      <c r="Z471" s="345" t="str">
        <f>IF(ODU!$A471="","",IF(OR(ODU!$G471=0,ODU!$B471=0),0, ODU!$G471/ODU!$B471))</f>
        <v/>
      </c>
      <c r="AA471" s="303" t="str">
        <f>IF(ODU!$A471="","",IF(Y471=0,0,IF(Y471&gt;=0.8,13,IF(Y471&gt;=0.7,12,IF(Y471&gt;=0.6,11,IF(Y471&gt;=0.5,10,0))))))</f>
        <v/>
      </c>
      <c r="AB471" s="351" t="str">
        <f>IF(ODU!$A471="","",IF(Z471&gt;2, 25,6+INT(10*(Z471-0.0001))))</f>
        <v/>
      </c>
      <c r="AC471" s="304" t="str">
        <f>IF(ODU!$A471="","",IF(AA471&lt;R471," CapacityMin",""))</f>
        <v/>
      </c>
      <c r="AD471" s="304" t="str">
        <f>IF(ODU!$A471="","",IF(AB471&gt;S471," CapacityMax",""))</f>
        <v/>
      </c>
      <c r="AE471" s="344" t="str">
        <f>IF(ODU!$A471="","",IF(ODU!H471&lt;Min_Units," UnitMin",""))</f>
        <v/>
      </c>
      <c r="AF471" s="344" t="str">
        <f>IF(ODU!$A471="","",IF(ODU!I471&lt;=ODU!H471," UnitMax",""))</f>
        <v/>
      </c>
      <c r="AG471" s="344" t="str">
        <f>IF(ODU!$A471="","",IF(COUNTIF(IDU!$E$3:$N$3,"="&amp;UPPER(ODU!BL471))=1,""," Invalid_IDU_List"))</f>
        <v/>
      </c>
      <c r="AH471" s="344" t="str">
        <f t="shared" ca="1" si="53"/>
        <v/>
      </c>
      <c r="AI471" s="344" t="str">
        <f t="shared" si="54"/>
        <v/>
      </c>
    </row>
    <row r="472" spans="1:35" x14ac:dyDescent="0.2">
      <c r="A472">
        <v>472</v>
      </c>
      <c r="B472" s="311"/>
      <c r="C472" s="311"/>
      <c r="D472" s="311"/>
      <c r="E472" s="311"/>
      <c r="F472" s="311"/>
      <c r="G472" s="311"/>
      <c r="H472" s="311"/>
      <c r="I472" s="311"/>
      <c r="J472" s="311"/>
      <c r="K472" s="311"/>
      <c r="P472" s="344" t="str">
        <f>IF(ODU!$A472="","",IF(COUNTIF(ODU!$A$4:$A$504,"="&amp;ODU!$A472)&gt;1,"ODU_Duplicate",""))</f>
        <v/>
      </c>
      <c r="R472" s="351" t="str">
        <f>IF(ODU!$A472="","",9 + FIND("1",IF(ODU!$J472&gt;0,"1","0") &amp; IF(ODU!$K472&gt;0,"1","0") &amp; IF(ODU!$L472&gt;0,"1","0") &amp; IF(ODU!$M472&gt;0,"1","0")&amp; IF(ODU!$N472&gt;0,"1","0")&amp; IF(ODU!$O472&gt;0,"1","0")&amp; IF(ODU!$P472&gt;0,"1","0")&amp; IF(ODU!$Q472&gt;0,"1","0")&amp; IF(ODU!$R472&gt;0,"1","0")&amp; IF(ODU!$S472&gt;0,"1","0")&amp; IF(ODU!$T472&gt;0,"1","0")&amp; IF(ODU!$U472&gt;0,"1","0")&amp; IF(ODU!$V472&gt;0,"1","0")&amp; IF(ODU!$W472&gt;0,"1","0")&amp; IF(ODU!$X472&gt;0,"1","0")&amp; IF(ODU!$Y472&gt;0,"1","0")))</f>
        <v/>
      </c>
      <c r="S472" s="351" t="str">
        <f>IF(ODU!$A472="","",26 - FIND("1",IF(ODU!$Y472&gt;0,"1","0") &amp; IF(ODU!$X472&gt;0,"1","0") &amp; IF(ODU!$W472&gt;0,"1","0") &amp; IF(ODU!$V472&gt;0,"1","0")&amp; IF(ODU!$U472&gt;0,"1","0")&amp; IF(ODU!$T472&gt;0,"1","0")&amp; IF(ODU!$S472&gt;0,"1","0")&amp; IF(ODU!$R472&gt;0,"1","0")&amp; IF(ODU!$Q472&gt;0,"1","0")&amp; IF(ODU!$P472&gt;0,"1","0")&amp; IF(ODU!$O472&gt;0,"1","0")&amp; IF(ODU!$N472&gt;0,"1","0")&amp; IF(ODU!$M472&gt;0,"1","0")&amp; IF(ODU!$L472&gt;0,"1","0")&amp; IF(ODU!$K472&gt;0,"1","0")&amp; IF(ODU!$J472&gt;0,"1","0")))</f>
        <v/>
      </c>
      <c r="T472" s="351" t="str">
        <f>IF(ODU!$A472="","",26 + FIND("1",IF(ODU!$AA472&gt;0,"1","0") &amp; IF(ODU!$AB472&gt;0,"1","0") &amp; IF(ODU!$AC472&gt;0,"1","0") &amp; IF(ODU!$AD472&gt;0,"1","0")&amp; IF(ODU!$AE472&gt;0,"1","0")&amp; IF(ODU!$AF472&gt;0,"1","0")&amp; IF(ODU!$AG472&gt;0,"1","0")&amp; IF(ODU!$AH472&gt;0,"1","0")&amp; IF(ODU!$AI472&gt;0,"1","0")&amp; IF(ODU!$AJ472&gt;0,"1","0")&amp; IF(ODU!$AK472&gt;0,"1","0")&amp; IF(ODU!$AL472&gt;0,"1","0")&amp; IF(ODU!$AM472&gt;0,"1","0")&amp; IF(ODU!$AN472&gt;0,"1","0")&amp; IF(ODU!$AO472&gt;0,"1","0")&amp; IF(ODU!$AP472&gt;0,"1","0")))</f>
        <v/>
      </c>
      <c r="U472" s="351" t="str">
        <f>IF(ODU!$A472="","",43 - FIND("1",IF(ODU!$AP472&gt;0,"1","0") &amp; IF(ODU!$AO472&gt;0,"1","0") &amp; IF(ODU!$AN472&gt;0,"1","0") &amp; IF(ODU!$AM472&gt;0,"1","0")&amp; IF(ODU!$AL472&gt;0,"1","0")&amp; IF(ODU!$AK472&gt;0,"1","0")&amp; IF(ODU!$AJ472&gt;0,"1","0")&amp; IF(ODU!$AI472&gt;0,"1","0")&amp; IF(ODU!$AH472&gt;0,"1","0")&amp; IF(ODU!$AG472&gt;0,"1","0")&amp; IF(ODU!$AF472&gt;0,"1","0")&amp; IF(ODU!$AE472&gt;0,"1","0")&amp; IF(ODU!$AD472&gt;0,"1","0")&amp; IF(ODU!$AC472&gt;0,"1","0")&amp; IF(ODU!$AB472&gt;0,"1","0")&amp; IF(ODU!$AA472&gt;0,"1","0")))</f>
        <v/>
      </c>
      <c r="V472" s="351" t="str">
        <f>IF(ODU!$A472="","",IF(OR(T472&lt;&gt;R472+17,U472&lt;&gt;S472+17)," RangeMismatch",""))</f>
        <v/>
      </c>
      <c r="W472" s="344" t="str">
        <f ca="1">IF(ODU!$A472="","",IF(COUNTA(INDIRECT("odu!R"&amp;ROW()&amp;"C"&amp;R472&amp;":R"&amp;ROW()&amp;"C"&amp;S472,"false"))&lt;&gt;1+S472-R472," GapInRangeCooling",""))</f>
        <v/>
      </c>
      <c r="X472" s="344" t="str">
        <f ca="1">IF(ODU!$A472="","",IF(COUNTA(INDIRECT("odu!R"&amp;ROW()&amp;"C"&amp;T472&amp;":R"&amp;ROW()&amp;"C"&amp;U472,"false"))&lt;&gt;1+U472-T472," GapInRangeHeating",""))</f>
        <v/>
      </c>
      <c r="Y472" s="345" t="str">
        <f>IF(ODU!$A472="","",IF(OR(ODU!$F472=0,ODU!$B472=0),0,ODU!$F472/ODU!$B472))</f>
        <v/>
      </c>
      <c r="Z472" s="345" t="str">
        <f>IF(ODU!$A472="","",IF(OR(ODU!$G472=0,ODU!$B472=0),0, ODU!$G472/ODU!$B472))</f>
        <v/>
      </c>
      <c r="AA472" s="303" t="str">
        <f>IF(ODU!$A472="","",IF(Y472=0,0,IF(Y472&gt;=0.8,13,IF(Y472&gt;=0.7,12,IF(Y472&gt;=0.6,11,IF(Y472&gt;=0.5,10,0))))))</f>
        <v/>
      </c>
      <c r="AB472" s="351" t="str">
        <f>IF(ODU!$A472="","",IF(Z472&gt;2, 25,6+INT(10*(Z472-0.0001))))</f>
        <v/>
      </c>
      <c r="AC472" s="304" t="str">
        <f>IF(ODU!$A472="","",IF(AA472&lt;R472," CapacityMin",""))</f>
        <v/>
      </c>
      <c r="AD472" s="304" t="str">
        <f>IF(ODU!$A472="","",IF(AB472&gt;S472," CapacityMax",""))</f>
        <v/>
      </c>
      <c r="AE472" s="344" t="str">
        <f>IF(ODU!$A472="","",IF(ODU!H472&lt;Min_Units," UnitMin",""))</f>
        <v/>
      </c>
      <c r="AF472" s="344" t="str">
        <f>IF(ODU!$A472="","",IF(ODU!I472&lt;=ODU!H472," UnitMax",""))</f>
        <v/>
      </c>
      <c r="AG472" s="344" t="str">
        <f>IF(ODU!$A472="","",IF(COUNTIF(IDU!$E$3:$N$3,"="&amp;UPPER(ODU!BL472))=1,""," Invalid_IDU_List"))</f>
        <v/>
      </c>
      <c r="AH472" s="344" t="str">
        <f t="shared" ca="1" si="53"/>
        <v/>
      </c>
      <c r="AI472" s="344" t="str">
        <f t="shared" si="54"/>
        <v/>
      </c>
    </row>
    <row r="473" spans="1:35" x14ac:dyDescent="0.2">
      <c r="A473">
        <v>473</v>
      </c>
      <c r="B473" s="311"/>
      <c r="C473" s="311"/>
      <c r="D473" s="311"/>
      <c r="E473" s="311"/>
      <c r="F473" s="311"/>
      <c r="G473" s="311"/>
      <c r="H473" s="311"/>
      <c r="I473" s="311"/>
      <c r="J473" s="311"/>
      <c r="K473" s="311"/>
      <c r="P473" s="344" t="str">
        <f>IF(ODU!$A473="","",IF(COUNTIF(ODU!$A$4:$A$504,"="&amp;ODU!$A473)&gt;1,"ODU_Duplicate",""))</f>
        <v/>
      </c>
      <c r="R473" s="351" t="str">
        <f>IF(ODU!$A473="","",9 + FIND("1",IF(ODU!$J473&gt;0,"1","0") &amp; IF(ODU!$K473&gt;0,"1","0") &amp; IF(ODU!$L473&gt;0,"1","0") &amp; IF(ODU!$M473&gt;0,"1","0")&amp; IF(ODU!$N473&gt;0,"1","0")&amp; IF(ODU!$O473&gt;0,"1","0")&amp; IF(ODU!$P473&gt;0,"1","0")&amp; IF(ODU!$Q473&gt;0,"1","0")&amp; IF(ODU!$R473&gt;0,"1","0")&amp; IF(ODU!$S473&gt;0,"1","0")&amp; IF(ODU!$T473&gt;0,"1","0")&amp; IF(ODU!$U473&gt;0,"1","0")&amp; IF(ODU!$V473&gt;0,"1","0")&amp; IF(ODU!$W473&gt;0,"1","0")&amp; IF(ODU!$X473&gt;0,"1","0")&amp; IF(ODU!$Y473&gt;0,"1","0")))</f>
        <v/>
      </c>
      <c r="S473" s="351" t="str">
        <f>IF(ODU!$A473="","",26 - FIND("1",IF(ODU!$Y473&gt;0,"1","0") &amp; IF(ODU!$X473&gt;0,"1","0") &amp; IF(ODU!$W473&gt;0,"1","0") &amp; IF(ODU!$V473&gt;0,"1","0")&amp; IF(ODU!$U473&gt;0,"1","0")&amp; IF(ODU!$T473&gt;0,"1","0")&amp; IF(ODU!$S473&gt;0,"1","0")&amp; IF(ODU!$R473&gt;0,"1","0")&amp; IF(ODU!$Q473&gt;0,"1","0")&amp; IF(ODU!$P473&gt;0,"1","0")&amp; IF(ODU!$O473&gt;0,"1","0")&amp; IF(ODU!$N473&gt;0,"1","0")&amp; IF(ODU!$M473&gt;0,"1","0")&amp; IF(ODU!$L473&gt;0,"1","0")&amp; IF(ODU!$K473&gt;0,"1","0")&amp; IF(ODU!$J473&gt;0,"1","0")))</f>
        <v/>
      </c>
      <c r="T473" s="351" t="str">
        <f>IF(ODU!$A473="","",26 + FIND("1",IF(ODU!$AA473&gt;0,"1","0") &amp; IF(ODU!$AB473&gt;0,"1","0") &amp; IF(ODU!$AC473&gt;0,"1","0") &amp; IF(ODU!$AD473&gt;0,"1","0")&amp; IF(ODU!$AE473&gt;0,"1","0")&amp; IF(ODU!$AF473&gt;0,"1","0")&amp; IF(ODU!$AG473&gt;0,"1","0")&amp; IF(ODU!$AH473&gt;0,"1","0")&amp; IF(ODU!$AI473&gt;0,"1","0")&amp; IF(ODU!$AJ473&gt;0,"1","0")&amp; IF(ODU!$AK473&gt;0,"1","0")&amp; IF(ODU!$AL473&gt;0,"1","0")&amp; IF(ODU!$AM473&gt;0,"1","0")&amp; IF(ODU!$AN473&gt;0,"1","0")&amp; IF(ODU!$AO473&gt;0,"1","0")&amp; IF(ODU!$AP473&gt;0,"1","0")))</f>
        <v/>
      </c>
      <c r="U473" s="351" t="str">
        <f>IF(ODU!$A473="","",43 - FIND("1",IF(ODU!$AP473&gt;0,"1","0") &amp; IF(ODU!$AO473&gt;0,"1","0") &amp; IF(ODU!$AN473&gt;0,"1","0") &amp; IF(ODU!$AM473&gt;0,"1","0")&amp; IF(ODU!$AL473&gt;0,"1","0")&amp; IF(ODU!$AK473&gt;0,"1","0")&amp; IF(ODU!$AJ473&gt;0,"1","0")&amp; IF(ODU!$AI473&gt;0,"1","0")&amp; IF(ODU!$AH473&gt;0,"1","0")&amp; IF(ODU!$AG473&gt;0,"1","0")&amp; IF(ODU!$AF473&gt;0,"1","0")&amp; IF(ODU!$AE473&gt;0,"1","0")&amp; IF(ODU!$AD473&gt;0,"1","0")&amp; IF(ODU!$AC473&gt;0,"1","0")&amp; IF(ODU!$AB473&gt;0,"1","0")&amp; IF(ODU!$AA473&gt;0,"1","0")))</f>
        <v/>
      </c>
      <c r="V473" s="351" t="str">
        <f>IF(ODU!$A473="","",IF(OR(T473&lt;&gt;R473+17,U473&lt;&gt;S473+17)," RangeMismatch",""))</f>
        <v/>
      </c>
      <c r="W473" s="344" t="str">
        <f ca="1">IF(ODU!$A473="","",IF(COUNTA(INDIRECT("odu!R"&amp;ROW()&amp;"C"&amp;R473&amp;":R"&amp;ROW()&amp;"C"&amp;S473,"false"))&lt;&gt;1+S473-R473," GapInRangeCooling",""))</f>
        <v/>
      </c>
      <c r="X473" s="344" t="str">
        <f ca="1">IF(ODU!$A473="","",IF(COUNTA(INDIRECT("odu!R"&amp;ROW()&amp;"C"&amp;T473&amp;":R"&amp;ROW()&amp;"C"&amp;U473,"false"))&lt;&gt;1+U473-T473," GapInRangeHeating",""))</f>
        <v/>
      </c>
      <c r="Y473" s="345" t="str">
        <f>IF(ODU!$A473="","",IF(OR(ODU!$F473=0,ODU!$B473=0),0,ODU!$F473/ODU!$B473))</f>
        <v/>
      </c>
      <c r="Z473" s="345" t="str">
        <f>IF(ODU!$A473="","",IF(OR(ODU!$G473=0,ODU!$B473=0),0, ODU!$G473/ODU!$B473))</f>
        <v/>
      </c>
      <c r="AA473" s="303" t="str">
        <f>IF(ODU!$A473="","",IF(Y473=0,0,IF(Y473&gt;=0.8,13,IF(Y473&gt;=0.7,12,IF(Y473&gt;=0.6,11,IF(Y473&gt;=0.5,10,0))))))</f>
        <v/>
      </c>
      <c r="AB473" s="351" t="str">
        <f>IF(ODU!$A473="","",IF(Z473&gt;2, 25,6+INT(10*(Z473-0.0001))))</f>
        <v/>
      </c>
      <c r="AC473" s="304" t="str">
        <f>IF(ODU!$A473="","",IF(AA473&lt;R473," CapacityMin",""))</f>
        <v/>
      </c>
      <c r="AD473" s="304" t="str">
        <f>IF(ODU!$A473="","",IF(AB473&gt;S473," CapacityMax",""))</f>
        <v/>
      </c>
      <c r="AE473" s="344" t="str">
        <f>IF(ODU!$A473="","",IF(ODU!H473&lt;Min_Units," UnitMin",""))</f>
        <v/>
      </c>
      <c r="AF473" s="344" t="str">
        <f>IF(ODU!$A473="","",IF(ODU!I473&lt;=ODU!H473," UnitMax",""))</f>
        <v/>
      </c>
      <c r="AG473" s="344" t="str">
        <f>IF(ODU!$A473="","",IF(COUNTIF(IDU!$E$3:$N$3,"="&amp;UPPER(ODU!BL473))=1,""," Invalid_IDU_List"))</f>
        <v/>
      </c>
      <c r="AH473" s="344" t="str">
        <f t="shared" ca="1" si="53"/>
        <v/>
      </c>
      <c r="AI473" s="344" t="str">
        <f t="shared" si="54"/>
        <v/>
      </c>
    </row>
    <row r="474" spans="1:35" x14ac:dyDescent="0.2">
      <c r="A474">
        <v>474</v>
      </c>
      <c r="B474" s="311"/>
      <c r="C474" s="311"/>
      <c r="D474" s="311"/>
      <c r="E474" s="311"/>
      <c r="F474" s="311"/>
      <c r="G474" s="311"/>
      <c r="H474" s="311"/>
      <c r="I474" s="311"/>
      <c r="J474" s="311"/>
      <c r="K474" s="311"/>
      <c r="P474" s="344" t="str">
        <f>IF(ODU!$A474="","",IF(COUNTIF(ODU!$A$4:$A$504,"="&amp;ODU!$A474)&gt;1,"ODU_Duplicate",""))</f>
        <v/>
      </c>
      <c r="R474" s="351" t="str">
        <f>IF(ODU!$A474="","",9 + FIND("1",IF(ODU!$J474&gt;0,"1","0") &amp; IF(ODU!$K474&gt;0,"1","0") &amp; IF(ODU!$L474&gt;0,"1","0") &amp; IF(ODU!$M474&gt;0,"1","0")&amp; IF(ODU!$N474&gt;0,"1","0")&amp; IF(ODU!$O474&gt;0,"1","0")&amp; IF(ODU!$P474&gt;0,"1","0")&amp; IF(ODU!$Q474&gt;0,"1","0")&amp; IF(ODU!$R474&gt;0,"1","0")&amp; IF(ODU!$S474&gt;0,"1","0")&amp; IF(ODU!$T474&gt;0,"1","0")&amp; IF(ODU!$U474&gt;0,"1","0")&amp; IF(ODU!$V474&gt;0,"1","0")&amp; IF(ODU!$W474&gt;0,"1","0")&amp; IF(ODU!$X474&gt;0,"1","0")&amp; IF(ODU!$Y474&gt;0,"1","0")))</f>
        <v/>
      </c>
      <c r="S474" s="351" t="str">
        <f>IF(ODU!$A474="","",26 - FIND("1",IF(ODU!$Y474&gt;0,"1","0") &amp; IF(ODU!$X474&gt;0,"1","0") &amp; IF(ODU!$W474&gt;0,"1","0") &amp; IF(ODU!$V474&gt;0,"1","0")&amp; IF(ODU!$U474&gt;0,"1","0")&amp; IF(ODU!$T474&gt;0,"1","0")&amp; IF(ODU!$S474&gt;0,"1","0")&amp; IF(ODU!$R474&gt;0,"1","0")&amp; IF(ODU!$Q474&gt;0,"1","0")&amp; IF(ODU!$P474&gt;0,"1","0")&amp; IF(ODU!$O474&gt;0,"1","0")&amp; IF(ODU!$N474&gt;0,"1","0")&amp; IF(ODU!$M474&gt;0,"1","0")&amp; IF(ODU!$L474&gt;0,"1","0")&amp; IF(ODU!$K474&gt;0,"1","0")&amp; IF(ODU!$J474&gt;0,"1","0")))</f>
        <v/>
      </c>
      <c r="T474" s="351" t="str">
        <f>IF(ODU!$A474="","",26 + FIND("1",IF(ODU!$AA474&gt;0,"1","0") &amp; IF(ODU!$AB474&gt;0,"1","0") &amp; IF(ODU!$AC474&gt;0,"1","0") &amp; IF(ODU!$AD474&gt;0,"1","0")&amp; IF(ODU!$AE474&gt;0,"1","0")&amp; IF(ODU!$AF474&gt;0,"1","0")&amp; IF(ODU!$AG474&gt;0,"1","0")&amp; IF(ODU!$AH474&gt;0,"1","0")&amp; IF(ODU!$AI474&gt;0,"1","0")&amp; IF(ODU!$AJ474&gt;0,"1","0")&amp; IF(ODU!$AK474&gt;0,"1","0")&amp; IF(ODU!$AL474&gt;0,"1","0")&amp; IF(ODU!$AM474&gt;0,"1","0")&amp; IF(ODU!$AN474&gt;0,"1","0")&amp; IF(ODU!$AO474&gt;0,"1","0")&amp; IF(ODU!$AP474&gt;0,"1","0")))</f>
        <v/>
      </c>
      <c r="U474" s="351" t="str">
        <f>IF(ODU!$A474="","",43 - FIND("1",IF(ODU!$AP474&gt;0,"1","0") &amp; IF(ODU!$AO474&gt;0,"1","0") &amp; IF(ODU!$AN474&gt;0,"1","0") &amp; IF(ODU!$AM474&gt;0,"1","0")&amp; IF(ODU!$AL474&gt;0,"1","0")&amp; IF(ODU!$AK474&gt;0,"1","0")&amp; IF(ODU!$AJ474&gt;0,"1","0")&amp; IF(ODU!$AI474&gt;0,"1","0")&amp; IF(ODU!$AH474&gt;0,"1","0")&amp; IF(ODU!$AG474&gt;0,"1","0")&amp; IF(ODU!$AF474&gt;0,"1","0")&amp; IF(ODU!$AE474&gt;0,"1","0")&amp; IF(ODU!$AD474&gt;0,"1","0")&amp; IF(ODU!$AC474&gt;0,"1","0")&amp; IF(ODU!$AB474&gt;0,"1","0")&amp; IF(ODU!$AA474&gt;0,"1","0")))</f>
        <v/>
      </c>
      <c r="V474" s="351" t="str">
        <f>IF(ODU!$A474="","",IF(OR(T474&lt;&gt;R474+17,U474&lt;&gt;S474+17)," RangeMismatch",""))</f>
        <v/>
      </c>
      <c r="W474" s="344" t="str">
        <f ca="1">IF(ODU!$A474="","",IF(COUNTA(INDIRECT("odu!R"&amp;ROW()&amp;"C"&amp;R474&amp;":R"&amp;ROW()&amp;"C"&amp;S474,"false"))&lt;&gt;1+S474-R474," GapInRangeCooling",""))</f>
        <v/>
      </c>
      <c r="X474" s="344" t="str">
        <f ca="1">IF(ODU!$A474="","",IF(COUNTA(INDIRECT("odu!R"&amp;ROW()&amp;"C"&amp;T474&amp;":R"&amp;ROW()&amp;"C"&amp;U474,"false"))&lt;&gt;1+U474-T474," GapInRangeHeating",""))</f>
        <v/>
      </c>
      <c r="Y474" s="345" t="str">
        <f>IF(ODU!$A474="","",IF(OR(ODU!$F474=0,ODU!$B474=0),0,ODU!$F474/ODU!$B474))</f>
        <v/>
      </c>
      <c r="Z474" s="345" t="str">
        <f>IF(ODU!$A474="","",IF(OR(ODU!$G474=0,ODU!$B474=0),0, ODU!$G474/ODU!$B474))</f>
        <v/>
      </c>
      <c r="AA474" s="303" t="str">
        <f>IF(ODU!$A474="","",IF(Y474=0,0,IF(Y474&gt;=0.8,13,IF(Y474&gt;=0.7,12,IF(Y474&gt;=0.6,11,IF(Y474&gt;=0.5,10,0))))))</f>
        <v/>
      </c>
      <c r="AB474" s="351" t="str">
        <f>IF(ODU!$A474="","",IF(Z474&gt;2, 25,6+INT(10*(Z474-0.0001))))</f>
        <v/>
      </c>
      <c r="AC474" s="304" t="str">
        <f>IF(ODU!$A474="","",IF(AA474&lt;R474," CapacityMin",""))</f>
        <v/>
      </c>
      <c r="AD474" s="304" t="str">
        <f>IF(ODU!$A474="","",IF(AB474&gt;S474," CapacityMax",""))</f>
        <v/>
      </c>
      <c r="AE474" s="344" t="str">
        <f>IF(ODU!$A474="","",IF(ODU!H474&lt;Min_Units," UnitMin",""))</f>
        <v/>
      </c>
      <c r="AF474" s="344" t="str">
        <f>IF(ODU!$A474="","",IF(ODU!I474&lt;=ODU!H474," UnitMax",""))</f>
        <v/>
      </c>
      <c r="AG474" s="344" t="str">
        <f>IF(ODU!$A474="","",IF(COUNTIF(IDU!$E$3:$N$3,"="&amp;UPPER(ODU!BL474))=1,""," Invalid_IDU_List"))</f>
        <v/>
      </c>
      <c r="AH474" s="344" t="str">
        <f t="shared" ca="1" si="53"/>
        <v/>
      </c>
      <c r="AI474" s="344" t="str">
        <f t="shared" si="54"/>
        <v/>
      </c>
    </row>
    <row r="475" spans="1:35" x14ac:dyDescent="0.2">
      <c r="A475">
        <v>475</v>
      </c>
      <c r="B475" s="311"/>
      <c r="C475" s="311"/>
      <c r="D475" s="311"/>
      <c r="E475" s="311"/>
      <c r="F475" s="311"/>
      <c r="G475" s="311"/>
      <c r="H475" s="311"/>
      <c r="I475" s="311"/>
      <c r="J475" s="311"/>
      <c r="K475" s="311"/>
      <c r="P475" s="344" t="str">
        <f>IF(ODU!$A475="","",IF(COUNTIF(ODU!$A$4:$A$504,"="&amp;ODU!$A475)&gt;1,"ODU_Duplicate",""))</f>
        <v/>
      </c>
      <c r="R475" s="351" t="str">
        <f>IF(ODU!$A475="","",9 + FIND("1",IF(ODU!$J475&gt;0,"1","0") &amp; IF(ODU!$K475&gt;0,"1","0") &amp; IF(ODU!$L475&gt;0,"1","0") &amp; IF(ODU!$M475&gt;0,"1","0")&amp; IF(ODU!$N475&gt;0,"1","0")&amp; IF(ODU!$O475&gt;0,"1","0")&amp; IF(ODU!$P475&gt;0,"1","0")&amp; IF(ODU!$Q475&gt;0,"1","0")&amp; IF(ODU!$R475&gt;0,"1","0")&amp; IF(ODU!$S475&gt;0,"1","0")&amp; IF(ODU!$T475&gt;0,"1","0")&amp; IF(ODU!$U475&gt;0,"1","0")&amp; IF(ODU!$V475&gt;0,"1","0")&amp; IF(ODU!$W475&gt;0,"1","0")&amp; IF(ODU!$X475&gt;0,"1","0")&amp; IF(ODU!$Y475&gt;0,"1","0")))</f>
        <v/>
      </c>
      <c r="S475" s="351" t="str">
        <f>IF(ODU!$A475="","",26 - FIND("1",IF(ODU!$Y475&gt;0,"1","0") &amp; IF(ODU!$X475&gt;0,"1","0") &amp; IF(ODU!$W475&gt;0,"1","0") &amp; IF(ODU!$V475&gt;0,"1","0")&amp; IF(ODU!$U475&gt;0,"1","0")&amp; IF(ODU!$T475&gt;0,"1","0")&amp; IF(ODU!$S475&gt;0,"1","0")&amp; IF(ODU!$R475&gt;0,"1","0")&amp; IF(ODU!$Q475&gt;0,"1","0")&amp; IF(ODU!$P475&gt;0,"1","0")&amp; IF(ODU!$O475&gt;0,"1","0")&amp; IF(ODU!$N475&gt;0,"1","0")&amp; IF(ODU!$M475&gt;0,"1","0")&amp; IF(ODU!$L475&gt;0,"1","0")&amp; IF(ODU!$K475&gt;0,"1","0")&amp; IF(ODU!$J475&gt;0,"1","0")))</f>
        <v/>
      </c>
      <c r="T475" s="351" t="str">
        <f>IF(ODU!$A475="","",26 + FIND("1",IF(ODU!$AA475&gt;0,"1","0") &amp; IF(ODU!$AB475&gt;0,"1","0") &amp; IF(ODU!$AC475&gt;0,"1","0") &amp; IF(ODU!$AD475&gt;0,"1","0")&amp; IF(ODU!$AE475&gt;0,"1","0")&amp; IF(ODU!$AF475&gt;0,"1","0")&amp; IF(ODU!$AG475&gt;0,"1","0")&amp; IF(ODU!$AH475&gt;0,"1","0")&amp; IF(ODU!$AI475&gt;0,"1","0")&amp; IF(ODU!$AJ475&gt;0,"1","0")&amp; IF(ODU!$AK475&gt;0,"1","0")&amp; IF(ODU!$AL475&gt;0,"1","0")&amp; IF(ODU!$AM475&gt;0,"1","0")&amp; IF(ODU!$AN475&gt;0,"1","0")&amp; IF(ODU!$AO475&gt;0,"1","0")&amp; IF(ODU!$AP475&gt;0,"1","0")))</f>
        <v/>
      </c>
      <c r="U475" s="351" t="str">
        <f>IF(ODU!$A475="","",43 - FIND("1",IF(ODU!$AP475&gt;0,"1","0") &amp; IF(ODU!$AO475&gt;0,"1","0") &amp; IF(ODU!$AN475&gt;0,"1","0") &amp; IF(ODU!$AM475&gt;0,"1","0")&amp; IF(ODU!$AL475&gt;0,"1","0")&amp; IF(ODU!$AK475&gt;0,"1","0")&amp; IF(ODU!$AJ475&gt;0,"1","0")&amp; IF(ODU!$AI475&gt;0,"1","0")&amp; IF(ODU!$AH475&gt;0,"1","0")&amp; IF(ODU!$AG475&gt;0,"1","0")&amp; IF(ODU!$AF475&gt;0,"1","0")&amp; IF(ODU!$AE475&gt;0,"1","0")&amp; IF(ODU!$AD475&gt;0,"1","0")&amp; IF(ODU!$AC475&gt;0,"1","0")&amp; IF(ODU!$AB475&gt;0,"1","0")&amp; IF(ODU!$AA475&gt;0,"1","0")))</f>
        <v/>
      </c>
      <c r="V475" s="351" t="str">
        <f>IF(ODU!$A475="","",IF(OR(T475&lt;&gt;R475+17,U475&lt;&gt;S475+17)," RangeMismatch",""))</f>
        <v/>
      </c>
      <c r="W475" s="344" t="str">
        <f ca="1">IF(ODU!$A475="","",IF(COUNTA(INDIRECT("odu!R"&amp;ROW()&amp;"C"&amp;R475&amp;":R"&amp;ROW()&amp;"C"&amp;S475,"false"))&lt;&gt;1+S475-R475," GapInRangeCooling",""))</f>
        <v/>
      </c>
      <c r="X475" s="344" t="str">
        <f ca="1">IF(ODU!$A475="","",IF(COUNTA(INDIRECT("odu!R"&amp;ROW()&amp;"C"&amp;T475&amp;":R"&amp;ROW()&amp;"C"&amp;U475,"false"))&lt;&gt;1+U475-T475," GapInRangeHeating",""))</f>
        <v/>
      </c>
      <c r="Y475" s="345" t="str">
        <f>IF(ODU!$A475="","",IF(OR(ODU!$F475=0,ODU!$B475=0),0,ODU!$F475/ODU!$B475))</f>
        <v/>
      </c>
      <c r="Z475" s="345" t="str">
        <f>IF(ODU!$A475="","",IF(OR(ODU!$G475=0,ODU!$B475=0),0, ODU!$G475/ODU!$B475))</f>
        <v/>
      </c>
      <c r="AA475" s="303" t="str">
        <f>IF(ODU!$A475="","",IF(Y475=0,0,IF(Y475&gt;=0.8,13,IF(Y475&gt;=0.7,12,IF(Y475&gt;=0.6,11,IF(Y475&gt;=0.5,10,0))))))</f>
        <v/>
      </c>
      <c r="AB475" s="351" t="str">
        <f>IF(ODU!$A475="","",IF(Z475&gt;2, 25,6+INT(10*(Z475-0.0001))))</f>
        <v/>
      </c>
      <c r="AC475" s="304" t="str">
        <f>IF(ODU!$A475="","",IF(AA475&lt;R475," CapacityMin",""))</f>
        <v/>
      </c>
      <c r="AD475" s="304" t="str">
        <f>IF(ODU!$A475="","",IF(AB475&gt;S475," CapacityMax",""))</f>
        <v/>
      </c>
      <c r="AE475" s="344" t="str">
        <f>IF(ODU!$A475="","",IF(ODU!H475&lt;Min_Units," UnitMin",""))</f>
        <v/>
      </c>
      <c r="AF475" s="344" t="str">
        <f>IF(ODU!$A475="","",IF(ODU!I475&lt;=ODU!H475," UnitMax",""))</f>
        <v/>
      </c>
      <c r="AG475" s="344" t="str">
        <f>IF(ODU!$A475="","",IF(COUNTIF(IDU!$E$3:$N$3,"="&amp;UPPER(ODU!BL475))=1,""," Invalid_IDU_List"))</f>
        <v/>
      </c>
      <c r="AH475" s="344" t="str">
        <f t="shared" ca="1" si="53"/>
        <v/>
      </c>
      <c r="AI475" s="344" t="str">
        <f t="shared" si="54"/>
        <v/>
      </c>
    </row>
    <row r="476" spans="1:35" x14ac:dyDescent="0.2">
      <c r="A476">
        <v>476</v>
      </c>
      <c r="B476" s="311"/>
      <c r="C476" s="311"/>
      <c r="D476" s="311"/>
      <c r="E476" s="311"/>
      <c r="F476" s="311"/>
      <c r="G476" s="311"/>
      <c r="H476" s="311"/>
      <c r="I476" s="311"/>
      <c r="J476" s="311"/>
      <c r="K476" s="311"/>
      <c r="P476" s="344" t="str">
        <f>IF(ODU!$A476="","",IF(COUNTIF(ODU!$A$4:$A$504,"="&amp;ODU!$A476)&gt;1,"ODU_Duplicate",""))</f>
        <v/>
      </c>
      <c r="R476" s="351" t="str">
        <f>IF(ODU!$A476="","",9 + FIND("1",IF(ODU!$J476&gt;0,"1","0") &amp; IF(ODU!$K476&gt;0,"1","0") &amp; IF(ODU!$L476&gt;0,"1","0") &amp; IF(ODU!$M476&gt;0,"1","0")&amp; IF(ODU!$N476&gt;0,"1","0")&amp; IF(ODU!$O476&gt;0,"1","0")&amp; IF(ODU!$P476&gt;0,"1","0")&amp; IF(ODU!$Q476&gt;0,"1","0")&amp; IF(ODU!$R476&gt;0,"1","0")&amp; IF(ODU!$S476&gt;0,"1","0")&amp; IF(ODU!$T476&gt;0,"1","0")&amp; IF(ODU!$U476&gt;0,"1","0")&amp; IF(ODU!$V476&gt;0,"1","0")&amp; IF(ODU!$W476&gt;0,"1","0")&amp; IF(ODU!$X476&gt;0,"1","0")&amp; IF(ODU!$Y476&gt;0,"1","0")))</f>
        <v/>
      </c>
      <c r="S476" s="351" t="str">
        <f>IF(ODU!$A476="","",26 - FIND("1",IF(ODU!$Y476&gt;0,"1","0") &amp; IF(ODU!$X476&gt;0,"1","0") &amp; IF(ODU!$W476&gt;0,"1","0") &amp; IF(ODU!$V476&gt;0,"1","0")&amp; IF(ODU!$U476&gt;0,"1","0")&amp; IF(ODU!$T476&gt;0,"1","0")&amp; IF(ODU!$S476&gt;0,"1","0")&amp; IF(ODU!$R476&gt;0,"1","0")&amp; IF(ODU!$Q476&gt;0,"1","0")&amp; IF(ODU!$P476&gt;0,"1","0")&amp; IF(ODU!$O476&gt;0,"1","0")&amp; IF(ODU!$N476&gt;0,"1","0")&amp; IF(ODU!$M476&gt;0,"1","0")&amp; IF(ODU!$L476&gt;0,"1","0")&amp; IF(ODU!$K476&gt;0,"1","0")&amp; IF(ODU!$J476&gt;0,"1","0")))</f>
        <v/>
      </c>
      <c r="T476" s="351" t="str">
        <f>IF(ODU!$A476="","",26 + FIND("1",IF(ODU!$AA476&gt;0,"1","0") &amp; IF(ODU!$AB476&gt;0,"1","0") &amp; IF(ODU!$AC476&gt;0,"1","0") &amp; IF(ODU!$AD476&gt;0,"1","0")&amp; IF(ODU!$AE476&gt;0,"1","0")&amp; IF(ODU!$AF476&gt;0,"1","0")&amp; IF(ODU!$AG476&gt;0,"1","0")&amp; IF(ODU!$AH476&gt;0,"1","0")&amp; IF(ODU!$AI476&gt;0,"1","0")&amp; IF(ODU!$AJ476&gt;0,"1","0")&amp; IF(ODU!$AK476&gt;0,"1","0")&amp; IF(ODU!$AL476&gt;0,"1","0")&amp; IF(ODU!$AM476&gt;0,"1","0")&amp; IF(ODU!$AN476&gt;0,"1","0")&amp; IF(ODU!$AO476&gt;0,"1","0")&amp; IF(ODU!$AP476&gt;0,"1","0")))</f>
        <v/>
      </c>
      <c r="U476" s="351" t="str">
        <f>IF(ODU!$A476="","",43 - FIND("1",IF(ODU!$AP476&gt;0,"1","0") &amp; IF(ODU!$AO476&gt;0,"1","0") &amp; IF(ODU!$AN476&gt;0,"1","0") &amp; IF(ODU!$AM476&gt;0,"1","0")&amp; IF(ODU!$AL476&gt;0,"1","0")&amp; IF(ODU!$AK476&gt;0,"1","0")&amp; IF(ODU!$AJ476&gt;0,"1","0")&amp; IF(ODU!$AI476&gt;0,"1","0")&amp; IF(ODU!$AH476&gt;0,"1","0")&amp; IF(ODU!$AG476&gt;0,"1","0")&amp; IF(ODU!$AF476&gt;0,"1","0")&amp; IF(ODU!$AE476&gt;0,"1","0")&amp; IF(ODU!$AD476&gt;0,"1","0")&amp; IF(ODU!$AC476&gt;0,"1","0")&amp; IF(ODU!$AB476&gt;0,"1","0")&amp; IF(ODU!$AA476&gt;0,"1","0")))</f>
        <v/>
      </c>
      <c r="V476" s="351" t="str">
        <f>IF(ODU!$A476="","",IF(OR(T476&lt;&gt;R476+17,U476&lt;&gt;S476+17)," RangeMismatch",""))</f>
        <v/>
      </c>
      <c r="W476" s="344" t="str">
        <f ca="1">IF(ODU!$A476="","",IF(COUNTA(INDIRECT("odu!R"&amp;ROW()&amp;"C"&amp;R476&amp;":R"&amp;ROW()&amp;"C"&amp;S476,"false"))&lt;&gt;1+S476-R476," GapInRangeCooling",""))</f>
        <v/>
      </c>
      <c r="X476" s="344" t="str">
        <f ca="1">IF(ODU!$A476="","",IF(COUNTA(INDIRECT("odu!R"&amp;ROW()&amp;"C"&amp;T476&amp;":R"&amp;ROW()&amp;"C"&amp;U476,"false"))&lt;&gt;1+U476-T476," GapInRangeHeating",""))</f>
        <v/>
      </c>
      <c r="Y476" s="345" t="str">
        <f>IF(ODU!$A476="","",IF(OR(ODU!$F476=0,ODU!$B476=0),0,ODU!$F476/ODU!$B476))</f>
        <v/>
      </c>
      <c r="Z476" s="345" t="str">
        <f>IF(ODU!$A476="","",IF(OR(ODU!$G476=0,ODU!$B476=0),0, ODU!$G476/ODU!$B476))</f>
        <v/>
      </c>
      <c r="AA476" s="303" t="str">
        <f>IF(ODU!$A476="","",IF(Y476=0,0,IF(Y476&gt;=0.8,13,IF(Y476&gt;=0.7,12,IF(Y476&gt;=0.6,11,IF(Y476&gt;=0.5,10,0))))))</f>
        <v/>
      </c>
      <c r="AB476" s="351" t="str">
        <f>IF(ODU!$A476="","",IF(Z476&gt;2, 25,6+INT(10*(Z476-0.0001))))</f>
        <v/>
      </c>
      <c r="AC476" s="304" t="str">
        <f>IF(ODU!$A476="","",IF(AA476&lt;R476," CapacityMin",""))</f>
        <v/>
      </c>
      <c r="AD476" s="304" t="str">
        <f>IF(ODU!$A476="","",IF(AB476&gt;S476," CapacityMax",""))</f>
        <v/>
      </c>
      <c r="AE476" s="344" t="str">
        <f>IF(ODU!$A476="","",IF(ODU!H476&lt;Min_Units," UnitMin",""))</f>
        <v/>
      </c>
      <c r="AF476" s="344" t="str">
        <f>IF(ODU!$A476="","",IF(ODU!I476&lt;=ODU!H476," UnitMax",""))</f>
        <v/>
      </c>
      <c r="AG476" s="344" t="str">
        <f>IF(ODU!$A476="","",IF(COUNTIF(IDU!$E$3:$N$3,"="&amp;UPPER(ODU!BL476))=1,""," Invalid_IDU_List"))</f>
        <v/>
      </c>
      <c r="AH476" s="344" t="str">
        <f t="shared" ca="1" si="53"/>
        <v/>
      </c>
      <c r="AI476" s="344" t="str">
        <f t="shared" si="54"/>
        <v/>
      </c>
    </row>
    <row r="477" spans="1:35" x14ac:dyDescent="0.2">
      <c r="A477">
        <v>477</v>
      </c>
      <c r="B477" s="311"/>
      <c r="C477" s="311"/>
      <c r="D477" s="311"/>
      <c r="E477" s="311"/>
      <c r="F477" s="311"/>
      <c r="G477" s="311"/>
      <c r="H477" s="311"/>
      <c r="I477" s="311"/>
      <c r="J477" s="311"/>
      <c r="K477" s="311"/>
      <c r="P477" s="344" t="str">
        <f>IF(ODU!$A477="","",IF(COUNTIF(ODU!$A$4:$A$504,"="&amp;ODU!$A477)&gt;1,"ODU_Duplicate",""))</f>
        <v/>
      </c>
      <c r="R477" s="351" t="str">
        <f>IF(ODU!$A477="","",9 + FIND("1",IF(ODU!$J477&gt;0,"1","0") &amp; IF(ODU!$K477&gt;0,"1","0") &amp; IF(ODU!$L477&gt;0,"1","0") &amp; IF(ODU!$M477&gt;0,"1","0")&amp; IF(ODU!$N477&gt;0,"1","0")&amp; IF(ODU!$O477&gt;0,"1","0")&amp; IF(ODU!$P477&gt;0,"1","0")&amp; IF(ODU!$Q477&gt;0,"1","0")&amp; IF(ODU!$R477&gt;0,"1","0")&amp; IF(ODU!$S477&gt;0,"1","0")&amp; IF(ODU!$T477&gt;0,"1","0")&amp; IF(ODU!$U477&gt;0,"1","0")&amp; IF(ODU!$V477&gt;0,"1","0")&amp; IF(ODU!$W477&gt;0,"1","0")&amp; IF(ODU!$X477&gt;0,"1","0")&amp; IF(ODU!$Y477&gt;0,"1","0")))</f>
        <v/>
      </c>
      <c r="S477" s="351" t="str">
        <f>IF(ODU!$A477="","",26 - FIND("1",IF(ODU!$Y477&gt;0,"1","0") &amp; IF(ODU!$X477&gt;0,"1","0") &amp; IF(ODU!$W477&gt;0,"1","0") &amp; IF(ODU!$V477&gt;0,"1","0")&amp; IF(ODU!$U477&gt;0,"1","0")&amp; IF(ODU!$T477&gt;0,"1","0")&amp; IF(ODU!$S477&gt;0,"1","0")&amp; IF(ODU!$R477&gt;0,"1","0")&amp; IF(ODU!$Q477&gt;0,"1","0")&amp; IF(ODU!$P477&gt;0,"1","0")&amp; IF(ODU!$O477&gt;0,"1","0")&amp; IF(ODU!$N477&gt;0,"1","0")&amp; IF(ODU!$M477&gt;0,"1","0")&amp; IF(ODU!$L477&gt;0,"1","0")&amp; IF(ODU!$K477&gt;0,"1","0")&amp; IF(ODU!$J477&gt;0,"1","0")))</f>
        <v/>
      </c>
      <c r="T477" s="351" t="str">
        <f>IF(ODU!$A477="","",26 + FIND("1",IF(ODU!$AA477&gt;0,"1","0") &amp; IF(ODU!$AB477&gt;0,"1","0") &amp; IF(ODU!$AC477&gt;0,"1","0") &amp; IF(ODU!$AD477&gt;0,"1","0")&amp; IF(ODU!$AE477&gt;0,"1","0")&amp; IF(ODU!$AF477&gt;0,"1","0")&amp; IF(ODU!$AG477&gt;0,"1","0")&amp; IF(ODU!$AH477&gt;0,"1","0")&amp; IF(ODU!$AI477&gt;0,"1","0")&amp; IF(ODU!$AJ477&gt;0,"1","0")&amp; IF(ODU!$AK477&gt;0,"1","0")&amp; IF(ODU!$AL477&gt;0,"1","0")&amp; IF(ODU!$AM477&gt;0,"1","0")&amp; IF(ODU!$AN477&gt;0,"1","0")&amp; IF(ODU!$AO477&gt;0,"1","0")&amp; IF(ODU!$AP477&gt;0,"1","0")))</f>
        <v/>
      </c>
      <c r="U477" s="351" t="str">
        <f>IF(ODU!$A477="","",43 - FIND("1",IF(ODU!$AP477&gt;0,"1","0") &amp; IF(ODU!$AO477&gt;0,"1","0") &amp; IF(ODU!$AN477&gt;0,"1","0") &amp; IF(ODU!$AM477&gt;0,"1","0")&amp; IF(ODU!$AL477&gt;0,"1","0")&amp; IF(ODU!$AK477&gt;0,"1","0")&amp; IF(ODU!$AJ477&gt;0,"1","0")&amp; IF(ODU!$AI477&gt;0,"1","0")&amp; IF(ODU!$AH477&gt;0,"1","0")&amp; IF(ODU!$AG477&gt;0,"1","0")&amp; IF(ODU!$AF477&gt;0,"1","0")&amp; IF(ODU!$AE477&gt;0,"1","0")&amp; IF(ODU!$AD477&gt;0,"1","0")&amp; IF(ODU!$AC477&gt;0,"1","0")&amp; IF(ODU!$AB477&gt;0,"1","0")&amp; IF(ODU!$AA477&gt;0,"1","0")))</f>
        <v/>
      </c>
      <c r="V477" s="351" t="str">
        <f>IF(ODU!$A477="","",IF(OR(T477&lt;&gt;R477+17,U477&lt;&gt;S477+17)," RangeMismatch",""))</f>
        <v/>
      </c>
      <c r="W477" s="344" t="str">
        <f ca="1">IF(ODU!$A477="","",IF(COUNTA(INDIRECT("odu!R"&amp;ROW()&amp;"C"&amp;R477&amp;":R"&amp;ROW()&amp;"C"&amp;S477,"false"))&lt;&gt;1+S477-R477," GapInRangeCooling",""))</f>
        <v/>
      </c>
      <c r="X477" s="344" t="str">
        <f ca="1">IF(ODU!$A477="","",IF(COUNTA(INDIRECT("odu!R"&amp;ROW()&amp;"C"&amp;T477&amp;":R"&amp;ROW()&amp;"C"&amp;U477,"false"))&lt;&gt;1+U477-T477," GapInRangeHeating",""))</f>
        <v/>
      </c>
      <c r="Y477" s="345" t="str">
        <f>IF(ODU!$A477="","",IF(OR(ODU!$F477=0,ODU!$B477=0),0,ODU!$F477/ODU!$B477))</f>
        <v/>
      </c>
      <c r="Z477" s="345" t="str">
        <f>IF(ODU!$A477="","",IF(OR(ODU!$G477=0,ODU!$B477=0),0, ODU!$G477/ODU!$B477))</f>
        <v/>
      </c>
      <c r="AA477" s="303" t="str">
        <f>IF(ODU!$A477="","",IF(Y477=0,0,IF(Y477&gt;=0.8,13,IF(Y477&gt;=0.7,12,IF(Y477&gt;=0.6,11,IF(Y477&gt;=0.5,10,0))))))</f>
        <v/>
      </c>
      <c r="AB477" s="351" t="str">
        <f>IF(ODU!$A477="","",IF(Z477&gt;2, 25,6+INT(10*(Z477-0.0001))))</f>
        <v/>
      </c>
      <c r="AC477" s="304" t="str">
        <f>IF(ODU!$A477="","",IF(AA477&lt;R477," CapacityMin",""))</f>
        <v/>
      </c>
      <c r="AD477" s="304" t="str">
        <f>IF(ODU!$A477="","",IF(AB477&gt;S477," CapacityMax",""))</f>
        <v/>
      </c>
      <c r="AE477" s="344" t="str">
        <f>IF(ODU!$A477="","",IF(ODU!H477&lt;Min_Units," UnitMin",""))</f>
        <v/>
      </c>
      <c r="AF477" s="344" t="str">
        <f>IF(ODU!$A477="","",IF(ODU!I477&lt;=ODU!H477," UnitMax",""))</f>
        <v/>
      </c>
      <c r="AG477" s="344" t="str">
        <f>IF(ODU!$A477="","",IF(COUNTIF(IDU!$E$3:$N$3,"="&amp;UPPER(ODU!BL477))=1,""," Invalid_IDU_List"))</f>
        <v/>
      </c>
      <c r="AH477" s="344" t="str">
        <f t="shared" ca="1" si="53"/>
        <v/>
      </c>
      <c r="AI477" s="344" t="str">
        <f t="shared" si="54"/>
        <v/>
      </c>
    </row>
    <row r="478" spans="1:35" x14ac:dyDescent="0.2">
      <c r="A478">
        <v>478</v>
      </c>
      <c r="B478" s="311"/>
      <c r="C478" s="311"/>
      <c r="D478" s="311"/>
      <c r="E478" s="311"/>
      <c r="F478" s="311"/>
      <c r="G478" s="311"/>
      <c r="H478" s="311"/>
      <c r="I478" s="311"/>
      <c r="J478" s="311"/>
      <c r="K478" s="311"/>
      <c r="P478" s="344" t="str">
        <f>IF(ODU!$A478="","",IF(COUNTIF(ODU!$A$4:$A$504,"="&amp;ODU!$A478)&gt;1,"ODU_Duplicate",""))</f>
        <v/>
      </c>
      <c r="R478" s="351" t="str">
        <f>IF(ODU!$A478="","",9 + FIND("1",IF(ODU!$J478&gt;0,"1","0") &amp; IF(ODU!$K478&gt;0,"1","0") &amp; IF(ODU!$L478&gt;0,"1","0") &amp; IF(ODU!$M478&gt;0,"1","0")&amp; IF(ODU!$N478&gt;0,"1","0")&amp; IF(ODU!$O478&gt;0,"1","0")&amp; IF(ODU!$P478&gt;0,"1","0")&amp; IF(ODU!$Q478&gt;0,"1","0")&amp; IF(ODU!$R478&gt;0,"1","0")&amp; IF(ODU!$S478&gt;0,"1","0")&amp; IF(ODU!$T478&gt;0,"1","0")&amp; IF(ODU!$U478&gt;0,"1","0")&amp; IF(ODU!$V478&gt;0,"1","0")&amp; IF(ODU!$W478&gt;0,"1","0")&amp; IF(ODU!$X478&gt;0,"1","0")&amp; IF(ODU!$Y478&gt;0,"1","0")))</f>
        <v/>
      </c>
      <c r="S478" s="351" t="str">
        <f>IF(ODU!$A478="","",26 - FIND("1",IF(ODU!$Y478&gt;0,"1","0") &amp; IF(ODU!$X478&gt;0,"1","0") &amp; IF(ODU!$W478&gt;0,"1","0") &amp; IF(ODU!$V478&gt;0,"1","0")&amp; IF(ODU!$U478&gt;0,"1","0")&amp; IF(ODU!$T478&gt;0,"1","0")&amp; IF(ODU!$S478&gt;0,"1","0")&amp; IF(ODU!$R478&gt;0,"1","0")&amp; IF(ODU!$Q478&gt;0,"1","0")&amp; IF(ODU!$P478&gt;0,"1","0")&amp; IF(ODU!$O478&gt;0,"1","0")&amp; IF(ODU!$N478&gt;0,"1","0")&amp; IF(ODU!$M478&gt;0,"1","0")&amp; IF(ODU!$L478&gt;0,"1","0")&amp; IF(ODU!$K478&gt;0,"1","0")&amp; IF(ODU!$J478&gt;0,"1","0")))</f>
        <v/>
      </c>
      <c r="T478" s="351" t="str">
        <f>IF(ODU!$A478="","",26 + FIND("1",IF(ODU!$AA478&gt;0,"1","0") &amp; IF(ODU!$AB478&gt;0,"1","0") &amp; IF(ODU!$AC478&gt;0,"1","0") &amp; IF(ODU!$AD478&gt;0,"1","0")&amp; IF(ODU!$AE478&gt;0,"1","0")&amp; IF(ODU!$AF478&gt;0,"1","0")&amp; IF(ODU!$AG478&gt;0,"1","0")&amp; IF(ODU!$AH478&gt;0,"1","0")&amp; IF(ODU!$AI478&gt;0,"1","0")&amp; IF(ODU!$AJ478&gt;0,"1","0")&amp; IF(ODU!$AK478&gt;0,"1","0")&amp; IF(ODU!$AL478&gt;0,"1","0")&amp; IF(ODU!$AM478&gt;0,"1","0")&amp; IF(ODU!$AN478&gt;0,"1","0")&amp; IF(ODU!$AO478&gt;0,"1","0")&amp; IF(ODU!$AP478&gt;0,"1","0")))</f>
        <v/>
      </c>
      <c r="U478" s="351" t="str">
        <f>IF(ODU!$A478="","",43 - FIND("1",IF(ODU!$AP478&gt;0,"1","0") &amp; IF(ODU!$AO478&gt;0,"1","0") &amp; IF(ODU!$AN478&gt;0,"1","0") &amp; IF(ODU!$AM478&gt;0,"1","0")&amp; IF(ODU!$AL478&gt;0,"1","0")&amp; IF(ODU!$AK478&gt;0,"1","0")&amp; IF(ODU!$AJ478&gt;0,"1","0")&amp; IF(ODU!$AI478&gt;0,"1","0")&amp; IF(ODU!$AH478&gt;0,"1","0")&amp; IF(ODU!$AG478&gt;0,"1","0")&amp; IF(ODU!$AF478&gt;0,"1","0")&amp; IF(ODU!$AE478&gt;0,"1","0")&amp; IF(ODU!$AD478&gt;0,"1","0")&amp; IF(ODU!$AC478&gt;0,"1","0")&amp; IF(ODU!$AB478&gt;0,"1","0")&amp; IF(ODU!$AA478&gt;0,"1","0")))</f>
        <v/>
      </c>
      <c r="V478" s="351" t="str">
        <f>IF(ODU!$A478="","",IF(OR(T478&lt;&gt;R478+17,U478&lt;&gt;S478+17)," RangeMismatch",""))</f>
        <v/>
      </c>
      <c r="W478" s="344" t="str">
        <f ca="1">IF(ODU!$A478="","",IF(COUNTA(INDIRECT("odu!R"&amp;ROW()&amp;"C"&amp;R478&amp;":R"&amp;ROW()&amp;"C"&amp;S478,"false"))&lt;&gt;1+S478-R478," GapInRangeCooling",""))</f>
        <v/>
      </c>
      <c r="X478" s="344" t="str">
        <f ca="1">IF(ODU!$A478="","",IF(COUNTA(INDIRECT("odu!R"&amp;ROW()&amp;"C"&amp;T478&amp;":R"&amp;ROW()&amp;"C"&amp;U478,"false"))&lt;&gt;1+U478-T478," GapInRangeHeating",""))</f>
        <v/>
      </c>
      <c r="Y478" s="345" t="str">
        <f>IF(ODU!$A478="","",IF(OR(ODU!$F478=0,ODU!$B478=0),0,ODU!$F478/ODU!$B478))</f>
        <v/>
      </c>
      <c r="Z478" s="345" t="str">
        <f>IF(ODU!$A478="","",IF(OR(ODU!$G478=0,ODU!$B478=0),0, ODU!$G478/ODU!$B478))</f>
        <v/>
      </c>
      <c r="AA478" s="303" t="str">
        <f>IF(ODU!$A478="","",IF(Y478=0,0,IF(Y478&gt;=0.8,13,IF(Y478&gt;=0.7,12,IF(Y478&gt;=0.6,11,IF(Y478&gt;=0.5,10,0))))))</f>
        <v/>
      </c>
      <c r="AB478" s="351" t="str">
        <f>IF(ODU!$A478="","",IF(Z478&gt;2, 25,6+INT(10*(Z478-0.0001))))</f>
        <v/>
      </c>
      <c r="AC478" s="304" t="str">
        <f>IF(ODU!$A478="","",IF(AA478&lt;R478," CapacityMin",""))</f>
        <v/>
      </c>
      <c r="AD478" s="304" t="str">
        <f>IF(ODU!$A478="","",IF(AB478&gt;S478," CapacityMax",""))</f>
        <v/>
      </c>
      <c r="AE478" s="344" t="str">
        <f>IF(ODU!$A478="","",IF(ODU!H478&lt;Min_Units," UnitMin",""))</f>
        <v/>
      </c>
      <c r="AF478" s="344" t="str">
        <f>IF(ODU!$A478="","",IF(ODU!I478&lt;=ODU!H478," UnitMax",""))</f>
        <v/>
      </c>
      <c r="AG478" s="344" t="str">
        <f>IF(ODU!$A478="","",IF(COUNTIF(IDU!$E$3:$N$3,"="&amp;UPPER(ODU!BL478))=1,""," Invalid_IDU_List"))</f>
        <v/>
      </c>
      <c r="AH478" s="344" t="str">
        <f t="shared" ca="1" si="53"/>
        <v/>
      </c>
      <c r="AI478" s="344" t="str">
        <f t="shared" si="54"/>
        <v/>
      </c>
    </row>
    <row r="479" spans="1:35" x14ac:dyDescent="0.2">
      <c r="A479">
        <v>479</v>
      </c>
      <c r="B479" s="311"/>
      <c r="C479" s="311"/>
      <c r="D479" s="311"/>
      <c r="E479" s="311"/>
      <c r="F479" s="311"/>
      <c r="G479" s="311"/>
      <c r="H479" s="311"/>
      <c r="I479" s="311"/>
      <c r="J479" s="311"/>
      <c r="K479" s="311"/>
      <c r="P479" s="344" t="str">
        <f>IF(ODU!$A479="","",IF(COUNTIF(ODU!$A$4:$A$504,"="&amp;ODU!$A479)&gt;1,"ODU_Duplicate",""))</f>
        <v/>
      </c>
      <c r="R479" s="351" t="str">
        <f>IF(ODU!$A479="","",9 + FIND("1",IF(ODU!$J479&gt;0,"1","0") &amp; IF(ODU!$K479&gt;0,"1","0") &amp; IF(ODU!$L479&gt;0,"1","0") &amp; IF(ODU!$M479&gt;0,"1","0")&amp; IF(ODU!$N479&gt;0,"1","0")&amp; IF(ODU!$O479&gt;0,"1","0")&amp; IF(ODU!$P479&gt;0,"1","0")&amp; IF(ODU!$Q479&gt;0,"1","0")&amp; IF(ODU!$R479&gt;0,"1","0")&amp; IF(ODU!$S479&gt;0,"1","0")&amp; IF(ODU!$T479&gt;0,"1","0")&amp; IF(ODU!$U479&gt;0,"1","0")&amp; IF(ODU!$V479&gt;0,"1","0")&amp; IF(ODU!$W479&gt;0,"1","0")&amp; IF(ODU!$X479&gt;0,"1","0")&amp; IF(ODU!$Y479&gt;0,"1","0")))</f>
        <v/>
      </c>
      <c r="S479" s="351" t="str">
        <f>IF(ODU!$A479="","",26 - FIND("1",IF(ODU!$Y479&gt;0,"1","0") &amp; IF(ODU!$X479&gt;0,"1","0") &amp; IF(ODU!$W479&gt;0,"1","0") &amp; IF(ODU!$V479&gt;0,"1","0")&amp; IF(ODU!$U479&gt;0,"1","0")&amp; IF(ODU!$T479&gt;0,"1","0")&amp; IF(ODU!$S479&gt;0,"1","0")&amp; IF(ODU!$R479&gt;0,"1","0")&amp; IF(ODU!$Q479&gt;0,"1","0")&amp; IF(ODU!$P479&gt;0,"1","0")&amp; IF(ODU!$O479&gt;0,"1","0")&amp; IF(ODU!$N479&gt;0,"1","0")&amp; IF(ODU!$M479&gt;0,"1","0")&amp; IF(ODU!$L479&gt;0,"1","0")&amp; IF(ODU!$K479&gt;0,"1","0")&amp; IF(ODU!$J479&gt;0,"1","0")))</f>
        <v/>
      </c>
      <c r="T479" s="351" t="str">
        <f>IF(ODU!$A479="","",26 + FIND("1",IF(ODU!$AA479&gt;0,"1","0") &amp; IF(ODU!$AB479&gt;0,"1","0") &amp; IF(ODU!$AC479&gt;0,"1","0") &amp; IF(ODU!$AD479&gt;0,"1","0")&amp; IF(ODU!$AE479&gt;0,"1","0")&amp; IF(ODU!$AF479&gt;0,"1","0")&amp; IF(ODU!$AG479&gt;0,"1","0")&amp; IF(ODU!$AH479&gt;0,"1","0")&amp; IF(ODU!$AI479&gt;0,"1","0")&amp; IF(ODU!$AJ479&gt;0,"1","0")&amp; IF(ODU!$AK479&gt;0,"1","0")&amp; IF(ODU!$AL479&gt;0,"1","0")&amp; IF(ODU!$AM479&gt;0,"1","0")&amp; IF(ODU!$AN479&gt;0,"1","0")&amp; IF(ODU!$AO479&gt;0,"1","0")&amp; IF(ODU!$AP479&gt;0,"1","0")))</f>
        <v/>
      </c>
      <c r="U479" s="351" t="str">
        <f>IF(ODU!$A479="","",43 - FIND("1",IF(ODU!$AP479&gt;0,"1","0") &amp; IF(ODU!$AO479&gt;0,"1","0") &amp; IF(ODU!$AN479&gt;0,"1","0") &amp; IF(ODU!$AM479&gt;0,"1","0")&amp; IF(ODU!$AL479&gt;0,"1","0")&amp; IF(ODU!$AK479&gt;0,"1","0")&amp; IF(ODU!$AJ479&gt;0,"1","0")&amp; IF(ODU!$AI479&gt;0,"1","0")&amp; IF(ODU!$AH479&gt;0,"1","0")&amp; IF(ODU!$AG479&gt;0,"1","0")&amp; IF(ODU!$AF479&gt;0,"1","0")&amp; IF(ODU!$AE479&gt;0,"1","0")&amp; IF(ODU!$AD479&gt;0,"1","0")&amp; IF(ODU!$AC479&gt;0,"1","0")&amp; IF(ODU!$AB479&gt;0,"1","0")&amp; IF(ODU!$AA479&gt;0,"1","0")))</f>
        <v/>
      </c>
      <c r="V479" s="351" t="str">
        <f>IF(ODU!$A479="","",IF(OR(T479&lt;&gt;R479+17,U479&lt;&gt;S479+17)," RangeMismatch",""))</f>
        <v/>
      </c>
      <c r="W479" s="344" t="str">
        <f ca="1">IF(ODU!$A479="","",IF(COUNTA(INDIRECT("odu!R"&amp;ROW()&amp;"C"&amp;R479&amp;":R"&amp;ROW()&amp;"C"&amp;S479,"false"))&lt;&gt;1+S479-R479," GapInRangeCooling",""))</f>
        <v/>
      </c>
      <c r="X479" s="344" t="str">
        <f ca="1">IF(ODU!$A479="","",IF(COUNTA(INDIRECT("odu!R"&amp;ROW()&amp;"C"&amp;T479&amp;":R"&amp;ROW()&amp;"C"&amp;U479,"false"))&lt;&gt;1+U479-T479," GapInRangeHeating",""))</f>
        <v/>
      </c>
      <c r="Y479" s="345" t="str">
        <f>IF(ODU!$A479="","",IF(OR(ODU!$F479=0,ODU!$B479=0),0,ODU!$F479/ODU!$B479))</f>
        <v/>
      </c>
      <c r="Z479" s="345" t="str">
        <f>IF(ODU!$A479="","",IF(OR(ODU!$G479=0,ODU!$B479=0),0, ODU!$G479/ODU!$B479))</f>
        <v/>
      </c>
      <c r="AA479" s="303" t="str">
        <f>IF(ODU!$A479="","",IF(Y479=0,0,IF(Y479&gt;=0.8,13,IF(Y479&gt;=0.7,12,IF(Y479&gt;=0.6,11,IF(Y479&gt;=0.5,10,0))))))</f>
        <v/>
      </c>
      <c r="AB479" s="351" t="str">
        <f>IF(ODU!$A479="","",IF(Z479&gt;2, 25,6+INT(10*(Z479-0.0001))))</f>
        <v/>
      </c>
      <c r="AC479" s="304" t="str">
        <f>IF(ODU!$A479="","",IF(AA479&lt;R479," CapacityMin",""))</f>
        <v/>
      </c>
      <c r="AD479" s="304" t="str">
        <f>IF(ODU!$A479="","",IF(AB479&gt;S479," CapacityMax",""))</f>
        <v/>
      </c>
      <c r="AE479" s="344" t="str">
        <f>IF(ODU!$A479="","",IF(ODU!H479&lt;Min_Units," UnitMin",""))</f>
        <v/>
      </c>
      <c r="AF479" s="344" t="str">
        <f>IF(ODU!$A479="","",IF(ODU!I479&lt;=ODU!H479," UnitMax",""))</f>
        <v/>
      </c>
      <c r="AG479" s="344" t="str">
        <f>IF(ODU!$A479="","",IF(COUNTIF(IDU!$E$3:$N$3,"="&amp;UPPER(ODU!BL479))=1,""," Invalid_IDU_List"))</f>
        <v/>
      </c>
      <c r="AH479" s="344" t="str">
        <f t="shared" ca="1" si="53"/>
        <v/>
      </c>
      <c r="AI479" s="344" t="str">
        <f t="shared" si="54"/>
        <v/>
      </c>
    </row>
    <row r="480" spans="1:35" x14ac:dyDescent="0.2">
      <c r="A480">
        <v>480</v>
      </c>
      <c r="B480" s="311"/>
      <c r="C480" s="311"/>
      <c r="D480" s="311"/>
      <c r="E480" s="311"/>
      <c r="F480" s="311"/>
      <c r="G480" s="311"/>
      <c r="H480" s="311"/>
      <c r="I480" s="311"/>
      <c r="J480" s="311"/>
      <c r="K480" s="311"/>
      <c r="P480" s="344" t="str">
        <f>IF(ODU!$A480="","",IF(COUNTIF(ODU!$A$4:$A$504,"="&amp;ODU!$A480)&gt;1,"ODU_Duplicate",""))</f>
        <v/>
      </c>
      <c r="R480" s="351" t="str">
        <f>IF(ODU!$A480="","",9 + FIND("1",IF(ODU!$J480&gt;0,"1","0") &amp; IF(ODU!$K480&gt;0,"1","0") &amp; IF(ODU!$L480&gt;0,"1","0") &amp; IF(ODU!$M480&gt;0,"1","0")&amp; IF(ODU!$N480&gt;0,"1","0")&amp; IF(ODU!$O480&gt;0,"1","0")&amp; IF(ODU!$P480&gt;0,"1","0")&amp; IF(ODU!$Q480&gt;0,"1","0")&amp; IF(ODU!$R480&gt;0,"1","0")&amp; IF(ODU!$S480&gt;0,"1","0")&amp; IF(ODU!$T480&gt;0,"1","0")&amp; IF(ODU!$U480&gt;0,"1","0")&amp; IF(ODU!$V480&gt;0,"1","0")&amp; IF(ODU!$W480&gt;0,"1","0")&amp; IF(ODU!$X480&gt;0,"1","0")&amp; IF(ODU!$Y480&gt;0,"1","0")))</f>
        <v/>
      </c>
      <c r="S480" s="351" t="str">
        <f>IF(ODU!$A480="","",26 - FIND("1",IF(ODU!$Y480&gt;0,"1","0") &amp; IF(ODU!$X480&gt;0,"1","0") &amp; IF(ODU!$W480&gt;0,"1","0") &amp; IF(ODU!$V480&gt;0,"1","0")&amp; IF(ODU!$U480&gt;0,"1","0")&amp; IF(ODU!$T480&gt;0,"1","0")&amp; IF(ODU!$S480&gt;0,"1","0")&amp; IF(ODU!$R480&gt;0,"1","0")&amp; IF(ODU!$Q480&gt;0,"1","0")&amp; IF(ODU!$P480&gt;0,"1","0")&amp; IF(ODU!$O480&gt;0,"1","0")&amp; IF(ODU!$N480&gt;0,"1","0")&amp; IF(ODU!$M480&gt;0,"1","0")&amp; IF(ODU!$L480&gt;0,"1","0")&amp; IF(ODU!$K480&gt;0,"1","0")&amp; IF(ODU!$J480&gt;0,"1","0")))</f>
        <v/>
      </c>
      <c r="T480" s="351" t="str">
        <f>IF(ODU!$A480="","",26 + FIND("1",IF(ODU!$AA480&gt;0,"1","0") &amp; IF(ODU!$AB480&gt;0,"1","0") &amp; IF(ODU!$AC480&gt;0,"1","0") &amp; IF(ODU!$AD480&gt;0,"1","0")&amp; IF(ODU!$AE480&gt;0,"1","0")&amp; IF(ODU!$AF480&gt;0,"1","0")&amp; IF(ODU!$AG480&gt;0,"1","0")&amp; IF(ODU!$AH480&gt;0,"1","0")&amp; IF(ODU!$AI480&gt;0,"1","0")&amp; IF(ODU!$AJ480&gt;0,"1","0")&amp; IF(ODU!$AK480&gt;0,"1","0")&amp; IF(ODU!$AL480&gt;0,"1","0")&amp; IF(ODU!$AM480&gt;0,"1","0")&amp; IF(ODU!$AN480&gt;0,"1","0")&amp; IF(ODU!$AO480&gt;0,"1","0")&amp; IF(ODU!$AP480&gt;0,"1","0")))</f>
        <v/>
      </c>
      <c r="U480" s="351" t="str">
        <f>IF(ODU!$A480="","",43 - FIND("1",IF(ODU!$AP480&gt;0,"1","0") &amp; IF(ODU!$AO480&gt;0,"1","0") &amp; IF(ODU!$AN480&gt;0,"1","0") &amp; IF(ODU!$AM480&gt;0,"1","0")&amp; IF(ODU!$AL480&gt;0,"1","0")&amp; IF(ODU!$AK480&gt;0,"1","0")&amp; IF(ODU!$AJ480&gt;0,"1","0")&amp; IF(ODU!$AI480&gt;0,"1","0")&amp; IF(ODU!$AH480&gt;0,"1","0")&amp; IF(ODU!$AG480&gt;0,"1","0")&amp; IF(ODU!$AF480&gt;0,"1","0")&amp; IF(ODU!$AE480&gt;0,"1","0")&amp; IF(ODU!$AD480&gt;0,"1","0")&amp; IF(ODU!$AC480&gt;0,"1","0")&amp; IF(ODU!$AB480&gt;0,"1","0")&amp; IF(ODU!$AA480&gt;0,"1","0")))</f>
        <v/>
      </c>
      <c r="V480" s="351" t="str">
        <f>IF(ODU!$A480="","",IF(OR(T480&lt;&gt;R480+17,U480&lt;&gt;S480+17)," RangeMismatch",""))</f>
        <v/>
      </c>
      <c r="W480" s="344" t="str">
        <f ca="1">IF(ODU!$A480="","",IF(COUNTA(INDIRECT("odu!R"&amp;ROW()&amp;"C"&amp;R480&amp;":R"&amp;ROW()&amp;"C"&amp;S480,"false"))&lt;&gt;1+S480-R480," GapInRangeCooling",""))</f>
        <v/>
      </c>
      <c r="X480" s="344" t="str">
        <f ca="1">IF(ODU!$A480="","",IF(COUNTA(INDIRECT("odu!R"&amp;ROW()&amp;"C"&amp;T480&amp;":R"&amp;ROW()&amp;"C"&amp;U480,"false"))&lt;&gt;1+U480-T480," GapInRangeHeating",""))</f>
        <v/>
      </c>
      <c r="Y480" s="345" t="str">
        <f>IF(ODU!$A480="","",IF(OR(ODU!$F480=0,ODU!$B480=0),0,ODU!$F480/ODU!$B480))</f>
        <v/>
      </c>
      <c r="Z480" s="345" t="str">
        <f>IF(ODU!$A480="","",IF(OR(ODU!$G480=0,ODU!$B480=0),0, ODU!$G480/ODU!$B480))</f>
        <v/>
      </c>
      <c r="AA480" s="303" t="str">
        <f>IF(ODU!$A480="","",IF(Y480=0,0,IF(Y480&gt;=0.8,13,IF(Y480&gt;=0.7,12,IF(Y480&gt;=0.6,11,IF(Y480&gt;=0.5,10,0))))))</f>
        <v/>
      </c>
      <c r="AB480" s="351" t="str">
        <f>IF(ODU!$A480="","",IF(Z480&gt;2, 25,6+INT(10*(Z480-0.0001))))</f>
        <v/>
      </c>
      <c r="AC480" s="304" t="str">
        <f>IF(ODU!$A480="","",IF(AA480&lt;R480," CapacityMin",""))</f>
        <v/>
      </c>
      <c r="AD480" s="304" t="str">
        <f>IF(ODU!$A480="","",IF(AB480&gt;S480," CapacityMax",""))</f>
        <v/>
      </c>
      <c r="AE480" s="344" t="str">
        <f>IF(ODU!$A480="","",IF(ODU!H480&lt;Min_Units," UnitMin",""))</f>
        <v/>
      </c>
      <c r="AF480" s="344" t="str">
        <f>IF(ODU!$A480="","",IF(ODU!I480&lt;=ODU!H480," UnitMax",""))</f>
        <v/>
      </c>
      <c r="AG480" s="344" t="str">
        <f>IF(ODU!$A480="","",IF(COUNTIF(IDU!$E$3:$N$3,"="&amp;UPPER(ODU!BL480))=1,""," Invalid_IDU_List"))</f>
        <v/>
      </c>
      <c r="AH480" s="344" t="str">
        <f t="shared" ca="1" si="53"/>
        <v/>
      </c>
      <c r="AI480" s="344" t="str">
        <f t="shared" si="54"/>
        <v/>
      </c>
    </row>
    <row r="481" spans="1:35" x14ac:dyDescent="0.2">
      <c r="A481">
        <v>481</v>
      </c>
      <c r="B481" s="311"/>
      <c r="C481" s="311"/>
      <c r="D481" s="311"/>
      <c r="E481" s="311"/>
      <c r="F481" s="311"/>
      <c r="G481" s="311"/>
      <c r="H481" s="311"/>
      <c r="I481" s="311"/>
      <c r="J481" s="311"/>
      <c r="K481" s="311"/>
      <c r="P481" s="344" t="str">
        <f>IF(ODU!$A481="","",IF(COUNTIF(ODU!$A$4:$A$504,"="&amp;ODU!$A481)&gt;1,"ODU_Duplicate",""))</f>
        <v/>
      </c>
      <c r="R481" s="351" t="str">
        <f>IF(ODU!$A481="","",9 + FIND("1",IF(ODU!$J481&gt;0,"1","0") &amp; IF(ODU!$K481&gt;0,"1","0") &amp; IF(ODU!$L481&gt;0,"1","0") &amp; IF(ODU!$M481&gt;0,"1","0")&amp; IF(ODU!$N481&gt;0,"1","0")&amp; IF(ODU!$O481&gt;0,"1","0")&amp; IF(ODU!$P481&gt;0,"1","0")&amp; IF(ODU!$Q481&gt;0,"1","0")&amp; IF(ODU!$R481&gt;0,"1","0")&amp; IF(ODU!$S481&gt;0,"1","0")&amp; IF(ODU!$T481&gt;0,"1","0")&amp; IF(ODU!$U481&gt;0,"1","0")&amp; IF(ODU!$V481&gt;0,"1","0")&amp; IF(ODU!$W481&gt;0,"1","0")&amp; IF(ODU!$X481&gt;0,"1","0")&amp; IF(ODU!$Y481&gt;0,"1","0")))</f>
        <v/>
      </c>
      <c r="S481" s="351" t="str">
        <f>IF(ODU!$A481="","",26 - FIND("1",IF(ODU!$Y481&gt;0,"1","0") &amp; IF(ODU!$X481&gt;0,"1","0") &amp; IF(ODU!$W481&gt;0,"1","0") &amp; IF(ODU!$V481&gt;0,"1","0")&amp; IF(ODU!$U481&gt;0,"1","0")&amp; IF(ODU!$T481&gt;0,"1","0")&amp; IF(ODU!$S481&gt;0,"1","0")&amp; IF(ODU!$R481&gt;0,"1","0")&amp; IF(ODU!$Q481&gt;0,"1","0")&amp; IF(ODU!$P481&gt;0,"1","0")&amp; IF(ODU!$O481&gt;0,"1","0")&amp; IF(ODU!$N481&gt;0,"1","0")&amp; IF(ODU!$M481&gt;0,"1","0")&amp; IF(ODU!$L481&gt;0,"1","0")&amp; IF(ODU!$K481&gt;0,"1","0")&amp; IF(ODU!$J481&gt;0,"1","0")))</f>
        <v/>
      </c>
      <c r="T481" s="351" t="str">
        <f>IF(ODU!$A481="","",26 + FIND("1",IF(ODU!$AA481&gt;0,"1","0") &amp; IF(ODU!$AB481&gt;0,"1","0") &amp; IF(ODU!$AC481&gt;0,"1","0") &amp; IF(ODU!$AD481&gt;0,"1","0")&amp; IF(ODU!$AE481&gt;0,"1","0")&amp; IF(ODU!$AF481&gt;0,"1","0")&amp; IF(ODU!$AG481&gt;0,"1","0")&amp; IF(ODU!$AH481&gt;0,"1","0")&amp; IF(ODU!$AI481&gt;0,"1","0")&amp; IF(ODU!$AJ481&gt;0,"1","0")&amp; IF(ODU!$AK481&gt;0,"1","0")&amp; IF(ODU!$AL481&gt;0,"1","0")&amp; IF(ODU!$AM481&gt;0,"1","0")&amp; IF(ODU!$AN481&gt;0,"1","0")&amp; IF(ODU!$AO481&gt;0,"1","0")&amp; IF(ODU!$AP481&gt;0,"1","0")))</f>
        <v/>
      </c>
      <c r="U481" s="351" t="str">
        <f>IF(ODU!$A481="","",43 - FIND("1",IF(ODU!$AP481&gt;0,"1","0") &amp; IF(ODU!$AO481&gt;0,"1","0") &amp; IF(ODU!$AN481&gt;0,"1","0") &amp; IF(ODU!$AM481&gt;0,"1","0")&amp; IF(ODU!$AL481&gt;0,"1","0")&amp; IF(ODU!$AK481&gt;0,"1","0")&amp; IF(ODU!$AJ481&gt;0,"1","0")&amp; IF(ODU!$AI481&gt;0,"1","0")&amp; IF(ODU!$AH481&gt;0,"1","0")&amp; IF(ODU!$AG481&gt;0,"1","0")&amp; IF(ODU!$AF481&gt;0,"1","0")&amp; IF(ODU!$AE481&gt;0,"1","0")&amp; IF(ODU!$AD481&gt;0,"1","0")&amp; IF(ODU!$AC481&gt;0,"1","0")&amp; IF(ODU!$AB481&gt;0,"1","0")&amp; IF(ODU!$AA481&gt;0,"1","0")))</f>
        <v/>
      </c>
      <c r="V481" s="351" t="str">
        <f>IF(ODU!$A481="","",IF(OR(T481&lt;&gt;R481+17,U481&lt;&gt;S481+17)," RangeMismatch",""))</f>
        <v/>
      </c>
      <c r="W481" s="344" t="str">
        <f ca="1">IF(ODU!$A481="","",IF(COUNTA(INDIRECT("odu!R"&amp;ROW()&amp;"C"&amp;R481&amp;":R"&amp;ROW()&amp;"C"&amp;S481,"false"))&lt;&gt;1+S481-R481," GapInRangeCooling",""))</f>
        <v/>
      </c>
      <c r="X481" s="344" t="str">
        <f ca="1">IF(ODU!$A481="","",IF(COUNTA(INDIRECT("odu!R"&amp;ROW()&amp;"C"&amp;T481&amp;":R"&amp;ROW()&amp;"C"&amp;U481,"false"))&lt;&gt;1+U481-T481," GapInRangeHeating",""))</f>
        <v/>
      </c>
      <c r="Y481" s="345" t="str">
        <f>IF(ODU!$A481="","",IF(OR(ODU!$F481=0,ODU!$B481=0),0,ODU!$F481/ODU!$B481))</f>
        <v/>
      </c>
      <c r="Z481" s="345" t="str">
        <f>IF(ODU!$A481="","",IF(OR(ODU!$G481=0,ODU!$B481=0),0, ODU!$G481/ODU!$B481))</f>
        <v/>
      </c>
      <c r="AA481" s="303" t="str">
        <f>IF(ODU!$A481="","",IF(Y481=0,0,IF(Y481&gt;=0.8,13,IF(Y481&gt;=0.7,12,IF(Y481&gt;=0.6,11,IF(Y481&gt;=0.5,10,0))))))</f>
        <v/>
      </c>
      <c r="AB481" s="351" t="str">
        <f>IF(ODU!$A481="","",IF(Z481&gt;2, 25,6+INT(10*(Z481-0.0001))))</f>
        <v/>
      </c>
      <c r="AC481" s="304" t="str">
        <f>IF(ODU!$A481="","",IF(AA481&lt;R481," CapacityMin",""))</f>
        <v/>
      </c>
      <c r="AD481" s="304" t="str">
        <f>IF(ODU!$A481="","",IF(AB481&gt;S481," CapacityMax",""))</f>
        <v/>
      </c>
      <c r="AE481" s="344" t="str">
        <f>IF(ODU!$A481="","",IF(ODU!H481&lt;Min_Units," UnitMin",""))</f>
        <v/>
      </c>
      <c r="AF481" s="344" t="str">
        <f>IF(ODU!$A481="","",IF(ODU!I481&lt;=ODU!H481," UnitMax",""))</f>
        <v/>
      </c>
      <c r="AG481" s="344" t="str">
        <f>IF(ODU!$A481="","",IF(COUNTIF(IDU!$E$3:$N$3,"="&amp;UPPER(ODU!BL481))=1,""," Invalid_IDU_List"))</f>
        <v/>
      </c>
      <c r="AH481" s="344" t="str">
        <f t="shared" ca="1" si="53"/>
        <v/>
      </c>
      <c r="AI481" s="344" t="str">
        <f t="shared" si="54"/>
        <v/>
      </c>
    </row>
    <row r="482" spans="1:35" x14ac:dyDescent="0.2">
      <c r="A482">
        <v>482</v>
      </c>
      <c r="B482" s="311"/>
      <c r="C482" s="311"/>
      <c r="D482" s="311"/>
      <c r="E482" s="311"/>
      <c r="F482" s="311"/>
      <c r="G482" s="311"/>
      <c r="H482" s="311"/>
      <c r="I482" s="311"/>
      <c r="J482" s="311"/>
      <c r="K482" s="311"/>
      <c r="P482" s="344" t="str">
        <f>IF(ODU!$A482="","",IF(COUNTIF(ODU!$A$4:$A$504,"="&amp;ODU!$A482)&gt;1,"ODU_Duplicate",""))</f>
        <v/>
      </c>
      <c r="R482" s="351" t="str">
        <f>IF(ODU!$A482="","",9 + FIND("1",IF(ODU!$J482&gt;0,"1","0") &amp; IF(ODU!$K482&gt;0,"1","0") &amp; IF(ODU!$L482&gt;0,"1","0") &amp; IF(ODU!$M482&gt;0,"1","0")&amp; IF(ODU!$N482&gt;0,"1","0")&amp; IF(ODU!$O482&gt;0,"1","0")&amp; IF(ODU!$P482&gt;0,"1","0")&amp; IF(ODU!$Q482&gt;0,"1","0")&amp; IF(ODU!$R482&gt;0,"1","0")&amp; IF(ODU!$S482&gt;0,"1","0")&amp; IF(ODU!$T482&gt;0,"1","0")&amp; IF(ODU!$U482&gt;0,"1","0")&amp; IF(ODU!$V482&gt;0,"1","0")&amp; IF(ODU!$W482&gt;0,"1","0")&amp; IF(ODU!$X482&gt;0,"1","0")&amp; IF(ODU!$Y482&gt;0,"1","0")))</f>
        <v/>
      </c>
      <c r="S482" s="351" t="str">
        <f>IF(ODU!$A482="","",26 - FIND("1",IF(ODU!$Y482&gt;0,"1","0") &amp; IF(ODU!$X482&gt;0,"1","0") &amp; IF(ODU!$W482&gt;0,"1","0") &amp; IF(ODU!$V482&gt;0,"1","0")&amp; IF(ODU!$U482&gt;0,"1","0")&amp; IF(ODU!$T482&gt;0,"1","0")&amp; IF(ODU!$S482&gt;0,"1","0")&amp; IF(ODU!$R482&gt;0,"1","0")&amp; IF(ODU!$Q482&gt;0,"1","0")&amp; IF(ODU!$P482&gt;0,"1","0")&amp; IF(ODU!$O482&gt;0,"1","0")&amp; IF(ODU!$N482&gt;0,"1","0")&amp; IF(ODU!$M482&gt;0,"1","0")&amp; IF(ODU!$L482&gt;0,"1","0")&amp; IF(ODU!$K482&gt;0,"1","0")&amp; IF(ODU!$J482&gt;0,"1","0")))</f>
        <v/>
      </c>
      <c r="T482" s="351" t="str">
        <f>IF(ODU!$A482="","",26 + FIND("1",IF(ODU!$AA482&gt;0,"1","0") &amp; IF(ODU!$AB482&gt;0,"1","0") &amp; IF(ODU!$AC482&gt;0,"1","0") &amp; IF(ODU!$AD482&gt;0,"1","0")&amp; IF(ODU!$AE482&gt;0,"1","0")&amp; IF(ODU!$AF482&gt;0,"1","0")&amp; IF(ODU!$AG482&gt;0,"1","0")&amp; IF(ODU!$AH482&gt;0,"1","0")&amp; IF(ODU!$AI482&gt;0,"1","0")&amp; IF(ODU!$AJ482&gt;0,"1","0")&amp; IF(ODU!$AK482&gt;0,"1","0")&amp; IF(ODU!$AL482&gt;0,"1","0")&amp; IF(ODU!$AM482&gt;0,"1","0")&amp; IF(ODU!$AN482&gt;0,"1","0")&amp; IF(ODU!$AO482&gt;0,"1","0")&amp; IF(ODU!$AP482&gt;0,"1","0")))</f>
        <v/>
      </c>
      <c r="U482" s="351" t="str">
        <f>IF(ODU!$A482="","",43 - FIND("1",IF(ODU!$AP482&gt;0,"1","0") &amp; IF(ODU!$AO482&gt;0,"1","0") &amp; IF(ODU!$AN482&gt;0,"1","0") &amp; IF(ODU!$AM482&gt;0,"1","0")&amp; IF(ODU!$AL482&gt;0,"1","0")&amp; IF(ODU!$AK482&gt;0,"1","0")&amp; IF(ODU!$AJ482&gt;0,"1","0")&amp; IF(ODU!$AI482&gt;0,"1","0")&amp; IF(ODU!$AH482&gt;0,"1","0")&amp; IF(ODU!$AG482&gt;0,"1","0")&amp; IF(ODU!$AF482&gt;0,"1","0")&amp; IF(ODU!$AE482&gt;0,"1","0")&amp; IF(ODU!$AD482&gt;0,"1","0")&amp; IF(ODU!$AC482&gt;0,"1","0")&amp; IF(ODU!$AB482&gt;0,"1","0")&amp; IF(ODU!$AA482&gt;0,"1","0")))</f>
        <v/>
      </c>
      <c r="V482" s="351" t="str">
        <f>IF(ODU!$A482="","",IF(OR(T482&lt;&gt;R482+17,U482&lt;&gt;S482+17)," RangeMismatch",""))</f>
        <v/>
      </c>
      <c r="W482" s="344" t="str">
        <f ca="1">IF(ODU!$A482="","",IF(COUNTA(INDIRECT("odu!R"&amp;ROW()&amp;"C"&amp;R482&amp;":R"&amp;ROW()&amp;"C"&amp;S482,"false"))&lt;&gt;1+S482-R482," GapInRangeCooling",""))</f>
        <v/>
      </c>
      <c r="X482" s="344" t="str">
        <f ca="1">IF(ODU!$A482="","",IF(COUNTA(INDIRECT("odu!R"&amp;ROW()&amp;"C"&amp;T482&amp;":R"&amp;ROW()&amp;"C"&amp;U482,"false"))&lt;&gt;1+U482-T482," GapInRangeHeating",""))</f>
        <v/>
      </c>
      <c r="Y482" s="345" t="str">
        <f>IF(ODU!$A482="","",IF(OR(ODU!$F482=0,ODU!$B482=0),0,ODU!$F482/ODU!$B482))</f>
        <v/>
      </c>
      <c r="Z482" s="345" t="str">
        <f>IF(ODU!$A482="","",IF(OR(ODU!$G482=0,ODU!$B482=0),0, ODU!$G482/ODU!$B482))</f>
        <v/>
      </c>
      <c r="AA482" s="303" t="str">
        <f>IF(ODU!$A482="","",IF(Y482=0,0,IF(Y482&gt;=0.8,13,IF(Y482&gt;=0.7,12,IF(Y482&gt;=0.6,11,IF(Y482&gt;=0.5,10,0))))))</f>
        <v/>
      </c>
      <c r="AB482" s="351" t="str">
        <f>IF(ODU!$A482="","",IF(Z482&gt;2, 25,6+INT(10*(Z482-0.0001))))</f>
        <v/>
      </c>
      <c r="AC482" s="304" t="str">
        <f>IF(ODU!$A482="","",IF(AA482&lt;R482," CapacityMin",""))</f>
        <v/>
      </c>
      <c r="AD482" s="304" t="str">
        <f>IF(ODU!$A482="","",IF(AB482&gt;S482," CapacityMax",""))</f>
        <v/>
      </c>
      <c r="AE482" s="344" t="str">
        <f>IF(ODU!$A482="","",IF(ODU!H482&lt;Min_Units," UnitMin",""))</f>
        <v/>
      </c>
      <c r="AF482" s="344" t="str">
        <f>IF(ODU!$A482="","",IF(ODU!I482&lt;=ODU!H482," UnitMax",""))</f>
        <v/>
      </c>
      <c r="AG482" s="344" t="str">
        <f>IF(ODU!$A482="","",IF(COUNTIF(IDU!$E$3:$N$3,"="&amp;UPPER(ODU!BL482))=1,""," Invalid_IDU_List"))</f>
        <v/>
      </c>
      <c r="AH482" s="344" t="str">
        <f t="shared" ca="1" si="53"/>
        <v/>
      </c>
      <c r="AI482" s="344" t="str">
        <f t="shared" si="54"/>
        <v/>
      </c>
    </row>
    <row r="483" spans="1:35" x14ac:dyDescent="0.2">
      <c r="A483">
        <v>483</v>
      </c>
      <c r="B483" s="311"/>
      <c r="C483" s="311"/>
      <c r="D483" s="311"/>
      <c r="E483" s="311"/>
      <c r="F483" s="311"/>
      <c r="G483" s="311"/>
      <c r="H483" s="311"/>
      <c r="I483" s="311"/>
      <c r="J483" s="311"/>
      <c r="K483" s="311"/>
      <c r="P483" s="344" t="str">
        <f>IF(ODU!$A483="","",IF(COUNTIF(ODU!$A$4:$A$504,"="&amp;ODU!$A483)&gt;1,"ODU_Duplicate",""))</f>
        <v/>
      </c>
      <c r="R483" s="351" t="str">
        <f>IF(ODU!$A483="","",9 + FIND("1",IF(ODU!$J483&gt;0,"1","0") &amp; IF(ODU!$K483&gt;0,"1","0") &amp; IF(ODU!$L483&gt;0,"1","0") &amp; IF(ODU!$M483&gt;0,"1","0")&amp; IF(ODU!$N483&gt;0,"1","0")&amp; IF(ODU!$O483&gt;0,"1","0")&amp; IF(ODU!$P483&gt;0,"1","0")&amp; IF(ODU!$Q483&gt;0,"1","0")&amp; IF(ODU!$R483&gt;0,"1","0")&amp; IF(ODU!$S483&gt;0,"1","0")&amp; IF(ODU!$T483&gt;0,"1","0")&amp; IF(ODU!$U483&gt;0,"1","0")&amp; IF(ODU!$V483&gt;0,"1","0")&amp; IF(ODU!$W483&gt;0,"1","0")&amp; IF(ODU!$X483&gt;0,"1","0")&amp; IF(ODU!$Y483&gt;0,"1","0")))</f>
        <v/>
      </c>
      <c r="S483" s="351" t="str">
        <f>IF(ODU!$A483="","",26 - FIND("1",IF(ODU!$Y483&gt;0,"1","0") &amp; IF(ODU!$X483&gt;0,"1","0") &amp; IF(ODU!$W483&gt;0,"1","0") &amp; IF(ODU!$V483&gt;0,"1","0")&amp; IF(ODU!$U483&gt;0,"1","0")&amp; IF(ODU!$T483&gt;0,"1","0")&amp; IF(ODU!$S483&gt;0,"1","0")&amp; IF(ODU!$R483&gt;0,"1","0")&amp; IF(ODU!$Q483&gt;0,"1","0")&amp; IF(ODU!$P483&gt;0,"1","0")&amp; IF(ODU!$O483&gt;0,"1","0")&amp; IF(ODU!$N483&gt;0,"1","0")&amp; IF(ODU!$M483&gt;0,"1","0")&amp; IF(ODU!$L483&gt;0,"1","0")&amp; IF(ODU!$K483&gt;0,"1","0")&amp; IF(ODU!$J483&gt;0,"1","0")))</f>
        <v/>
      </c>
      <c r="T483" s="351" t="str">
        <f>IF(ODU!$A483="","",26 + FIND("1",IF(ODU!$AA483&gt;0,"1","0") &amp; IF(ODU!$AB483&gt;0,"1","0") &amp; IF(ODU!$AC483&gt;0,"1","0") &amp; IF(ODU!$AD483&gt;0,"1","0")&amp; IF(ODU!$AE483&gt;0,"1","0")&amp; IF(ODU!$AF483&gt;0,"1","0")&amp; IF(ODU!$AG483&gt;0,"1","0")&amp; IF(ODU!$AH483&gt;0,"1","0")&amp; IF(ODU!$AI483&gt;0,"1","0")&amp; IF(ODU!$AJ483&gt;0,"1","0")&amp; IF(ODU!$AK483&gt;0,"1","0")&amp; IF(ODU!$AL483&gt;0,"1","0")&amp; IF(ODU!$AM483&gt;0,"1","0")&amp; IF(ODU!$AN483&gt;0,"1","0")&amp; IF(ODU!$AO483&gt;0,"1","0")&amp; IF(ODU!$AP483&gt;0,"1","0")))</f>
        <v/>
      </c>
      <c r="U483" s="351" t="str">
        <f>IF(ODU!$A483="","",43 - FIND("1",IF(ODU!$AP483&gt;0,"1","0") &amp; IF(ODU!$AO483&gt;0,"1","0") &amp; IF(ODU!$AN483&gt;0,"1","0") &amp; IF(ODU!$AM483&gt;0,"1","0")&amp; IF(ODU!$AL483&gt;0,"1","0")&amp; IF(ODU!$AK483&gt;0,"1","0")&amp; IF(ODU!$AJ483&gt;0,"1","0")&amp; IF(ODU!$AI483&gt;0,"1","0")&amp; IF(ODU!$AH483&gt;0,"1","0")&amp; IF(ODU!$AG483&gt;0,"1","0")&amp; IF(ODU!$AF483&gt;0,"1","0")&amp; IF(ODU!$AE483&gt;0,"1","0")&amp; IF(ODU!$AD483&gt;0,"1","0")&amp; IF(ODU!$AC483&gt;0,"1","0")&amp; IF(ODU!$AB483&gt;0,"1","0")&amp; IF(ODU!$AA483&gt;0,"1","0")))</f>
        <v/>
      </c>
      <c r="V483" s="351" t="str">
        <f>IF(ODU!$A483="","",IF(OR(T483&lt;&gt;R483+17,U483&lt;&gt;S483+17)," RangeMismatch",""))</f>
        <v/>
      </c>
      <c r="W483" s="344" t="str">
        <f ca="1">IF(ODU!$A483="","",IF(COUNTA(INDIRECT("odu!R"&amp;ROW()&amp;"C"&amp;R483&amp;":R"&amp;ROW()&amp;"C"&amp;S483,"false"))&lt;&gt;1+S483-R483," GapInRangeCooling",""))</f>
        <v/>
      </c>
      <c r="X483" s="344" t="str">
        <f ca="1">IF(ODU!$A483="","",IF(COUNTA(INDIRECT("odu!R"&amp;ROW()&amp;"C"&amp;T483&amp;":R"&amp;ROW()&amp;"C"&amp;U483,"false"))&lt;&gt;1+U483-T483," GapInRangeHeating",""))</f>
        <v/>
      </c>
      <c r="Y483" s="345" t="str">
        <f>IF(ODU!$A483="","",IF(OR(ODU!$F483=0,ODU!$B483=0),0,ODU!$F483/ODU!$B483))</f>
        <v/>
      </c>
      <c r="Z483" s="345" t="str">
        <f>IF(ODU!$A483="","",IF(OR(ODU!$G483=0,ODU!$B483=0),0, ODU!$G483/ODU!$B483))</f>
        <v/>
      </c>
      <c r="AA483" s="303" t="str">
        <f>IF(ODU!$A483="","",IF(Y483=0,0,IF(Y483&gt;=0.8,13,IF(Y483&gt;=0.7,12,IF(Y483&gt;=0.6,11,IF(Y483&gt;=0.5,10,0))))))</f>
        <v/>
      </c>
      <c r="AB483" s="351" t="str">
        <f>IF(ODU!$A483="","",IF(Z483&gt;2, 25,6+INT(10*(Z483-0.0001))))</f>
        <v/>
      </c>
      <c r="AC483" s="304" t="str">
        <f>IF(ODU!$A483="","",IF(AA483&lt;R483," CapacityMin",""))</f>
        <v/>
      </c>
      <c r="AD483" s="304" t="str">
        <f>IF(ODU!$A483="","",IF(AB483&gt;S483," CapacityMax",""))</f>
        <v/>
      </c>
      <c r="AE483" s="344" t="str">
        <f>IF(ODU!$A483="","",IF(ODU!H483&lt;Min_Units," UnitMin",""))</f>
        <v/>
      </c>
      <c r="AF483" s="344" t="str">
        <f>IF(ODU!$A483="","",IF(ODU!I483&lt;=ODU!H483," UnitMax",""))</f>
        <v/>
      </c>
      <c r="AG483" s="344" t="str">
        <f>IF(ODU!$A483="","",IF(COUNTIF(IDU!$E$3:$N$3,"="&amp;UPPER(ODU!BL483))=1,""," Invalid_IDU_List"))</f>
        <v/>
      </c>
      <c r="AH483" s="344" t="str">
        <f t="shared" ca="1" si="53"/>
        <v/>
      </c>
      <c r="AI483" s="344" t="str">
        <f t="shared" si="54"/>
        <v/>
      </c>
    </row>
    <row r="484" spans="1:35" x14ac:dyDescent="0.2">
      <c r="A484">
        <v>484</v>
      </c>
      <c r="B484" s="311"/>
      <c r="C484" s="311"/>
      <c r="D484" s="311"/>
      <c r="E484" s="311"/>
      <c r="F484" s="311"/>
      <c r="G484" s="311"/>
      <c r="H484" s="311"/>
      <c r="I484" s="311"/>
      <c r="J484" s="311"/>
      <c r="K484" s="311"/>
      <c r="P484" s="344" t="str">
        <f>IF(ODU!$A484="","",IF(COUNTIF(ODU!$A$4:$A$504,"="&amp;ODU!$A484)&gt;1,"ODU_Duplicate",""))</f>
        <v/>
      </c>
      <c r="R484" s="351" t="str">
        <f>IF(ODU!$A484="","",9 + FIND("1",IF(ODU!$J484&gt;0,"1","0") &amp; IF(ODU!$K484&gt;0,"1","0") &amp; IF(ODU!$L484&gt;0,"1","0") &amp; IF(ODU!$M484&gt;0,"1","0")&amp; IF(ODU!$N484&gt;0,"1","0")&amp; IF(ODU!$O484&gt;0,"1","0")&amp; IF(ODU!$P484&gt;0,"1","0")&amp; IF(ODU!$Q484&gt;0,"1","0")&amp; IF(ODU!$R484&gt;0,"1","0")&amp; IF(ODU!$S484&gt;0,"1","0")&amp; IF(ODU!$T484&gt;0,"1","0")&amp; IF(ODU!$U484&gt;0,"1","0")&amp; IF(ODU!$V484&gt;0,"1","0")&amp; IF(ODU!$W484&gt;0,"1","0")&amp; IF(ODU!$X484&gt;0,"1","0")&amp; IF(ODU!$Y484&gt;0,"1","0")))</f>
        <v/>
      </c>
      <c r="S484" s="351" t="str">
        <f>IF(ODU!$A484="","",26 - FIND("1",IF(ODU!$Y484&gt;0,"1","0") &amp; IF(ODU!$X484&gt;0,"1","0") &amp; IF(ODU!$W484&gt;0,"1","0") &amp; IF(ODU!$V484&gt;0,"1","0")&amp; IF(ODU!$U484&gt;0,"1","0")&amp; IF(ODU!$T484&gt;0,"1","0")&amp; IF(ODU!$S484&gt;0,"1","0")&amp; IF(ODU!$R484&gt;0,"1","0")&amp; IF(ODU!$Q484&gt;0,"1","0")&amp; IF(ODU!$P484&gt;0,"1","0")&amp; IF(ODU!$O484&gt;0,"1","0")&amp; IF(ODU!$N484&gt;0,"1","0")&amp; IF(ODU!$M484&gt;0,"1","0")&amp; IF(ODU!$L484&gt;0,"1","0")&amp; IF(ODU!$K484&gt;0,"1","0")&amp; IF(ODU!$J484&gt;0,"1","0")))</f>
        <v/>
      </c>
      <c r="T484" s="351" t="str">
        <f>IF(ODU!$A484="","",26 + FIND("1",IF(ODU!$AA484&gt;0,"1","0") &amp; IF(ODU!$AB484&gt;0,"1","0") &amp; IF(ODU!$AC484&gt;0,"1","0") &amp; IF(ODU!$AD484&gt;0,"1","0")&amp; IF(ODU!$AE484&gt;0,"1","0")&amp; IF(ODU!$AF484&gt;0,"1","0")&amp; IF(ODU!$AG484&gt;0,"1","0")&amp; IF(ODU!$AH484&gt;0,"1","0")&amp; IF(ODU!$AI484&gt;0,"1","0")&amp; IF(ODU!$AJ484&gt;0,"1","0")&amp; IF(ODU!$AK484&gt;0,"1","0")&amp; IF(ODU!$AL484&gt;0,"1","0")&amp; IF(ODU!$AM484&gt;0,"1","0")&amp; IF(ODU!$AN484&gt;0,"1","0")&amp; IF(ODU!$AO484&gt;0,"1","0")&amp; IF(ODU!$AP484&gt;0,"1","0")))</f>
        <v/>
      </c>
      <c r="U484" s="351" t="str">
        <f>IF(ODU!$A484="","",43 - FIND("1",IF(ODU!$AP484&gt;0,"1","0") &amp; IF(ODU!$AO484&gt;0,"1","0") &amp; IF(ODU!$AN484&gt;0,"1","0") &amp; IF(ODU!$AM484&gt;0,"1","0")&amp; IF(ODU!$AL484&gt;0,"1","0")&amp; IF(ODU!$AK484&gt;0,"1","0")&amp; IF(ODU!$AJ484&gt;0,"1","0")&amp; IF(ODU!$AI484&gt;0,"1","0")&amp; IF(ODU!$AH484&gt;0,"1","0")&amp; IF(ODU!$AG484&gt;0,"1","0")&amp; IF(ODU!$AF484&gt;0,"1","0")&amp; IF(ODU!$AE484&gt;0,"1","0")&amp; IF(ODU!$AD484&gt;0,"1","0")&amp; IF(ODU!$AC484&gt;0,"1","0")&amp; IF(ODU!$AB484&gt;0,"1","0")&amp; IF(ODU!$AA484&gt;0,"1","0")))</f>
        <v/>
      </c>
      <c r="V484" s="351" t="str">
        <f>IF(ODU!$A484="","",IF(OR(T484&lt;&gt;R484+17,U484&lt;&gt;S484+17)," RangeMismatch",""))</f>
        <v/>
      </c>
      <c r="W484" s="344" t="str">
        <f ca="1">IF(ODU!$A484="","",IF(COUNTA(INDIRECT("odu!R"&amp;ROW()&amp;"C"&amp;R484&amp;":R"&amp;ROW()&amp;"C"&amp;S484,"false"))&lt;&gt;1+S484-R484," GapInRangeCooling",""))</f>
        <v/>
      </c>
      <c r="X484" s="344" t="str">
        <f ca="1">IF(ODU!$A484="","",IF(COUNTA(INDIRECT("odu!R"&amp;ROW()&amp;"C"&amp;T484&amp;":R"&amp;ROW()&amp;"C"&amp;U484,"false"))&lt;&gt;1+U484-T484," GapInRangeHeating",""))</f>
        <v/>
      </c>
      <c r="Y484" s="345" t="str">
        <f>IF(ODU!$A484="","",IF(OR(ODU!$F484=0,ODU!$B484=0),0,ODU!$F484/ODU!$B484))</f>
        <v/>
      </c>
      <c r="Z484" s="345" t="str">
        <f>IF(ODU!$A484="","",IF(OR(ODU!$G484=0,ODU!$B484=0),0, ODU!$G484/ODU!$B484))</f>
        <v/>
      </c>
      <c r="AA484" s="303" t="str">
        <f>IF(ODU!$A484="","",IF(Y484=0,0,IF(Y484&gt;=0.8,13,IF(Y484&gt;=0.7,12,IF(Y484&gt;=0.6,11,IF(Y484&gt;=0.5,10,0))))))</f>
        <v/>
      </c>
      <c r="AB484" s="351" t="str">
        <f>IF(ODU!$A484="","",IF(Z484&gt;2, 25,6+INT(10*(Z484-0.0001))))</f>
        <v/>
      </c>
      <c r="AC484" s="304" t="str">
        <f>IF(ODU!$A484="","",IF(AA484&lt;R484," CapacityMin",""))</f>
        <v/>
      </c>
      <c r="AD484" s="304" t="str">
        <f>IF(ODU!$A484="","",IF(AB484&gt;S484," CapacityMax",""))</f>
        <v/>
      </c>
      <c r="AE484" s="344" t="str">
        <f>IF(ODU!$A484="","",IF(ODU!H484&lt;Min_Units," UnitMin",""))</f>
        <v/>
      </c>
      <c r="AF484" s="344" t="str">
        <f>IF(ODU!$A484="","",IF(ODU!I484&lt;=ODU!H484," UnitMax",""))</f>
        <v/>
      </c>
      <c r="AG484" s="344" t="str">
        <f>IF(ODU!$A484="","",IF(COUNTIF(IDU!$E$3:$N$3,"="&amp;UPPER(ODU!BL484))=1,""," Invalid_IDU_List"))</f>
        <v/>
      </c>
      <c r="AH484" s="344" t="str">
        <f t="shared" ca="1" si="53"/>
        <v/>
      </c>
      <c r="AI484" s="344" t="str">
        <f t="shared" si="54"/>
        <v/>
      </c>
    </row>
    <row r="485" spans="1:35" x14ac:dyDescent="0.2">
      <c r="A485">
        <v>485</v>
      </c>
      <c r="B485" s="311"/>
      <c r="C485" s="311"/>
      <c r="D485" s="311"/>
      <c r="E485" s="311"/>
      <c r="F485" s="311"/>
      <c r="G485" s="311"/>
      <c r="H485" s="311"/>
      <c r="I485" s="311"/>
      <c r="J485" s="311"/>
      <c r="K485" s="311"/>
      <c r="P485" s="344" t="str">
        <f>IF(ODU!$A485="","",IF(COUNTIF(ODU!$A$4:$A$504,"="&amp;ODU!$A485)&gt;1,"ODU_Duplicate",""))</f>
        <v/>
      </c>
      <c r="R485" s="351" t="str">
        <f>IF(ODU!$A485="","",9 + FIND("1",IF(ODU!$J485&gt;0,"1","0") &amp; IF(ODU!$K485&gt;0,"1","0") &amp; IF(ODU!$L485&gt;0,"1","0") &amp; IF(ODU!$M485&gt;0,"1","0")&amp; IF(ODU!$N485&gt;0,"1","0")&amp; IF(ODU!$O485&gt;0,"1","0")&amp; IF(ODU!$P485&gt;0,"1","0")&amp; IF(ODU!$Q485&gt;0,"1","0")&amp; IF(ODU!$R485&gt;0,"1","0")&amp; IF(ODU!$S485&gt;0,"1","0")&amp; IF(ODU!$T485&gt;0,"1","0")&amp; IF(ODU!$U485&gt;0,"1","0")&amp; IF(ODU!$V485&gt;0,"1","0")&amp; IF(ODU!$W485&gt;0,"1","0")&amp; IF(ODU!$X485&gt;0,"1","0")&amp; IF(ODU!$Y485&gt;0,"1","0")))</f>
        <v/>
      </c>
      <c r="S485" s="351" t="str">
        <f>IF(ODU!$A485="","",26 - FIND("1",IF(ODU!$Y485&gt;0,"1","0") &amp; IF(ODU!$X485&gt;0,"1","0") &amp; IF(ODU!$W485&gt;0,"1","0") &amp; IF(ODU!$V485&gt;0,"1","0")&amp; IF(ODU!$U485&gt;0,"1","0")&amp; IF(ODU!$T485&gt;0,"1","0")&amp; IF(ODU!$S485&gt;0,"1","0")&amp; IF(ODU!$R485&gt;0,"1","0")&amp; IF(ODU!$Q485&gt;0,"1","0")&amp; IF(ODU!$P485&gt;0,"1","0")&amp; IF(ODU!$O485&gt;0,"1","0")&amp; IF(ODU!$N485&gt;0,"1","0")&amp; IF(ODU!$M485&gt;0,"1","0")&amp; IF(ODU!$L485&gt;0,"1","0")&amp; IF(ODU!$K485&gt;0,"1","0")&amp; IF(ODU!$J485&gt;0,"1","0")))</f>
        <v/>
      </c>
      <c r="T485" s="351" t="str">
        <f>IF(ODU!$A485="","",26 + FIND("1",IF(ODU!$AA485&gt;0,"1","0") &amp; IF(ODU!$AB485&gt;0,"1","0") &amp; IF(ODU!$AC485&gt;0,"1","0") &amp; IF(ODU!$AD485&gt;0,"1","0")&amp; IF(ODU!$AE485&gt;0,"1","0")&amp; IF(ODU!$AF485&gt;0,"1","0")&amp; IF(ODU!$AG485&gt;0,"1","0")&amp; IF(ODU!$AH485&gt;0,"1","0")&amp; IF(ODU!$AI485&gt;0,"1","0")&amp; IF(ODU!$AJ485&gt;0,"1","0")&amp; IF(ODU!$AK485&gt;0,"1","0")&amp; IF(ODU!$AL485&gt;0,"1","0")&amp; IF(ODU!$AM485&gt;0,"1","0")&amp; IF(ODU!$AN485&gt;0,"1","0")&amp; IF(ODU!$AO485&gt;0,"1","0")&amp; IF(ODU!$AP485&gt;0,"1","0")))</f>
        <v/>
      </c>
      <c r="U485" s="351" t="str">
        <f>IF(ODU!$A485="","",43 - FIND("1",IF(ODU!$AP485&gt;0,"1","0") &amp; IF(ODU!$AO485&gt;0,"1","0") &amp; IF(ODU!$AN485&gt;0,"1","0") &amp; IF(ODU!$AM485&gt;0,"1","0")&amp; IF(ODU!$AL485&gt;0,"1","0")&amp; IF(ODU!$AK485&gt;0,"1","0")&amp; IF(ODU!$AJ485&gt;0,"1","0")&amp; IF(ODU!$AI485&gt;0,"1","0")&amp; IF(ODU!$AH485&gt;0,"1","0")&amp; IF(ODU!$AG485&gt;0,"1","0")&amp; IF(ODU!$AF485&gt;0,"1","0")&amp; IF(ODU!$AE485&gt;0,"1","0")&amp; IF(ODU!$AD485&gt;0,"1","0")&amp; IF(ODU!$AC485&gt;0,"1","0")&amp; IF(ODU!$AB485&gt;0,"1","0")&amp; IF(ODU!$AA485&gt;0,"1","0")))</f>
        <v/>
      </c>
      <c r="V485" s="351" t="str">
        <f>IF(ODU!$A485="","",IF(OR(T485&lt;&gt;R485+17,U485&lt;&gt;S485+17)," RangeMismatch",""))</f>
        <v/>
      </c>
      <c r="W485" s="344" t="str">
        <f ca="1">IF(ODU!$A485="","",IF(COUNTA(INDIRECT("odu!R"&amp;ROW()&amp;"C"&amp;R485&amp;":R"&amp;ROW()&amp;"C"&amp;S485,"false"))&lt;&gt;1+S485-R485," GapInRangeCooling",""))</f>
        <v/>
      </c>
      <c r="X485" s="344" t="str">
        <f ca="1">IF(ODU!$A485="","",IF(COUNTA(INDIRECT("odu!R"&amp;ROW()&amp;"C"&amp;T485&amp;":R"&amp;ROW()&amp;"C"&amp;U485,"false"))&lt;&gt;1+U485-T485," GapInRangeHeating",""))</f>
        <v/>
      </c>
      <c r="Y485" s="345" t="str">
        <f>IF(ODU!$A485="","",IF(OR(ODU!$F485=0,ODU!$B485=0),0,ODU!$F485/ODU!$B485))</f>
        <v/>
      </c>
      <c r="Z485" s="345" t="str">
        <f>IF(ODU!$A485="","",IF(OR(ODU!$G485=0,ODU!$B485=0),0, ODU!$G485/ODU!$B485))</f>
        <v/>
      </c>
      <c r="AA485" s="303" t="str">
        <f>IF(ODU!$A485="","",IF(Y485=0,0,IF(Y485&gt;=0.8,13,IF(Y485&gt;=0.7,12,IF(Y485&gt;=0.6,11,IF(Y485&gt;=0.5,10,0))))))</f>
        <v/>
      </c>
      <c r="AB485" s="351" t="str">
        <f>IF(ODU!$A485="","",IF(Z485&gt;2, 25,6+INT(10*(Z485-0.0001))))</f>
        <v/>
      </c>
      <c r="AC485" s="304" t="str">
        <f>IF(ODU!$A485="","",IF(AA485&lt;R485," CapacityMin",""))</f>
        <v/>
      </c>
      <c r="AD485" s="304" t="str">
        <f>IF(ODU!$A485="","",IF(AB485&gt;S485," CapacityMax",""))</f>
        <v/>
      </c>
      <c r="AE485" s="344" t="str">
        <f>IF(ODU!$A485="","",IF(ODU!H485&lt;Min_Units," UnitMin",""))</f>
        <v/>
      </c>
      <c r="AF485" s="344" t="str">
        <f>IF(ODU!$A485="","",IF(ODU!I485&lt;=ODU!H485," UnitMax",""))</f>
        <v/>
      </c>
      <c r="AG485" s="344" t="str">
        <f>IF(ODU!$A485="","",IF(COUNTIF(IDU!$E$3:$N$3,"="&amp;UPPER(ODU!BL485))=1,""," Invalid_IDU_List"))</f>
        <v/>
      </c>
      <c r="AH485" s="344" t="str">
        <f t="shared" ca="1" si="53"/>
        <v/>
      </c>
      <c r="AI485" s="344" t="str">
        <f t="shared" si="54"/>
        <v/>
      </c>
    </row>
    <row r="486" spans="1:35" x14ac:dyDescent="0.2">
      <c r="A486">
        <v>486</v>
      </c>
      <c r="B486" s="311"/>
      <c r="C486" s="311"/>
      <c r="D486" s="311"/>
      <c r="E486" s="311"/>
      <c r="F486" s="311"/>
      <c r="G486" s="311"/>
      <c r="H486" s="311"/>
      <c r="I486" s="311"/>
      <c r="J486" s="311"/>
      <c r="K486" s="311"/>
      <c r="P486" s="344" t="str">
        <f>IF(ODU!$A486="","",IF(COUNTIF(ODU!$A$4:$A$504,"="&amp;ODU!$A486)&gt;1,"ODU_Duplicate",""))</f>
        <v/>
      </c>
      <c r="R486" s="351" t="str">
        <f>IF(ODU!$A486="","",9 + FIND("1",IF(ODU!$J486&gt;0,"1","0") &amp; IF(ODU!$K486&gt;0,"1","0") &amp; IF(ODU!$L486&gt;0,"1","0") &amp; IF(ODU!$M486&gt;0,"1","0")&amp; IF(ODU!$N486&gt;0,"1","0")&amp; IF(ODU!$O486&gt;0,"1","0")&amp; IF(ODU!$P486&gt;0,"1","0")&amp; IF(ODU!$Q486&gt;0,"1","0")&amp; IF(ODU!$R486&gt;0,"1","0")&amp; IF(ODU!$S486&gt;0,"1","0")&amp; IF(ODU!$T486&gt;0,"1","0")&amp; IF(ODU!$U486&gt;0,"1","0")&amp; IF(ODU!$V486&gt;0,"1","0")&amp; IF(ODU!$W486&gt;0,"1","0")&amp; IF(ODU!$X486&gt;0,"1","0")&amp; IF(ODU!$Y486&gt;0,"1","0")))</f>
        <v/>
      </c>
      <c r="S486" s="351" t="str">
        <f>IF(ODU!$A486="","",26 - FIND("1",IF(ODU!$Y486&gt;0,"1","0") &amp; IF(ODU!$X486&gt;0,"1","0") &amp; IF(ODU!$W486&gt;0,"1","0") &amp; IF(ODU!$V486&gt;0,"1","0")&amp; IF(ODU!$U486&gt;0,"1","0")&amp; IF(ODU!$T486&gt;0,"1","0")&amp; IF(ODU!$S486&gt;0,"1","0")&amp; IF(ODU!$R486&gt;0,"1","0")&amp; IF(ODU!$Q486&gt;0,"1","0")&amp; IF(ODU!$P486&gt;0,"1","0")&amp; IF(ODU!$O486&gt;0,"1","0")&amp; IF(ODU!$N486&gt;0,"1","0")&amp; IF(ODU!$M486&gt;0,"1","0")&amp; IF(ODU!$L486&gt;0,"1","0")&amp; IF(ODU!$K486&gt;0,"1","0")&amp; IF(ODU!$J486&gt;0,"1","0")))</f>
        <v/>
      </c>
      <c r="T486" s="351" t="str">
        <f>IF(ODU!$A486="","",26 + FIND("1",IF(ODU!$AA486&gt;0,"1","0") &amp; IF(ODU!$AB486&gt;0,"1","0") &amp; IF(ODU!$AC486&gt;0,"1","0") &amp; IF(ODU!$AD486&gt;0,"1","0")&amp; IF(ODU!$AE486&gt;0,"1","0")&amp; IF(ODU!$AF486&gt;0,"1","0")&amp; IF(ODU!$AG486&gt;0,"1","0")&amp; IF(ODU!$AH486&gt;0,"1","0")&amp; IF(ODU!$AI486&gt;0,"1","0")&amp; IF(ODU!$AJ486&gt;0,"1","0")&amp; IF(ODU!$AK486&gt;0,"1","0")&amp; IF(ODU!$AL486&gt;0,"1","0")&amp; IF(ODU!$AM486&gt;0,"1","0")&amp; IF(ODU!$AN486&gt;0,"1","0")&amp; IF(ODU!$AO486&gt;0,"1","0")&amp; IF(ODU!$AP486&gt;0,"1","0")))</f>
        <v/>
      </c>
      <c r="U486" s="351" t="str">
        <f>IF(ODU!$A486="","",43 - FIND("1",IF(ODU!$AP486&gt;0,"1","0") &amp; IF(ODU!$AO486&gt;0,"1","0") &amp; IF(ODU!$AN486&gt;0,"1","0") &amp; IF(ODU!$AM486&gt;0,"1","0")&amp; IF(ODU!$AL486&gt;0,"1","0")&amp; IF(ODU!$AK486&gt;0,"1","0")&amp; IF(ODU!$AJ486&gt;0,"1","0")&amp; IF(ODU!$AI486&gt;0,"1","0")&amp; IF(ODU!$AH486&gt;0,"1","0")&amp; IF(ODU!$AG486&gt;0,"1","0")&amp; IF(ODU!$AF486&gt;0,"1","0")&amp; IF(ODU!$AE486&gt;0,"1","0")&amp; IF(ODU!$AD486&gt;0,"1","0")&amp; IF(ODU!$AC486&gt;0,"1","0")&amp; IF(ODU!$AB486&gt;0,"1","0")&amp; IF(ODU!$AA486&gt;0,"1","0")))</f>
        <v/>
      </c>
      <c r="V486" s="351" t="str">
        <f>IF(ODU!$A486="","",IF(OR(T486&lt;&gt;R486+17,U486&lt;&gt;S486+17)," RangeMismatch",""))</f>
        <v/>
      </c>
      <c r="W486" s="344" t="str">
        <f ca="1">IF(ODU!$A486="","",IF(COUNTA(INDIRECT("odu!R"&amp;ROW()&amp;"C"&amp;R486&amp;":R"&amp;ROW()&amp;"C"&amp;S486,"false"))&lt;&gt;1+S486-R486," GapInRangeCooling",""))</f>
        <v/>
      </c>
      <c r="X486" s="344" t="str">
        <f ca="1">IF(ODU!$A486="","",IF(COUNTA(INDIRECT("odu!R"&amp;ROW()&amp;"C"&amp;T486&amp;":R"&amp;ROW()&amp;"C"&amp;U486,"false"))&lt;&gt;1+U486-T486," GapInRangeHeating",""))</f>
        <v/>
      </c>
      <c r="Y486" s="345" t="str">
        <f>IF(ODU!$A486="","",IF(OR(ODU!$F486=0,ODU!$B486=0),0,ODU!$F486/ODU!$B486))</f>
        <v/>
      </c>
      <c r="Z486" s="345" t="str">
        <f>IF(ODU!$A486="","",IF(OR(ODU!$G486=0,ODU!$B486=0),0, ODU!$G486/ODU!$B486))</f>
        <v/>
      </c>
      <c r="AA486" s="303" t="str">
        <f>IF(ODU!$A486="","",IF(Y486=0,0,IF(Y486&gt;=0.8,13,IF(Y486&gt;=0.7,12,IF(Y486&gt;=0.6,11,IF(Y486&gt;=0.5,10,0))))))</f>
        <v/>
      </c>
      <c r="AB486" s="351" t="str">
        <f>IF(ODU!$A486="","",IF(Z486&gt;2, 25,6+INT(10*(Z486-0.0001))))</f>
        <v/>
      </c>
      <c r="AC486" s="304" t="str">
        <f>IF(ODU!$A486="","",IF(AA486&lt;R486," CapacityMin",""))</f>
        <v/>
      </c>
      <c r="AD486" s="304" t="str">
        <f>IF(ODU!$A486="","",IF(AB486&gt;S486," CapacityMax",""))</f>
        <v/>
      </c>
      <c r="AE486" s="344" t="str">
        <f>IF(ODU!$A486="","",IF(ODU!H486&lt;Min_Units," UnitMin",""))</f>
        <v/>
      </c>
      <c r="AF486" s="344" t="str">
        <f>IF(ODU!$A486="","",IF(ODU!I486&lt;=ODU!H486," UnitMax",""))</f>
        <v/>
      </c>
      <c r="AG486" s="344" t="str">
        <f>IF(ODU!$A486="","",IF(COUNTIF(IDU!$E$3:$N$3,"="&amp;UPPER(ODU!BL486))=1,""," Invalid_IDU_List"))</f>
        <v/>
      </c>
      <c r="AH486" s="344" t="str">
        <f t="shared" ca="1" si="53"/>
        <v/>
      </c>
      <c r="AI486" s="344" t="str">
        <f t="shared" si="54"/>
        <v/>
      </c>
    </row>
    <row r="487" spans="1:35" x14ac:dyDescent="0.2">
      <c r="A487">
        <v>487</v>
      </c>
      <c r="B487" s="311"/>
      <c r="C487" s="311"/>
      <c r="D487" s="311"/>
      <c r="E487" s="311"/>
      <c r="F487" s="311"/>
      <c r="G487" s="311"/>
      <c r="H487" s="311"/>
      <c r="I487" s="311"/>
      <c r="J487" s="311"/>
      <c r="K487" s="311"/>
      <c r="P487" s="344" t="str">
        <f>IF(ODU!$A487="","",IF(COUNTIF(ODU!$A$4:$A$504,"="&amp;ODU!$A487)&gt;1,"ODU_Duplicate",""))</f>
        <v/>
      </c>
      <c r="R487" s="351" t="str">
        <f>IF(ODU!$A487="","",9 + FIND("1",IF(ODU!$J487&gt;0,"1","0") &amp; IF(ODU!$K487&gt;0,"1","0") &amp; IF(ODU!$L487&gt;0,"1","0") &amp; IF(ODU!$M487&gt;0,"1","0")&amp; IF(ODU!$N487&gt;0,"1","0")&amp; IF(ODU!$O487&gt;0,"1","0")&amp; IF(ODU!$P487&gt;0,"1","0")&amp; IF(ODU!$Q487&gt;0,"1","0")&amp; IF(ODU!$R487&gt;0,"1","0")&amp; IF(ODU!$S487&gt;0,"1","0")&amp; IF(ODU!$T487&gt;0,"1","0")&amp; IF(ODU!$U487&gt;0,"1","0")&amp; IF(ODU!$V487&gt;0,"1","0")&amp; IF(ODU!$W487&gt;0,"1","0")&amp; IF(ODU!$X487&gt;0,"1","0")&amp; IF(ODU!$Y487&gt;0,"1","0")))</f>
        <v/>
      </c>
      <c r="S487" s="351" t="str">
        <f>IF(ODU!$A487="","",26 - FIND("1",IF(ODU!$Y487&gt;0,"1","0") &amp; IF(ODU!$X487&gt;0,"1","0") &amp; IF(ODU!$W487&gt;0,"1","0") &amp; IF(ODU!$V487&gt;0,"1","0")&amp; IF(ODU!$U487&gt;0,"1","0")&amp; IF(ODU!$T487&gt;0,"1","0")&amp; IF(ODU!$S487&gt;0,"1","0")&amp; IF(ODU!$R487&gt;0,"1","0")&amp; IF(ODU!$Q487&gt;0,"1","0")&amp; IF(ODU!$P487&gt;0,"1","0")&amp; IF(ODU!$O487&gt;0,"1","0")&amp; IF(ODU!$N487&gt;0,"1","0")&amp; IF(ODU!$M487&gt;0,"1","0")&amp; IF(ODU!$L487&gt;0,"1","0")&amp; IF(ODU!$K487&gt;0,"1","0")&amp; IF(ODU!$J487&gt;0,"1","0")))</f>
        <v/>
      </c>
      <c r="T487" s="351" t="str">
        <f>IF(ODU!$A487="","",26 + FIND("1",IF(ODU!$AA487&gt;0,"1","0") &amp; IF(ODU!$AB487&gt;0,"1","0") &amp; IF(ODU!$AC487&gt;0,"1","0") &amp; IF(ODU!$AD487&gt;0,"1","0")&amp; IF(ODU!$AE487&gt;0,"1","0")&amp; IF(ODU!$AF487&gt;0,"1","0")&amp; IF(ODU!$AG487&gt;0,"1","0")&amp; IF(ODU!$AH487&gt;0,"1","0")&amp; IF(ODU!$AI487&gt;0,"1","0")&amp; IF(ODU!$AJ487&gt;0,"1","0")&amp; IF(ODU!$AK487&gt;0,"1","0")&amp; IF(ODU!$AL487&gt;0,"1","0")&amp; IF(ODU!$AM487&gt;0,"1","0")&amp; IF(ODU!$AN487&gt;0,"1","0")&amp; IF(ODU!$AO487&gt;0,"1","0")&amp; IF(ODU!$AP487&gt;0,"1","0")))</f>
        <v/>
      </c>
      <c r="U487" s="351" t="str">
        <f>IF(ODU!$A487="","",43 - FIND("1",IF(ODU!$AP487&gt;0,"1","0") &amp; IF(ODU!$AO487&gt;0,"1","0") &amp; IF(ODU!$AN487&gt;0,"1","0") &amp; IF(ODU!$AM487&gt;0,"1","0")&amp; IF(ODU!$AL487&gt;0,"1","0")&amp; IF(ODU!$AK487&gt;0,"1","0")&amp; IF(ODU!$AJ487&gt;0,"1","0")&amp; IF(ODU!$AI487&gt;0,"1","0")&amp; IF(ODU!$AH487&gt;0,"1","0")&amp; IF(ODU!$AG487&gt;0,"1","0")&amp; IF(ODU!$AF487&gt;0,"1","0")&amp; IF(ODU!$AE487&gt;0,"1","0")&amp; IF(ODU!$AD487&gt;0,"1","0")&amp; IF(ODU!$AC487&gt;0,"1","0")&amp; IF(ODU!$AB487&gt;0,"1","0")&amp; IF(ODU!$AA487&gt;0,"1","0")))</f>
        <v/>
      </c>
      <c r="V487" s="351" t="str">
        <f>IF(ODU!$A487="","",IF(OR(T487&lt;&gt;R487+17,U487&lt;&gt;S487+17)," RangeMismatch",""))</f>
        <v/>
      </c>
      <c r="W487" s="344" t="str">
        <f ca="1">IF(ODU!$A487="","",IF(COUNTA(INDIRECT("odu!R"&amp;ROW()&amp;"C"&amp;R487&amp;":R"&amp;ROW()&amp;"C"&amp;S487,"false"))&lt;&gt;1+S487-R487," GapInRangeCooling",""))</f>
        <v/>
      </c>
      <c r="X487" s="344" t="str">
        <f ca="1">IF(ODU!$A487="","",IF(COUNTA(INDIRECT("odu!R"&amp;ROW()&amp;"C"&amp;T487&amp;":R"&amp;ROW()&amp;"C"&amp;U487,"false"))&lt;&gt;1+U487-T487," GapInRangeHeating",""))</f>
        <v/>
      </c>
      <c r="Y487" s="345" t="str">
        <f>IF(ODU!$A487="","",IF(OR(ODU!$F487=0,ODU!$B487=0),0,ODU!$F487/ODU!$B487))</f>
        <v/>
      </c>
      <c r="Z487" s="345" t="str">
        <f>IF(ODU!$A487="","",IF(OR(ODU!$G487=0,ODU!$B487=0),0, ODU!$G487/ODU!$B487))</f>
        <v/>
      </c>
      <c r="AA487" s="303" t="str">
        <f>IF(ODU!$A487="","",IF(Y487=0,0,IF(Y487&gt;=0.8,13,IF(Y487&gt;=0.7,12,IF(Y487&gt;=0.6,11,IF(Y487&gt;=0.5,10,0))))))</f>
        <v/>
      </c>
      <c r="AB487" s="351" t="str">
        <f>IF(ODU!$A487="","",IF(Z487&gt;2, 25,6+INT(10*(Z487-0.0001))))</f>
        <v/>
      </c>
      <c r="AC487" s="304" t="str">
        <f>IF(ODU!$A487="","",IF(AA487&lt;R487," CapacityMin",""))</f>
        <v/>
      </c>
      <c r="AD487" s="304" t="str">
        <f>IF(ODU!$A487="","",IF(AB487&gt;S487," CapacityMax",""))</f>
        <v/>
      </c>
      <c r="AE487" s="344" t="str">
        <f>IF(ODU!$A487="","",IF(ODU!H487&lt;Min_Units," UnitMin",""))</f>
        <v/>
      </c>
      <c r="AF487" s="344" t="str">
        <f>IF(ODU!$A487="","",IF(ODU!I487&lt;=ODU!H487," UnitMax",""))</f>
        <v/>
      </c>
      <c r="AG487" s="344" t="str">
        <f>IF(ODU!$A487="","",IF(COUNTIF(IDU!$E$3:$N$3,"="&amp;UPPER(ODU!BL487))=1,""," Invalid_IDU_List"))</f>
        <v/>
      </c>
      <c r="AH487" s="344" t="str">
        <f t="shared" ca="1" si="53"/>
        <v/>
      </c>
      <c r="AI487" s="344" t="str">
        <f t="shared" si="54"/>
        <v/>
      </c>
    </row>
    <row r="488" spans="1:35" x14ac:dyDescent="0.2">
      <c r="A488">
        <v>488</v>
      </c>
      <c r="B488" s="311"/>
      <c r="C488" s="311"/>
      <c r="D488" s="311"/>
      <c r="E488" s="311"/>
      <c r="F488" s="311"/>
      <c r="G488" s="311"/>
      <c r="H488" s="311"/>
      <c r="I488" s="311"/>
      <c r="J488" s="311"/>
      <c r="K488" s="311"/>
      <c r="P488" s="344" t="str">
        <f>IF(ODU!$A488="","",IF(COUNTIF(ODU!$A$4:$A$504,"="&amp;ODU!$A488)&gt;1,"ODU_Duplicate",""))</f>
        <v/>
      </c>
      <c r="R488" s="351" t="str">
        <f>IF(ODU!$A488="","",9 + FIND("1",IF(ODU!$J488&gt;0,"1","0") &amp; IF(ODU!$K488&gt;0,"1","0") &amp; IF(ODU!$L488&gt;0,"1","0") &amp; IF(ODU!$M488&gt;0,"1","0")&amp; IF(ODU!$N488&gt;0,"1","0")&amp; IF(ODU!$O488&gt;0,"1","0")&amp; IF(ODU!$P488&gt;0,"1","0")&amp; IF(ODU!$Q488&gt;0,"1","0")&amp; IF(ODU!$R488&gt;0,"1","0")&amp; IF(ODU!$S488&gt;0,"1","0")&amp; IF(ODU!$T488&gt;0,"1","0")&amp; IF(ODU!$U488&gt;0,"1","0")&amp; IF(ODU!$V488&gt;0,"1","0")&amp; IF(ODU!$W488&gt;0,"1","0")&amp; IF(ODU!$X488&gt;0,"1","0")&amp; IF(ODU!$Y488&gt;0,"1","0")))</f>
        <v/>
      </c>
      <c r="S488" s="351" t="str">
        <f>IF(ODU!$A488="","",26 - FIND("1",IF(ODU!$Y488&gt;0,"1","0") &amp; IF(ODU!$X488&gt;0,"1","0") &amp; IF(ODU!$W488&gt;0,"1","0") &amp; IF(ODU!$V488&gt;0,"1","0")&amp; IF(ODU!$U488&gt;0,"1","0")&amp; IF(ODU!$T488&gt;0,"1","0")&amp; IF(ODU!$S488&gt;0,"1","0")&amp; IF(ODU!$R488&gt;0,"1","0")&amp; IF(ODU!$Q488&gt;0,"1","0")&amp; IF(ODU!$P488&gt;0,"1","0")&amp; IF(ODU!$O488&gt;0,"1","0")&amp; IF(ODU!$N488&gt;0,"1","0")&amp; IF(ODU!$M488&gt;0,"1","0")&amp; IF(ODU!$L488&gt;0,"1","0")&amp; IF(ODU!$K488&gt;0,"1","0")&amp; IF(ODU!$J488&gt;0,"1","0")))</f>
        <v/>
      </c>
      <c r="T488" s="351" t="str">
        <f>IF(ODU!$A488="","",26 + FIND("1",IF(ODU!$AA488&gt;0,"1","0") &amp; IF(ODU!$AB488&gt;0,"1","0") &amp; IF(ODU!$AC488&gt;0,"1","0") &amp; IF(ODU!$AD488&gt;0,"1","0")&amp; IF(ODU!$AE488&gt;0,"1","0")&amp; IF(ODU!$AF488&gt;0,"1","0")&amp; IF(ODU!$AG488&gt;0,"1","0")&amp; IF(ODU!$AH488&gt;0,"1","0")&amp; IF(ODU!$AI488&gt;0,"1","0")&amp; IF(ODU!$AJ488&gt;0,"1","0")&amp; IF(ODU!$AK488&gt;0,"1","0")&amp; IF(ODU!$AL488&gt;0,"1","0")&amp; IF(ODU!$AM488&gt;0,"1","0")&amp; IF(ODU!$AN488&gt;0,"1","0")&amp; IF(ODU!$AO488&gt;0,"1","0")&amp; IF(ODU!$AP488&gt;0,"1","0")))</f>
        <v/>
      </c>
      <c r="U488" s="351" t="str">
        <f>IF(ODU!$A488="","",43 - FIND("1",IF(ODU!$AP488&gt;0,"1","0") &amp; IF(ODU!$AO488&gt;0,"1","0") &amp; IF(ODU!$AN488&gt;0,"1","0") &amp; IF(ODU!$AM488&gt;0,"1","0")&amp; IF(ODU!$AL488&gt;0,"1","0")&amp; IF(ODU!$AK488&gt;0,"1","0")&amp; IF(ODU!$AJ488&gt;0,"1","0")&amp; IF(ODU!$AI488&gt;0,"1","0")&amp; IF(ODU!$AH488&gt;0,"1","0")&amp; IF(ODU!$AG488&gt;0,"1","0")&amp; IF(ODU!$AF488&gt;0,"1","0")&amp; IF(ODU!$AE488&gt;0,"1","0")&amp; IF(ODU!$AD488&gt;0,"1","0")&amp; IF(ODU!$AC488&gt;0,"1","0")&amp; IF(ODU!$AB488&gt;0,"1","0")&amp; IF(ODU!$AA488&gt;0,"1","0")))</f>
        <v/>
      </c>
      <c r="V488" s="351" t="str">
        <f>IF(ODU!$A488="","",IF(OR(T488&lt;&gt;R488+17,U488&lt;&gt;S488+17)," RangeMismatch",""))</f>
        <v/>
      </c>
      <c r="W488" s="344" t="str">
        <f ca="1">IF(ODU!$A488="","",IF(COUNTA(INDIRECT("odu!R"&amp;ROW()&amp;"C"&amp;R488&amp;":R"&amp;ROW()&amp;"C"&amp;S488,"false"))&lt;&gt;1+S488-R488," GapInRangeCooling",""))</f>
        <v/>
      </c>
      <c r="X488" s="344" t="str">
        <f ca="1">IF(ODU!$A488="","",IF(COUNTA(INDIRECT("odu!R"&amp;ROW()&amp;"C"&amp;T488&amp;":R"&amp;ROW()&amp;"C"&amp;U488,"false"))&lt;&gt;1+U488-T488," GapInRangeHeating",""))</f>
        <v/>
      </c>
      <c r="Y488" s="345" t="str">
        <f>IF(ODU!$A488="","",IF(OR(ODU!$F488=0,ODU!$B488=0),0,ODU!$F488/ODU!$B488))</f>
        <v/>
      </c>
      <c r="Z488" s="345" t="str">
        <f>IF(ODU!$A488="","",IF(OR(ODU!$G488=0,ODU!$B488=0),0, ODU!$G488/ODU!$B488))</f>
        <v/>
      </c>
      <c r="AA488" s="303" t="str">
        <f>IF(ODU!$A488="","",IF(Y488=0,0,IF(Y488&gt;=0.8,13,IF(Y488&gt;=0.7,12,IF(Y488&gt;=0.6,11,IF(Y488&gt;=0.5,10,0))))))</f>
        <v/>
      </c>
      <c r="AB488" s="351" t="str">
        <f>IF(ODU!$A488="","",IF(Z488&gt;2, 25,6+INT(10*(Z488-0.0001))))</f>
        <v/>
      </c>
      <c r="AC488" s="304" t="str">
        <f>IF(ODU!$A488="","",IF(AA488&lt;R488," CapacityMin",""))</f>
        <v/>
      </c>
      <c r="AD488" s="304" t="str">
        <f>IF(ODU!$A488="","",IF(AB488&gt;S488," CapacityMax",""))</f>
        <v/>
      </c>
      <c r="AE488" s="344" t="str">
        <f>IF(ODU!$A488="","",IF(ODU!H488&lt;Min_Units," UnitMin",""))</f>
        <v/>
      </c>
      <c r="AF488" s="344" t="str">
        <f>IF(ODU!$A488="","",IF(ODU!I488&lt;=ODU!H488," UnitMax",""))</f>
        <v/>
      </c>
      <c r="AG488" s="344" t="str">
        <f>IF(ODU!$A488="","",IF(COUNTIF(IDU!$E$3:$N$3,"="&amp;UPPER(ODU!BL488))=1,""," Invalid_IDU_List"))</f>
        <v/>
      </c>
      <c r="AH488" s="344" t="str">
        <f t="shared" ca="1" si="53"/>
        <v/>
      </c>
      <c r="AI488" s="344" t="str">
        <f t="shared" si="54"/>
        <v/>
      </c>
    </row>
    <row r="489" spans="1:35" x14ac:dyDescent="0.2">
      <c r="A489">
        <v>489</v>
      </c>
      <c r="B489" s="311"/>
      <c r="C489" s="311"/>
      <c r="D489" s="311"/>
      <c r="E489" s="311"/>
      <c r="F489" s="311"/>
      <c r="G489" s="311"/>
      <c r="H489" s="311"/>
      <c r="I489" s="311"/>
      <c r="J489" s="311"/>
      <c r="K489" s="311"/>
      <c r="P489" s="344" t="str">
        <f>IF(ODU!$A489="","",IF(COUNTIF(ODU!$A$4:$A$504,"="&amp;ODU!$A489)&gt;1,"ODU_Duplicate",""))</f>
        <v/>
      </c>
      <c r="R489" s="351" t="str">
        <f>IF(ODU!$A489="","",9 + FIND("1",IF(ODU!$J489&gt;0,"1","0") &amp; IF(ODU!$K489&gt;0,"1","0") &amp; IF(ODU!$L489&gt;0,"1","0") &amp; IF(ODU!$M489&gt;0,"1","0")&amp; IF(ODU!$N489&gt;0,"1","0")&amp; IF(ODU!$O489&gt;0,"1","0")&amp; IF(ODU!$P489&gt;0,"1","0")&amp; IF(ODU!$Q489&gt;0,"1","0")&amp; IF(ODU!$R489&gt;0,"1","0")&amp; IF(ODU!$S489&gt;0,"1","0")&amp; IF(ODU!$T489&gt;0,"1","0")&amp; IF(ODU!$U489&gt;0,"1","0")&amp; IF(ODU!$V489&gt;0,"1","0")&amp; IF(ODU!$W489&gt;0,"1","0")&amp; IF(ODU!$X489&gt;0,"1","0")&amp; IF(ODU!$Y489&gt;0,"1","0")))</f>
        <v/>
      </c>
      <c r="S489" s="351" t="str">
        <f>IF(ODU!$A489="","",26 - FIND("1",IF(ODU!$Y489&gt;0,"1","0") &amp; IF(ODU!$X489&gt;0,"1","0") &amp; IF(ODU!$W489&gt;0,"1","0") &amp; IF(ODU!$V489&gt;0,"1","0")&amp; IF(ODU!$U489&gt;0,"1","0")&amp; IF(ODU!$T489&gt;0,"1","0")&amp; IF(ODU!$S489&gt;0,"1","0")&amp; IF(ODU!$R489&gt;0,"1","0")&amp; IF(ODU!$Q489&gt;0,"1","0")&amp; IF(ODU!$P489&gt;0,"1","0")&amp; IF(ODU!$O489&gt;0,"1","0")&amp; IF(ODU!$N489&gt;0,"1","0")&amp; IF(ODU!$M489&gt;0,"1","0")&amp; IF(ODU!$L489&gt;0,"1","0")&amp; IF(ODU!$K489&gt;0,"1","0")&amp; IF(ODU!$J489&gt;0,"1","0")))</f>
        <v/>
      </c>
      <c r="T489" s="351" t="str">
        <f>IF(ODU!$A489="","",26 + FIND("1",IF(ODU!$AA489&gt;0,"1","0") &amp; IF(ODU!$AB489&gt;0,"1","0") &amp; IF(ODU!$AC489&gt;0,"1","0") &amp; IF(ODU!$AD489&gt;0,"1","0")&amp; IF(ODU!$AE489&gt;0,"1","0")&amp; IF(ODU!$AF489&gt;0,"1","0")&amp; IF(ODU!$AG489&gt;0,"1","0")&amp; IF(ODU!$AH489&gt;0,"1","0")&amp; IF(ODU!$AI489&gt;0,"1","0")&amp; IF(ODU!$AJ489&gt;0,"1","0")&amp; IF(ODU!$AK489&gt;0,"1","0")&amp; IF(ODU!$AL489&gt;0,"1","0")&amp; IF(ODU!$AM489&gt;0,"1","0")&amp; IF(ODU!$AN489&gt;0,"1","0")&amp; IF(ODU!$AO489&gt;0,"1","0")&amp; IF(ODU!$AP489&gt;0,"1","0")))</f>
        <v/>
      </c>
      <c r="U489" s="351" t="str">
        <f>IF(ODU!$A489="","",43 - FIND("1",IF(ODU!$AP489&gt;0,"1","0") &amp; IF(ODU!$AO489&gt;0,"1","0") &amp; IF(ODU!$AN489&gt;0,"1","0") &amp; IF(ODU!$AM489&gt;0,"1","0")&amp; IF(ODU!$AL489&gt;0,"1","0")&amp; IF(ODU!$AK489&gt;0,"1","0")&amp; IF(ODU!$AJ489&gt;0,"1","0")&amp; IF(ODU!$AI489&gt;0,"1","0")&amp; IF(ODU!$AH489&gt;0,"1","0")&amp; IF(ODU!$AG489&gt;0,"1","0")&amp; IF(ODU!$AF489&gt;0,"1","0")&amp; IF(ODU!$AE489&gt;0,"1","0")&amp; IF(ODU!$AD489&gt;0,"1","0")&amp; IF(ODU!$AC489&gt;0,"1","0")&amp; IF(ODU!$AB489&gt;0,"1","0")&amp; IF(ODU!$AA489&gt;0,"1","0")))</f>
        <v/>
      </c>
      <c r="V489" s="351" t="str">
        <f>IF(ODU!$A489="","",IF(OR(T489&lt;&gt;R489+17,U489&lt;&gt;S489+17)," RangeMismatch",""))</f>
        <v/>
      </c>
      <c r="W489" s="344" t="str">
        <f ca="1">IF(ODU!$A489="","",IF(COUNTA(INDIRECT("odu!R"&amp;ROW()&amp;"C"&amp;R489&amp;":R"&amp;ROW()&amp;"C"&amp;S489,"false"))&lt;&gt;1+S489-R489," GapInRangeCooling",""))</f>
        <v/>
      </c>
      <c r="X489" s="344" t="str">
        <f ca="1">IF(ODU!$A489="","",IF(COUNTA(INDIRECT("odu!R"&amp;ROW()&amp;"C"&amp;T489&amp;":R"&amp;ROW()&amp;"C"&amp;U489,"false"))&lt;&gt;1+U489-T489," GapInRangeHeating",""))</f>
        <v/>
      </c>
      <c r="Y489" s="345" t="str">
        <f>IF(ODU!$A489="","",IF(OR(ODU!$F489=0,ODU!$B489=0),0,ODU!$F489/ODU!$B489))</f>
        <v/>
      </c>
      <c r="Z489" s="345" t="str">
        <f>IF(ODU!$A489="","",IF(OR(ODU!$G489=0,ODU!$B489=0),0, ODU!$G489/ODU!$B489))</f>
        <v/>
      </c>
      <c r="AA489" s="303" t="str">
        <f>IF(ODU!$A489="","",IF(Y489=0,0,IF(Y489&gt;=0.8,13,IF(Y489&gt;=0.7,12,IF(Y489&gt;=0.6,11,IF(Y489&gt;=0.5,10,0))))))</f>
        <v/>
      </c>
      <c r="AB489" s="351" t="str">
        <f>IF(ODU!$A489="","",IF(Z489&gt;2, 25,6+INT(10*(Z489-0.0001))))</f>
        <v/>
      </c>
      <c r="AC489" s="304" t="str">
        <f>IF(ODU!$A489="","",IF(AA489&lt;R489," CapacityMin",""))</f>
        <v/>
      </c>
      <c r="AD489" s="304" t="str">
        <f>IF(ODU!$A489="","",IF(AB489&gt;S489," CapacityMax",""))</f>
        <v/>
      </c>
      <c r="AE489" s="344" t="str">
        <f>IF(ODU!$A489="","",IF(ODU!H489&lt;Min_Units," UnitMin",""))</f>
        <v/>
      </c>
      <c r="AF489" s="344" t="str">
        <f>IF(ODU!$A489="","",IF(ODU!I489&lt;=ODU!H489," UnitMax",""))</f>
        <v/>
      </c>
      <c r="AG489" s="344" t="str">
        <f>IF(ODU!$A489="","",IF(COUNTIF(IDU!$E$3:$N$3,"="&amp;UPPER(ODU!BL489))=1,""," Invalid_IDU_List"))</f>
        <v/>
      </c>
      <c r="AH489" s="344" t="str">
        <f t="shared" ca="1" si="53"/>
        <v/>
      </c>
      <c r="AI489" s="344" t="str">
        <f t="shared" si="54"/>
        <v/>
      </c>
    </row>
    <row r="490" spans="1:35" x14ac:dyDescent="0.2">
      <c r="A490">
        <v>490</v>
      </c>
      <c r="B490" s="311"/>
      <c r="C490" s="311"/>
      <c r="D490" s="311"/>
      <c r="E490" s="311"/>
      <c r="F490" s="311"/>
      <c r="G490" s="311"/>
      <c r="H490" s="311"/>
      <c r="I490" s="311"/>
      <c r="J490" s="311"/>
      <c r="K490" s="311"/>
      <c r="P490" s="344" t="str">
        <f>IF(ODU!$A490="","",IF(COUNTIF(ODU!$A$4:$A$504,"="&amp;ODU!$A490)&gt;1,"ODU_Duplicate",""))</f>
        <v/>
      </c>
      <c r="R490" s="351" t="str">
        <f>IF(ODU!$A490="","",9 + FIND("1",IF(ODU!$J490&gt;0,"1","0") &amp; IF(ODU!$K490&gt;0,"1","0") &amp; IF(ODU!$L490&gt;0,"1","0") &amp; IF(ODU!$M490&gt;0,"1","0")&amp; IF(ODU!$N490&gt;0,"1","0")&amp; IF(ODU!$O490&gt;0,"1","0")&amp; IF(ODU!$P490&gt;0,"1","0")&amp; IF(ODU!$Q490&gt;0,"1","0")&amp; IF(ODU!$R490&gt;0,"1","0")&amp; IF(ODU!$S490&gt;0,"1","0")&amp; IF(ODU!$T490&gt;0,"1","0")&amp; IF(ODU!$U490&gt;0,"1","0")&amp; IF(ODU!$V490&gt;0,"1","0")&amp; IF(ODU!$W490&gt;0,"1","0")&amp; IF(ODU!$X490&gt;0,"1","0")&amp; IF(ODU!$Y490&gt;0,"1","0")))</f>
        <v/>
      </c>
      <c r="S490" s="351" t="str">
        <f>IF(ODU!$A490="","",26 - FIND("1",IF(ODU!$Y490&gt;0,"1","0") &amp; IF(ODU!$X490&gt;0,"1","0") &amp; IF(ODU!$W490&gt;0,"1","0") &amp; IF(ODU!$V490&gt;0,"1","0")&amp; IF(ODU!$U490&gt;0,"1","0")&amp; IF(ODU!$T490&gt;0,"1","0")&amp; IF(ODU!$S490&gt;0,"1","0")&amp; IF(ODU!$R490&gt;0,"1","0")&amp; IF(ODU!$Q490&gt;0,"1","0")&amp; IF(ODU!$P490&gt;0,"1","0")&amp; IF(ODU!$O490&gt;0,"1","0")&amp; IF(ODU!$N490&gt;0,"1","0")&amp; IF(ODU!$M490&gt;0,"1","0")&amp; IF(ODU!$L490&gt;0,"1","0")&amp; IF(ODU!$K490&gt;0,"1","0")&amp; IF(ODU!$J490&gt;0,"1","0")))</f>
        <v/>
      </c>
      <c r="T490" s="351" t="str">
        <f>IF(ODU!$A490="","",26 + FIND("1",IF(ODU!$AA490&gt;0,"1","0") &amp; IF(ODU!$AB490&gt;0,"1","0") &amp; IF(ODU!$AC490&gt;0,"1","0") &amp; IF(ODU!$AD490&gt;0,"1","0")&amp; IF(ODU!$AE490&gt;0,"1","0")&amp; IF(ODU!$AF490&gt;0,"1","0")&amp; IF(ODU!$AG490&gt;0,"1","0")&amp; IF(ODU!$AH490&gt;0,"1","0")&amp; IF(ODU!$AI490&gt;0,"1","0")&amp; IF(ODU!$AJ490&gt;0,"1","0")&amp; IF(ODU!$AK490&gt;0,"1","0")&amp; IF(ODU!$AL490&gt;0,"1","0")&amp; IF(ODU!$AM490&gt;0,"1","0")&amp; IF(ODU!$AN490&gt;0,"1","0")&amp; IF(ODU!$AO490&gt;0,"1","0")&amp; IF(ODU!$AP490&gt;0,"1","0")))</f>
        <v/>
      </c>
      <c r="U490" s="351" t="str">
        <f>IF(ODU!$A490="","",43 - FIND("1",IF(ODU!$AP490&gt;0,"1","0") &amp; IF(ODU!$AO490&gt;0,"1","0") &amp; IF(ODU!$AN490&gt;0,"1","0") &amp; IF(ODU!$AM490&gt;0,"1","0")&amp; IF(ODU!$AL490&gt;0,"1","0")&amp; IF(ODU!$AK490&gt;0,"1","0")&amp; IF(ODU!$AJ490&gt;0,"1","0")&amp; IF(ODU!$AI490&gt;0,"1","0")&amp; IF(ODU!$AH490&gt;0,"1","0")&amp; IF(ODU!$AG490&gt;0,"1","0")&amp; IF(ODU!$AF490&gt;0,"1","0")&amp; IF(ODU!$AE490&gt;0,"1","0")&amp; IF(ODU!$AD490&gt;0,"1","0")&amp; IF(ODU!$AC490&gt;0,"1","0")&amp; IF(ODU!$AB490&gt;0,"1","0")&amp; IF(ODU!$AA490&gt;0,"1","0")))</f>
        <v/>
      </c>
      <c r="V490" s="351" t="str">
        <f>IF(ODU!$A490="","",IF(OR(T490&lt;&gt;R490+17,U490&lt;&gt;S490+17)," RangeMismatch",""))</f>
        <v/>
      </c>
      <c r="W490" s="344" t="str">
        <f ca="1">IF(ODU!$A490="","",IF(COUNTA(INDIRECT("odu!R"&amp;ROW()&amp;"C"&amp;R490&amp;":R"&amp;ROW()&amp;"C"&amp;S490,"false"))&lt;&gt;1+S490-R490," GapInRangeCooling",""))</f>
        <v/>
      </c>
      <c r="X490" s="344" t="str">
        <f ca="1">IF(ODU!$A490="","",IF(COUNTA(INDIRECT("odu!R"&amp;ROW()&amp;"C"&amp;T490&amp;":R"&amp;ROW()&amp;"C"&amp;U490,"false"))&lt;&gt;1+U490-T490," GapInRangeHeating",""))</f>
        <v/>
      </c>
      <c r="Y490" s="345" t="str">
        <f>IF(ODU!$A490="","",IF(OR(ODU!$F490=0,ODU!$B490=0),0,ODU!$F490/ODU!$B490))</f>
        <v/>
      </c>
      <c r="Z490" s="345" t="str">
        <f>IF(ODU!$A490="","",IF(OR(ODU!$G490=0,ODU!$B490=0),0, ODU!$G490/ODU!$B490))</f>
        <v/>
      </c>
      <c r="AA490" s="303" t="str">
        <f>IF(ODU!$A490="","",IF(Y490=0,0,IF(Y490&gt;=0.8,13,IF(Y490&gt;=0.7,12,IF(Y490&gt;=0.6,11,IF(Y490&gt;=0.5,10,0))))))</f>
        <v/>
      </c>
      <c r="AB490" s="351" t="str">
        <f>IF(ODU!$A490="","",IF(Z490&gt;2, 25,6+INT(10*(Z490-0.0001))))</f>
        <v/>
      </c>
      <c r="AC490" s="304" t="str">
        <f>IF(ODU!$A490="","",IF(AA490&lt;R490," CapacityMin",""))</f>
        <v/>
      </c>
      <c r="AD490" s="304" t="str">
        <f>IF(ODU!$A490="","",IF(AB490&gt;S490," CapacityMax",""))</f>
        <v/>
      </c>
      <c r="AE490" s="344" t="str">
        <f>IF(ODU!$A490="","",IF(ODU!H490&lt;Min_Units," UnitMin",""))</f>
        <v/>
      </c>
      <c r="AF490" s="344" t="str">
        <f>IF(ODU!$A490="","",IF(ODU!I490&lt;=ODU!H490," UnitMax",""))</f>
        <v/>
      </c>
      <c r="AG490" s="344" t="str">
        <f>IF(ODU!$A490="","",IF(COUNTIF(IDU!$E$3:$N$3,"="&amp;UPPER(ODU!BL490))=1,""," Invalid_IDU_List"))</f>
        <v/>
      </c>
      <c r="AH490" s="344" t="str">
        <f t="shared" ca="1" si="53"/>
        <v/>
      </c>
      <c r="AI490" s="344" t="str">
        <f t="shared" si="54"/>
        <v/>
      </c>
    </row>
    <row r="491" spans="1:35" x14ac:dyDescent="0.2">
      <c r="A491">
        <v>491</v>
      </c>
      <c r="B491" s="311"/>
      <c r="C491" s="311"/>
      <c r="D491" s="311"/>
      <c r="E491" s="311"/>
      <c r="F491" s="311"/>
      <c r="G491" s="311"/>
      <c r="H491" s="311"/>
      <c r="I491" s="311"/>
      <c r="J491" s="311"/>
      <c r="K491" s="311"/>
      <c r="P491" s="344" t="str">
        <f>IF(ODU!$A491="","",IF(COUNTIF(ODU!$A$4:$A$504,"="&amp;ODU!$A491)&gt;1,"ODU_Duplicate",""))</f>
        <v/>
      </c>
      <c r="R491" s="351" t="str">
        <f>IF(ODU!$A491="","",9 + FIND("1",IF(ODU!$J491&gt;0,"1","0") &amp; IF(ODU!$K491&gt;0,"1","0") &amp; IF(ODU!$L491&gt;0,"1","0") &amp; IF(ODU!$M491&gt;0,"1","0")&amp; IF(ODU!$N491&gt;0,"1","0")&amp; IF(ODU!$O491&gt;0,"1","0")&amp; IF(ODU!$P491&gt;0,"1","0")&amp; IF(ODU!$Q491&gt;0,"1","0")&amp; IF(ODU!$R491&gt;0,"1","0")&amp; IF(ODU!$S491&gt;0,"1","0")&amp; IF(ODU!$T491&gt;0,"1","0")&amp; IF(ODU!$U491&gt;0,"1","0")&amp; IF(ODU!$V491&gt;0,"1","0")&amp; IF(ODU!$W491&gt;0,"1","0")&amp; IF(ODU!$X491&gt;0,"1","0")&amp; IF(ODU!$Y491&gt;0,"1","0")))</f>
        <v/>
      </c>
      <c r="S491" s="351" t="str">
        <f>IF(ODU!$A491="","",26 - FIND("1",IF(ODU!$Y491&gt;0,"1","0") &amp; IF(ODU!$X491&gt;0,"1","0") &amp; IF(ODU!$W491&gt;0,"1","0") &amp; IF(ODU!$V491&gt;0,"1","0")&amp; IF(ODU!$U491&gt;0,"1","0")&amp; IF(ODU!$T491&gt;0,"1","0")&amp; IF(ODU!$S491&gt;0,"1","0")&amp; IF(ODU!$R491&gt;0,"1","0")&amp; IF(ODU!$Q491&gt;0,"1","0")&amp; IF(ODU!$P491&gt;0,"1","0")&amp; IF(ODU!$O491&gt;0,"1","0")&amp; IF(ODU!$N491&gt;0,"1","0")&amp; IF(ODU!$M491&gt;0,"1","0")&amp; IF(ODU!$L491&gt;0,"1","0")&amp; IF(ODU!$K491&gt;0,"1","0")&amp; IF(ODU!$J491&gt;0,"1","0")))</f>
        <v/>
      </c>
      <c r="T491" s="351" t="str">
        <f>IF(ODU!$A491="","",26 + FIND("1",IF(ODU!$AA491&gt;0,"1","0") &amp; IF(ODU!$AB491&gt;0,"1","0") &amp; IF(ODU!$AC491&gt;0,"1","0") &amp; IF(ODU!$AD491&gt;0,"1","0")&amp; IF(ODU!$AE491&gt;0,"1","0")&amp; IF(ODU!$AF491&gt;0,"1","0")&amp; IF(ODU!$AG491&gt;0,"1","0")&amp; IF(ODU!$AH491&gt;0,"1","0")&amp; IF(ODU!$AI491&gt;0,"1","0")&amp; IF(ODU!$AJ491&gt;0,"1","0")&amp; IF(ODU!$AK491&gt;0,"1","0")&amp; IF(ODU!$AL491&gt;0,"1","0")&amp; IF(ODU!$AM491&gt;0,"1","0")&amp; IF(ODU!$AN491&gt;0,"1","0")&amp; IF(ODU!$AO491&gt;0,"1","0")&amp; IF(ODU!$AP491&gt;0,"1","0")))</f>
        <v/>
      </c>
      <c r="U491" s="351" t="str">
        <f>IF(ODU!$A491="","",43 - FIND("1",IF(ODU!$AP491&gt;0,"1","0") &amp; IF(ODU!$AO491&gt;0,"1","0") &amp; IF(ODU!$AN491&gt;0,"1","0") &amp; IF(ODU!$AM491&gt;0,"1","0")&amp; IF(ODU!$AL491&gt;0,"1","0")&amp; IF(ODU!$AK491&gt;0,"1","0")&amp; IF(ODU!$AJ491&gt;0,"1","0")&amp; IF(ODU!$AI491&gt;0,"1","0")&amp; IF(ODU!$AH491&gt;0,"1","0")&amp; IF(ODU!$AG491&gt;0,"1","0")&amp; IF(ODU!$AF491&gt;0,"1","0")&amp; IF(ODU!$AE491&gt;0,"1","0")&amp; IF(ODU!$AD491&gt;0,"1","0")&amp; IF(ODU!$AC491&gt;0,"1","0")&amp; IF(ODU!$AB491&gt;0,"1","0")&amp; IF(ODU!$AA491&gt;0,"1","0")))</f>
        <v/>
      </c>
      <c r="V491" s="351" t="str">
        <f>IF(ODU!$A491="","",IF(OR(T491&lt;&gt;R491+17,U491&lt;&gt;S491+17)," RangeMismatch",""))</f>
        <v/>
      </c>
      <c r="W491" s="344" t="str">
        <f ca="1">IF(ODU!$A491="","",IF(COUNTA(INDIRECT("odu!R"&amp;ROW()&amp;"C"&amp;R491&amp;":R"&amp;ROW()&amp;"C"&amp;S491,"false"))&lt;&gt;1+S491-R491," GapInRangeCooling",""))</f>
        <v/>
      </c>
      <c r="X491" s="344" t="str">
        <f ca="1">IF(ODU!$A491="","",IF(COUNTA(INDIRECT("odu!R"&amp;ROW()&amp;"C"&amp;T491&amp;":R"&amp;ROW()&amp;"C"&amp;U491,"false"))&lt;&gt;1+U491-T491," GapInRangeHeating",""))</f>
        <v/>
      </c>
      <c r="Y491" s="345" t="str">
        <f>IF(ODU!$A491="","",IF(OR(ODU!$F491=0,ODU!$B491=0),0,ODU!$F491/ODU!$B491))</f>
        <v/>
      </c>
      <c r="Z491" s="345" t="str">
        <f>IF(ODU!$A491="","",IF(OR(ODU!$G491=0,ODU!$B491=0),0, ODU!$G491/ODU!$B491))</f>
        <v/>
      </c>
      <c r="AA491" s="303" t="str">
        <f>IF(ODU!$A491="","",IF(Y491=0,0,IF(Y491&gt;=0.8,13,IF(Y491&gt;=0.7,12,IF(Y491&gt;=0.6,11,IF(Y491&gt;=0.5,10,0))))))</f>
        <v/>
      </c>
      <c r="AB491" s="351" t="str">
        <f>IF(ODU!$A491="","",IF(Z491&gt;2, 25,6+INT(10*(Z491-0.0001))))</f>
        <v/>
      </c>
      <c r="AC491" s="304" t="str">
        <f>IF(ODU!$A491="","",IF(AA491&lt;R491," CapacityMin",""))</f>
        <v/>
      </c>
      <c r="AD491" s="304" t="str">
        <f>IF(ODU!$A491="","",IF(AB491&gt;S491," CapacityMax",""))</f>
        <v/>
      </c>
      <c r="AE491" s="344" t="str">
        <f>IF(ODU!$A491="","",IF(ODU!H491&lt;Min_Units," UnitMin",""))</f>
        <v/>
      </c>
      <c r="AF491" s="344" t="str">
        <f>IF(ODU!$A491="","",IF(ODU!I491&lt;=ODU!H491," UnitMax",""))</f>
        <v/>
      </c>
      <c r="AG491" s="344" t="str">
        <f>IF(ODU!$A491="","",IF(COUNTIF(IDU!$E$3:$N$3,"="&amp;UPPER(ODU!BL491))=1,""," Invalid_IDU_List"))</f>
        <v/>
      </c>
      <c r="AH491" s="344" t="str">
        <f t="shared" ca="1" si="53"/>
        <v/>
      </c>
      <c r="AI491" s="344" t="str">
        <f t="shared" si="54"/>
        <v/>
      </c>
    </row>
    <row r="492" spans="1:35" x14ac:dyDescent="0.2">
      <c r="A492">
        <v>492</v>
      </c>
      <c r="B492" s="311"/>
      <c r="C492" s="311"/>
      <c r="D492" s="311"/>
      <c r="E492" s="311"/>
      <c r="F492" s="311"/>
      <c r="G492" s="311"/>
      <c r="H492" s="311"/>
      <c r="I492" s="311"/>
      <c r="J492" s="311"/>
      <c r="K492" s="311"/>
      <c r="P492" s="344" t="str">
        <f>IF(ODU!$A492="","",IF(COUNTIF(ODU!$A$4:$A$504,"="&amp;ODU!$A492)&gt;1,"ODU_Duplicate",""))</f>
        <v/>
      </c>
      <c r="R492" s="351" t="str">
        <f>IF(ODU!$A492="","",9 + FIND("1",IF(ODU!$J492&gt;0,"1","0") &amp; IF(ODU!$K492&gt;0,"1","0") &amp; IF(ODU!$L492&gt;0,"1","0") &amp; IF(ODU!$M492&gt;0,"1","0")&amp; IF(ODU!$N492&gt;0,"1","0")&amp; IF(ODU!$O492&gt;0,"1","0")&amp; IF(ODU!$P492&gt;0,"1","0")&amp; IF(ODU!$Q492&gt;0,"1","0")&amp; IF(ODU!$R492&gt;0,"1","0")&amp; IF(ODU!$S492&gt;0,"1","0")&amp; IF(ODU!$T492&gt;0,"1","0")&amp; IF(ODU!$U492&gt;0,"1","0")&amp; IF(ODU!$V492&gt;0,"1","0")&amp; IF(ODU!$W492&gt;0,"1","0")&amp; IF(ODU!$X492&gt;0,"1","0")&amp; IF(ODU!$Y492&gt;0,"1","0")))</f>
        <v/>
      </c>
      <c r="S492" s="351" t="str">
        <f>IF(ODU!$A492="","",26 - FIND("1",IF(ODU!$Y492&gt;0,"1","0") &amp; IF(ODU!$X492&gt;0,"1","0") &amp; IF(ODU!$W492&gt;0,"1","0") &amp; IF(ODU!$V492&gt;0,"1","0")&amp; IF(ODU!$U492&gt;0,"1","0")&amp; IF(ODU!$T492&gt;0,"1","0")&amp; IF(ODU!$S492&gt;0,"1","0")&amp; IF(ODU!$R492&gt;0,"1","0")&amp; IF(ODU!$Q492&gt;0,"1","0")&amp; IF(ODU!$P492&gt;0,"1","0")&amp; IF(ODU!$O492&gt;0,"1","0")&amp; IF(ODU!$N492&gt;0,"1","0")&amp; IF(ODU!$M492&gt;0,"1","0")&amp; IF(ODU!$L492&gt;0,"1","0")&amp; IF(ODU!$K492&gt;0,"1","0")&amp; IF(ODU!$J492&gt;0,"1","0")))</f>
        <v/>
      </c>
      <c r="T492" s="351" t="str">
        <f>IF(ODU!$A492="","",26 + FIND("1",IF(ODU!$AA492&gt;0,"1","0") &amp; IF(ODU!$AB492&gt;0,"1","0") &amp; IF(ODU!$AC492&gt;0,"1","0") &amp; IF(ODU!$AD492&gt;0,"1","0")&amp; IF(ODU!$AE492&gt;0,"1","0")&amp; IF(ODU!$AF492&gt;0,"1","0")&amp; IF(ODU!$AG492&gt;0,"1","0")&amp; IF(ODU!$AH492&gt;0,"1","0")&amp; IF(ODU!$AI492&gt;0,"1","0")&amp; IF(ODU!$AJ492&gt;0,"1","0")&amp; IF(ODU!$AK492&gt;0,"1","0")&amp; IF(ODU!$AL492&gt;0,"1","0")&amp; IF(ODU!$AM492&gt;0,"1","0")&amp; IF(ODU!$AN492&gt;0,"1","0")&amp; IF(ODU!$AO492&gt;0,"1","0")&amp; IF(ODU!$AP492&gt;0,"1","0")))</f>
        <v/>
      </c>
      <c r="U492" s="351" t="str">
        <f>IF(ODU!$A492="","",43 - FIND("1",IF(ODU!$AP492&gt;0,"1","0") &amp; IF(ODU!$AO492&gt;0,"1","0") &amp; IF(ODU!$AN492&gt;0,"1","0") &amp; IF(ODU!$AM492&gt;0,"1","0")&amp; IF(ODU!$AL492&gt;0,"1","0")&amp; IF(ODU!$AK492&gt;0,"1","0")&amp; IF(ODU!$AJ492&gt;0,"1","0")&amp; IF(ODU!$AI492&gt;0,"1","0")&amp; IF(ODU!$AH492&gt;0,"1","0")&amp; IF(ODU!$AG492&gt;0,"1","0")&amp; IF(ODU!$AF492&gt;0,"1","0")&amp; IF(ODU!$AE492&gt;0,"1","0")&amp; IF(ODU!$AD492&gt;0,"1","0")&amp; IF(ODU!$AC492&gt;0,"1","0")&amp; IF(ODU!$AB492&gt;0,"1","0")&amp; IF(ODU!$AA492&gt;0,"1","0")))</f>
        <v/>
      </c>
      <c r="V492" s="351" t="str">
        <f>IF(ODU!$A492="","",IF(OR(T492&lt;&gt;R492+17,U492&lt;&gt;S492+17)," RangeMismatch",""))</f>
        <v/>
      </c>
      <c r="W492" s="344" t="str">
        <f ca="1">IF(ODU!$A492="","",IF(COUNTA(INDIRECT("odu!R"&amp;ROW()&amp;"C"&amp;R492&amp;":R"&amp;ROW()&amp;"C"&amp;S492,"false"))&lt;&gt;1+S492-R492," GapInRangeCooling",""))</f>
        <v/>
      </c>
      <c r="X492" s="344" t="str">
        <f ca="1">IF(ODU!$A492="","",IF(COUNTA(INDIRECT("odu!R"&amp;ROW()&amp;"C"&amp;T492&amp;":R"&amp;ROW()&amp;"C"&amp;U492,"false"))&lt;&gt;1+U492-T492," GapInRangeHeating",""))</f>
        <v/>
      </c>
      <c r="Y492" s="345" t="str">
        <f>IF(ODU!$A492="","",IF(OR(ODU!$F492=0,ODU!$B492=0),0,ODU!$F492/ODU!$B492))</f>
        <v/>
      </c>
      <c r="Z492" s="345" t="str">
        <f>IF(ODU!$A492="","",IF(OR(ODU!$G492=0,ODU!$B492=0),0, ODU!$G492/ODU!$B492))</f>
        <v/>
      </c>
      <c r="AA492" s="303" t="str">
        <f>IF(ODU!$A492="","",IF(Y492=0,0,IF(Y492&gt;=0.8,13,IF(Y492&gt;=0.7,12,IF(Y492&gt;=0.6,11,IF(Y492&gt;=0.5,10,0))))))</f>
        <v/>
      </c>
      <c r="AB492" s="351" t="str">
        <f>IF(ODU!$A492="","",IF(Z492&gt;2, 25,6+INT(10*(Z492-0.0001))))</f>
        <v/>
      </c>
      <c r="AC492" s="304" t="str">
        <f>IF(ODU!$A492="","",IF(AA492&lt;R492," CapacityMin",""))</f>
        <v/>
      </c>
      <c r="AD492" s="304" t="str">
        <f>IF(ODU!$A492="","",IF(AB492&gt;S492," CapacityMax",""))</f>
        <v/>
      </c>
      <c r="AE492" s="344" t="str">
        <f>IF(ODU!$A492="","",IF(ODU!H492&lt;Min_Units," UnitMin",""))</f>
        <v/>
      </c>
      <c r="AF492" s="344" t="str">
        <f>IF(ODU!$A492="","",IF(ODU!I492&lt;=ODU!H492," UnitMax",""))</f>
        <v/>
      </c>
      <c r="AG492" s="344" t="str">
        <f>IF(ODU!$A492="","",IF(COUNTIF(IDU!$E$3:$N$3,"="&amp;UPPER(ODU!BL492))=1,""," Invalid_IDU_List"))</f>
        <v/>
      </c>
      <c r="AH492" s="344" t="str">
        <f t="shared" ca="1" si="53"/>
        <v/>
      </c>
      <c r="AI492" s="344" t="str">
        <f t="shared" si="54"/>
        <v/>
      </c>
    </row>
    <row r="493" spans="1:35" x14ac:dyDescent="0.2">
      <c r="A493">
        <v>493</v>
      </c>
      <c r="B493" s="311"/>
      <c r="C493" s="311"/>
      <c r="D493" s="311"/>
      <c r="E493" s="311"/>
      <c r="F493" s="311"/>
      <c r="G493" s="311"/>
      <c r="H493" s="311"/>
      <c r="I493" s="311"/>
      <c r="J493" s="311"/>
      <c r="K493" s="311"/>
      <c r="P493" s="344" t="str">
        <f>IF(ODU!$A493="","",IF(COUNTIF(ODU!$A$4:$A$504,"="&amp;ODU!$A493)&gt;1,"ODU_Duplicate",""))</f>
        <v/>
      </c>
      <c r="R493" s="351" t="str">
        <f>IF(ODU!$A493="","",9 + FIND("1",IF(ODU!$J493&gt;0,"1","0") &amp; IF(ODU!$K493&gt;0,"1","0") &amp; IF(ODU!$L493&gt;0,"1","0") &amp; IF(ODU!$M493&gt;0,"1","0")&amp; IF(ODU!$N493&gt;0,"1","0")&amp; IF(ODU!$O493&gt;0,"1","0")&amp; IF(ODU!$P493&gt;0,"1","0")&amp; IF(ODU!$Q493&gt;0,"1","0")&amp; IF(ODU!$R493&gt;0,"1","0")&amp; IF(ODU!$S493&gt;0,"1","0")&amp; IF(ODU!$T493&gt;0,"1","0")&amp; IF(ODU!$U493&gt;0,"1","0")&amp; IF(ODU!$V493&gt;0,"1","0")&amp; IF(ODU!$W493&gt;0,"1","0")&amp; IF(ODU!$X493&gt;0,"1","0")&amp; IF(ODU!$Y493&gt;0,"1","0")))</f>
        <v/>
      </c>
      <c r="S493" s="351" t="str">
        <f>IF(ODU!$A493="","",26 - FIND("1",IF(ODU!$Y493&gt;0,"1","0") &amp; IF(ODU!$X493&gt;0,"1","0") &amp; IF(ODU!$W493&gt;0,"1","0") &amp; IF(ODU!$V493&gt;0,"1","0")&amp; IF(ODU!$U493&gt;0,"1","0")&amp; IF(ODU!$T493&gt;0,"1","0")&amp; IF(ODU!$S493&gt;0,"1","0")&amp; IF(ODU!$R493&gt;0,"1","0")&amp; IF(ODU!$Q493&gt;0,"1","0")&amp; IF(ODU!$P493&gt;0,"1","0")&amp; IF(ODU!$O493&gt;0,"1","0")&amp; IF(ODU!$N493&gt;0,"1","0")&amp; IF(ODU!$M493&gt;0,"1","0")&amp; IF(ODU!$L493&gt;0,"1","0")&amp; IF(ODU!$K493&gt;0,"1","0")&amp; IF(ODU!$J493&gt;0,"1","0")))</f>
        <v/>
      </c>
      <c r="T493" s="351" t="str">
        <f>IF(ODU!$A493="","",26 + FIND("1",IF(ODU!$AA493&gt;0,"1","0") &amp; IF(ODU!$AB493&gt;0,"1","0") &amp; IF(ODU!$AC493&gt;0,"1","0") &amp; IF(ODU!$AD493&gt;0,"1","0")&amp; IF(ODU!$AE493&gt;0,"1","0")&amp; IF(ODU!$AF493&gt;0,"1","0")&amp; IF(ODU!$AG493&gt;0,"1","0")&amp; IF(ODU!$AH493&gt;0,"1","0")&amp; IF(ODU!$AI493&gt;0,"1","0")&amp; IF(ODU!$AJ493&gt;0,"1","0")&amp; IF(ODU!$AK493&gt;0,"1","0")&amp; IF(ODU!$AL493&gt;0,"1","0")&amp; IF(ODU!$AM493&gt;0,"1","0")&amp; IF(ODU!$AN493&gt;0,"1","0")&amp; IF(ODU!$AO493&gt;0,"1","0")&amp; IF(ODU!$AP493&gt;0,"1","0")))</f>
        <v/>
      </c>
      <c r="U493" s="351" t="str">
        <f>IF(ODU!$A493="","",43 - FIND("1",IF(ODU!$AP493&gt;0,"1","0") &amp; IF(ODU!$AO493&gt;0,"1","0") &amp; IF(ODU!$AN493&gt;0,"1","0") &amp; IF(ODU!$AM493&gt;0,"1","0")&amp; IF(ODU!$AL493&gt;0,"1","0")&amp; IF(ODU!$AK493&gt;0,"1","0")&amp; IF(ODU!$AJ493&gt;0,"1","0")&amp; IF(ODU!$AI493&gt;0,"1","0")&amp; IF(ODU!$AH493&gt;0,"1","0")&amp; IF(ODU!$AG493&gt;0,"1","0")&amp; IF(ODU!$AF493&gt;0,"1","0")&amp; IF(ODU!$AE493&gt;0,"1","0")&amp; IF(ODU!$AD493&gt;0,"1","0")&amp; IF(ODU!$AC493&gt;0,"1","0")&amp; IF(ODU!$AB493&gt;0,"1","0")&amp; IF(ODU!$AA493&gt;0,"1","0")))</f>
        <v/>
      </c>
      <c r="V493" s="351" t="str">
        <f>IF(ODU!$A493="","",IF(OR(T493&lt;&gt;R493+17,U493&lt;&gt;S493+17)," RangeMismatch",""))</f>
        <v/>
      </c>
      <c r="W493" s="344" t="str">
        <f ca="1">IF(ODU!$A493="","",IF(COUNTA(INDIRECT("odu!R"&amp;ROW()&amp;"C"&amp;R493&amp;":R"&amp;ROW()&amp;"C"&amp;S493,"false"))&lt;&gt;1+S493-R493," GapInRangeCooling",""))</f>
        <v/>
      </c>
      <c r="X493" s="344" t="str">
        <f ca="1">IF(ODU!$A493="","",IF(COUNTA(INDIRECT("odu!R"&amp;ROW()&amp;"C"&amp;T493&amp;":R"&amp;ROW()&amp;"C"&amp;U493,"false"))&lt;&gt;1+U493-T493," GapInRangeHeating",""))</f>
        <v/>
      </c>
      <c r="Y493" s="345" t="str">
        <f>IF(ODU!$A493="","",IF(OR(ODU!$F493=0,ODU!$B493=0),0,ODU!$F493/ODU!$B493))</f>
        <v/>
      </c>
      <c r="Z493" s="345" t="str">
        <f>IF(ODU!$A493="","",IF(OR(ODU!$G493=0,ODU!$B493=0),0, ODU!$G493/ODU!$B493))</f>
        <v/>
      </c>
      <c r="AA493" s="303" t="str">
        <f>IF(ODU!$A493="","",IF(Y493=0,0,IF(Y493&gt;=0.8,13,IF(Y493&gt;=0.7,12,IF(Y493&gt;=0.6,11,IF(Y493&gt;=0.5,10,0))))))</f>
        <v/>
      </c>
      <c r="AB493" s="351" t="str">
        <f>IF(ODU!$A493="","",IF(Z493&gt;2, 25,6+INT(10*(Z493-0.0001))))</f>
        <v/>
      </c>
      <c r="AC493" s="304" t="str">
        <f>IF(ODU!$A493="","",IF(AA493&lt;R493," CapacityMin",""))</f>
        <v/>
      </c>
      <c r="AD493" s="304" t="str">
        <f>IF(ODU!$A493="","",IF(AB493&gt;S493," CapacityMax",""))</f>
        <v/>
      </c>
      <c r="AE493" s="344" t="str">
        <f>IF(ODU!$A493="","",IF(ODU!H493&lt;Min_Units," UnitMin",""))</f>
        <v/>
      </c>
      <c r="AF493" s="344" t="str">
        <f>IF(ODU!$A493="","",IF(ODU!I493&lt;=ODU!H493," UnitMax",""))</f>
        <v/>
      </c>
      <c r="AG493" s="344" t="str">
        <f>IF(ODU!$A493="","",IF(COUNTIF(IDU!$E$3:$N$3,"="&amp;UPPER(ODU!BL493))=1,""," Invalid_IDU_List"))</f>
        <v/>
      </c>
      <c r="AH493" s="344" t="str">
        <f t="shared" ca="1" si="53"/>
        <v/>
      </c>
      <c r="AI493" s="344" t="str">
        <f t="shared" si="54"/>
        <v/>
      </c>
    </row>
    <row r="494" spans="1:35" x14ac:dyDescent="0.2">
      <c r="A494">
        <v>494</v>
      </c>
      <c r="B494" s="311"/>
      <c r="C494" s="311"/>
      <c r="D494" s="311"/>
      <c r="E494" s="311"/>
      <c r="F494" s="311"/>
      <c r="G494" s="311"/>
      <c r="H494" s="311"/>
      <c r="I494" s="311"/>
      <c r="J494" s="311"/>
      <c r="K494" s="311"/>
      <c r="P494" s="344" t="str">
        <f>IF(ODU!$A494="","",IF(COUNTIF(ODU!$A$4:$A$504,"="&amp;ODU!$A494)&gt;1,"ODU_Duplicate",""))</f>
        <v/>
      </c>
      <c r="R494" s="351" t="str">
        <f>IF(ODU!$A494="","",9 + FIND("1",IF(ODU!$J494&gt;0,"1","0") &amp; IF(ODU!$K494&gt;0,"1","0") &amp; IF(ODU!$L494&gt;0,"1","0") &amp; IF(ODU!$M494&gt;0,"1","0")&amp; IF(ODU!$N494&gt;0,"1","0")&amp; IF(ODU!$O494&gt;0,"1","0")&amp; IF(ODU!$P494&gt;0,"1","0")&amp; IF(ODU!$Q494&gt;0,"1","0")&amp; IF(ODU!$R494&gt;0,"1","0")&amp; IF(ODU!$S494&gt;0,"1","0")&amp; IF(ODU!$T494&gt;0,"1","0")&amp; IF(ODU!$U494&gt;0,"1","0")&amp; IF(ODU!$V494&gt;0,"1","0")&amp; IF(ODU!$W494&gt;0,"1","0")&amp; IF(ODU!$X494&gt;0,"1","0")&amp; IF(ODU!$Y494&gt;0,"1","0")))</f>
        <v/>
      </c>
      <c r="S494" s="351" t="str">
        <f>IF(ODU!$A494="","",26 - FIND("1",IF(ODU!$Y494&gt;0,"1","0") &amp; IF(ODU!$X494&gt;0,"1","0") &amp; IF(ODU!$W494&gt;0,"1","0") &amp; IF(ODU!$V494&gt;0,"1","0")&amp; IF(ODU!$U494&gt;0,"1","0")&amp; IF(ODU!$T494&gt;0,"1","0")&amp; IF(ODU!$S494&gt;0,"1","0")&amp; IF(ODU!$R494&gt;0,"1","0")&amp; IF(ODU!$Q494&gt;0,"1","0")&amp; IF(ODU!$P494&gt;0,"1","0")&amp; IF(ODU!$O494&gt;0,"1","0")&amp; IF(ODU!$N494&gt;0,"1","0")&amp; IF(ODU!$M494&gt;0,"1","0")&amp; IF(ODU!$L494&gt;0,"1","0")&amp; IF(ODU!$K494&gt;0,"1","0")&amp; IF(ODU!$J494&gt;0,"1","0")))</f>
        <v/>
      </c>
      <c r="T494" s="351" t="str">
        <f>IF(ODU!$A494="","",26 + FIND("1",IF(ODU!$AA494&gt;0,"1","0") &amp; IF(ODU!$AB494&gt;0,"1","0") &amp; IF(ODU!$AC494&gt;0,"1","0") &amp; IF(ODU!$AD494&gt;0,"1","0")&amp; IF(ODU!$AE494&gt;0,"1","0")&amp; IF(ODU!$AF494&gt;0,"1","0")&amp; IF(ODU!$AG494&gt;0,"1","0")&amp; IF(ODU!$AH494&gt;0,"1","0")&amp; IF(ODU!$AI494&gt;0,"1","0")&amp; IF(ODU!$AJ494&gt;0,"1","0")&amp; IF(ODU!$AK494&gt;0,"1","0")&amp; IF(ODU!$AL494&gt;0,"1","0")&amp; IF(ODU!$AM494&gt;0,"1","0")&amp; IF(ODU!$AN494&gt;0,"1","0")&amp; IF(ODU!$AO494&gt;0,"1","0")&amp; IF(ODU!$AP494&gt;0,"1","0")))</f>
        <v/>
      </c>
      <c r="U494" s="351" t="str">
        <f>IF(ODU!$A494="","",43 - FIND("1",IF(ODU!$AP494&gt;0,"1","0") &amp; IF(ODU!$AO494&gt;0,"1","0") &amp; IF(ODU!$AN494&gt;0,"1","0") &amp; IF(ODU!$AM494&gt;0,"1","0")&amp; IF(ODU!$AL494&gt;0,"1","0")&amp; IF(ODU!$AK494&gt;0,"1","0")&amp; IF(ODU!$AJ494&gt;0,"1","0")&amp; IF(ODU!$AI494&gt;0,"1","0")&amp; IF(ODU!$AH494&gt;0,"1","0")&amp; IF(ODU!$AG494&gt;0,"1","0")&amp; IF(ODU!$AF494&gt;0,"1","0")&amp; IF(ODU!$AE494&gt;0,"1","0")&amp; IF(ODU!$AD494&gt;0,"1","0")&amp; IF(ODU!$AC494&gt;0,"1","0")&amp; IF(ODU!$AB494&gt;0,"1","0")&amp; IF(ODU!$AA494&gt;0,"1","0")))</f>
        <v/>
      </c>
      <c r="V494" s="351" t="str">
        <f>IF(ODU!$A494="","",IF(OR(T494&lt;&gt;R494+17,U494&lt;&gt;S494+17)," RangeMismatch",""))</f>
        <v/>
      </c>
      <c r="W494" s="344" t="str">
        <f ca="1">IF(ODU!$A494="","",IF(COUNTA(INDIRECT("odu!R"&amp;ROW()&amp;"C"&amp;R494&amp;":R"&amp;ROW()&amp;"C"&amp;S494,"false"))&lt;&gt;1+S494-R494," GapInRangeCooling",""))</f>
        <v/>
      </c>
      <c r="X494" s="344" t="str">
        <f ca="1">IF(ODU!$A494="","",IF(COUNTA(INDIRECT("odu!R"&amp;ROW()&amp;"C"&amp;T494&amp;":R"&amp;ROW()&amp;"C"&amp;U494,"false"))&lt;&gt;1+U494-T494," GapInRangeHeating",""))</f>
        <v/>
      </c>
      <c r="Y494" s="345" t="str">
        <f>IF(ODU!$A494="","",IF(OR(ODU!$F494=0,ODU!$B494=0),0,ODU!$F494/ODU!$B494))</f>
        <v/>
      </c>
      <c r="Z494" s="345" t="str">
        <f>IF(ODU!$A494="","",IF(OR(ODU!$G494=0,ODU!$B494=0),0, ODU!$G494/ODU!$B494))</f>
        <v/>
      </c>
      <c r="AA494" s="303" t="str">
        <f>IF(ODU!$A494="","",IF(Y494=0,0,IF(Y494&gt;=0.8,13,IF(Y494&gt;=0.7,12,IF(Y494&gt;=0.6,11,IF(Y494&gt;=0.5,10,0))))))</f>
        <v/>
      </c>
      <c r="AB494" s="351" t="str">
        <f>IF(ODU!$A494="","",IF(Z494&gt;2, 25,6+INT(10*(Z494-0.0001))))</f>
        <v/>
      </c>
      <c r="AC494" s="304" t="str">
        <f>IF(ODU!$A494="","",IF(AA494&lt;R494," CapacityMin",""))</f>
        <v/>
      </c>
      <c r="AD494" s="304" t="str">
        <f>IF(ODU!$A494="","",IF(AB494&gt;S494," CapacityMax",""))</f>
        <v/>
      </c>
      <c r="AE494" s="344" t="str">
        <f>IF(ODU!$A494="","",IF(ODU!H494&lt;Min_Units," UnitMin",""))</f>
        <v/>
      </c>
      <c r="AF494" s="344" t="str">
        <f>IF(ODU!$A494="","",IF(ODU!I494&lt;=ODU!H494," UnitMax",""))</f>
        <v/>
      </c>
      <c r="AG494" s="344" t="str">
        <f>IF(ODU!$A494="","",IF(COUNTIF(IDU!$E$3:$N$3,"="&amp;UPPER(ODU!BL494))=1,""," Invalid_IDU_List"))</f>
        <v/>
      </c>
      <c r="AH494" s="344" t="str">
        <f t="shared" ca="1" si="53"/>
        <v/>
      </c>
      <c r="AI494" s="344" t="str">
        <f t="shared" si="54"/>
        <v/>
      </c>
    </row>
    <row r="495" spans="1:35" x14ac:dyDescent="0.2">
      <c r="A495">
        <v>495</v>
      </c>
      <c r="B495" s="311"/>
      <c r="C495" s="311"/>
      <c r="D495" s="311"/>
      <c r="E495" s="311"/>
      <c r="F495" s="311"/>
      <c r="G495" s="311"/>
      <c r="H495" s="311"/>
      <c r="I495" s="311"/>
      <c r="J495" s="311"/>
      <c r="K495" s="311"/>
      <c r="P495" s="344" t="str">
        <f>IF(ODU!$A495="","",IF(COUNTIF(ODU!$A$4:$A$504,"="&amp;ODU!$A495)&gt;1,"ODU_Duplicate",""))</f>
        <v/>
      </c>
      <c r="R495" s="351" t="str">
        <f>IF(ODU!$A495="","",9 + FIND("1",IF(ODU!$J495&gt;0,"1","0") &amp; IF(ODU!$K495&gt;0,"1","0") &amp; IF(ODU!$L495&gt;0,"1","0") &amp; IF(ODU!$M495&gt;0,"1","0")&amp; IF(ODU!$N495&gt;0,"1","0")&amp; IF(ODU!$O495&gt;0,"1","0")&amp; IF(ODU!$P495&gt;0,"1","0")&amp; IF(ODU!$Q495&gt;0,"1","0")&amp; IF(ODU!$R495&gt;0,"1","0")&amp; IF(ODU!$S495&gt;0,"1","0")&amp; IF(ODU!$T495&gt;0,"1","0")&amp; IF(ODU!$U495&gt;0,"1","0")&amp; IF(ODU!$V495&gt;0,"1","0")&amp; IF(ODU!$W495&gt;0,"1","0")&amp; IF(ODU!$X495&gt;0,"1","0")&amp; IF(ODU!$Y495&gt;0,"1","0")))</f>
        <v/>
      </c>
      <c r="S495" s="351" t="str">
        <f>IF(ODU!$A495="","",26 - FIND("1",IF(ODU!$Y495&gt;0,"1","0") &amp; IF(ODU!$X495&gt;0,"1","0") &amp; IF(ODU!$W495&gt;0,"1","0") &amp; IF(ODU!$V495&gt;0,"1","0")&amp; IF(ODU!$U495&gt;0,"1","0")&amp; IF(ODU!$T495&gt;0,"1","0")&amp; IF(ODU!$S495&gt;0,"1","0")&amp; IF(ODU!$R495&gt;0,"1","0")&amp; IF(ODU!$Q495&gt;0,"1","0")&amp; IF(ODU!$P495&gt;0,"1","0")&amp; IF(ODU!$O495&gt;0,"1","0")&amp; IF(ODU!$N495&gt;0,"1","0")&amp; IF(ODU!$M495&gt;0,"1","0")&amp; IF(ODU!$L495&gt;0,"1","0")&amp; IF(ODU!$K495&gt;0,"1","0")&amp; IF(ODU!$J495&gt;0,"1","0")))</f>
        <v/>
      </c>
      <c r="T495" s="351" t="str">
        <f>IF(ODU!$A495="","",26 + FIND("1",IF(ODU!$AA495&gt;0,"1","0") &amp; IF(ODU!$AB495&gt;0,"1","0") &amp; IF(ODU!$AC495&gt;0,"1","0") &amp; IF(ODU!$AD495&gt;0,"1","0")&amp; IF(ODU!$AE495&gt;0,"1","0")&amp; IF(ODU!$AF495&gt;0,"1","0")&amp; IF(ODU!$AG495&gt;0,"1","0")&amp; IF(ODU!$AH495&gt;0,"1","0")&amp; IF(ODU!$AI495&gt;0,"1","0")&amp; IF(ODU!$AJ495&gt;0,"1","0")&amp; IF(ODU!$AK495&gt;0,"1","0")&amp; IF(ODU!$AL495&gt;0,"1","0")&amp; IF(ODU!$AM495&gt;0,"1","0")&amp; IF(ODU!$AN495&gt;0,"1","0")&amp; IF(ODU!$AO495&gt;0,"1","0")&amp; IF(ODU!$AP495&gt;0,"1","0")))</f>
        <v/>
      </c>
      <c r="U495" s="351" t="str">
        <f>IF(ODU!$A495="","",43 - FIND("1",IF(ODU!$AP495&gt;0,"1","0") &amp; IF(ODU!$AO495&gt;0,"1","0") &amp; IF(ODU!$AN495&gt;0,"1","0") &amp; IF(ODU!$AM495&gt;0,"1","0")&amp; IF(ODU!$AL495&gt;0,"1","0")&amp; IF(ODU!$AK495&gt;0,"1","0")&amp; IF(ODU!$AJ495&gt;0,"1","0")&amp; IF(ODU!$AI495&gt;0,"1","0")&amp; IF(ODU!$AH495&gt;0,"1","0")&amp; IF(ODU!$AG495&gt;0,"1","0")&amp; IF(ODU!$AF495&gt;0,"1","0")&amp; IF(ODU!$AE495&gt;0,"1","0")&amp; IF(ODU!$AD495&gt;0,"1","0")&amp; IF(ODU!$AC495&gt;0,"1","0")&amp; IF(ODU!$AB495&gt;0,"1","0")&amp; IF(ODU!$AA495&gt;0,"1","0")))</f>
        <v/>
      </c>
      <c r="V495" s="351" t="str">
        <f>IF(ODU!$A495="","",IF(OR(T495&lt;&gt;R495+17,U495&lt;&gt;S495+17)," RangeMismatch",""))</f>
        <v/>
      </c>
      <c r="W495" s="344" t="str">
        <f ca="1">IF(ODU!$A495="","",IF(COUNTA(INDIRECT("odu!R"&amp;ROW()&amp;"C"&amp;R495&amp;":R"&amp;ROW()&amp;"C"&amp;S495,"false"))&lt;&gt;1+S495-R495," GapInRangeCooling",""))</f>
        <v/>
      </c>
      <c r="X495" s="344" t="str">
        <f ca="1">IF(ODU!$A495="","",IF(COUNTA(INDIRECT("odu!R"&amp;ROW()&amp;"C"&amp;T495&amp;":R"&amp;ROW()&amp;"C"&amp;U495,"false"))&lt;&gt;1+U495-T495," GapInRangeHeating",""))</f>
        <v/>
      </c>
      <c r="Y495" s="345" t="str">
        <f>IF(ODU!$A495="","",IF(OR(ODU!$F495=0,ODU!$B495=0),0,ODU!$F495/ODU!$B495))</f>
        <v/>
      </c>
      <c r="Z495" s="345" t="str">
        <f>IF(ODU!$A495="","",IF(OR(ODU!$G495=0,ODU!$B495=0),0, ODU!$G495/ODU!$B495))</f>
        <v/>
      </c>
      <c r="AA495" s="303" t="str">
        <f>IF(ODU!$A495="","",IF(Y495=0,0,IF(Y495&gt;=0.8,13,IF(Y495&gt;=0.7,12,IF(Y495&gt;=0.6,11,IF(Y495&gt;=0.5,10,0))))))</f>
        <v/>
      </c>
      <c r="AB495" s="351" t="str">
        <f>IF(ODU!$A495="","",IF(Z495&gt;2, 25,6+INT(10*(Z495-0.0001))))</f>
        <v/>
      </c>
      <c r="AC495" s="304" t="str">
        <f>IF(ODU!$A495="","",IF(AA495&lt;R495," CapacityMin",""))</f>
        <v/>
      </c>
      <c r="AD495" s="304" t="str">
        <f>IF(ODU!$A495="","",IF(AB495&gt;S495," CapacityMax",""))</f>
        <v/>
      </c>
      <c r="AE495" s="344" t="str">
        <f>IF(ODU!$A495="","",IF(ODU!H495&lt;Min_Units," UnitMin",""))</f>
        <v/>
      </c>
      <c r="AF495" s="344" t="str">
        <f>IF(ODU!$A495="","",IF(ODU!I495&lt;=ODU!H495," UnitMax",""))</f>
        <v/>
      </c>
      <c r="AG495" s="344" t="str">
        <f>IF(ODU!$A495="","",IF(COUNTIF(IDU!$E$3:$N$3,"="&amp;UPPER(ODU!BL495))=1,""," Invalid_IDU_List"))</f>
        <v/>
      </c>
      <c r="AH495" s="344" t="str">
        <f t="shared" ca="1" si="53"/>
        <v/>
      </c>
      <c r="AI495" s="344" t="str">
        <f t="shared" si="54"/>
        <v/>
      </c>
    </row>
    <row r="496" spans="1:35" x14ac:dyDescent="0.2">
      <c r="A496">
        <v>496</v>
      </c>
      <c r="B496" s="311"/>
      <c r="C496" s="311"/>
      <c r="D496" s="311"/>
      <c r="E496" s="311"/>
      <c r="F496" s="311"/>
      <c r="G496" s="311"/>
      <c r="H496" s="311"/>
      <c r="I496" s="311"/>
      <c r="J496" s="311"/>
      <c r="K496" s="311"/>
      <c r="P496" s="344" t="str">
        <f>IF(ODU!$A496="","",IF(COUNTIF(ODU!$A$4:$A$504,"="&amp;ODU!$A496)&gt;1,"ODU_Duplicate",""))</f>
        <v/>
      </c>
      <c r="R496" s="351" t="str">
        <f>IF(ODU!$A496="","",9 + FIND("1",IF(ODU!$J496&gt;0,"1","0") &amp; IF(ODU!$K496&gt;0,"1","0") &amp; IF(ODU!$L496&gt;0,"1","0") &amp; IF(ODU!$M496&gt;0,"1","0")&amp; IF(ODU!$N496&gt;0,"1","0")&amp; IF(ODU!$O496&gt;0,"1","0")&amp; IF(ODU!$P496&gt;0,"1","0")&amp; IF(ODU!$Q496&gt;0,"1","0")&amp; IF(ODU!$R496&gt;0,"1","0")&amp; IF(ODU!$S496&gt;0,"1","0")&amp; IF(ODU!$T496&gt;0,"1","0")&amp; IF(ODU!$U496&gt;0,"1","0")&amp; IF(ODU!$V496&gt;0,"1","0")&amp; IF(ODU!$W496&gt;0,"1","0")&amp; IF(ODU!$X496&gt;0,"1","0")&amp; IF(ODU!$Y496&gt;0,"1","0")))</f>
        <v/>
      </c>
      <c r="S496" s="351" t="str">
        <f>IF(ODU!$A496="","",26 - FIND("1",IF(ODU!$Y496&gt;0,"1","0") &amp; IF(ODU!$X496&gt;0,"1","0") &amp; IF(ODU!$W496&gt;0,"1","0") &amp; IF(ODU!$V496&gt;0,"1","0")&amp; IF(ODU!$U496&gt;0,"1","0")&amp; IF(ODU!$T496&gt;0,"1","0")&amp; IF(ODU!$S496&gt;0,"1","0")&amp; IF(ODU!$R496&gt;0,"1","0")&amp; IF(ODU!$Q496&gt;0,"1","0")&amp; IF(ODU!$P496&gt;0,"1","0")&amp; IF(ODU!$O496&gt;0,"1","0")&amp; IF(ODU!$N496&gt;0,"1","0")&amp; IF(ODU!$M496&gt;0,"1","0")&amp; IF(ODU!$L496&gt;0,"1","0")&amp; IF(ODU!$K496&gt;0,"1","0")&amp; IF(ODU!$J496&gt;0,"1","0")))</f>
        <v/>
      </c>
      <c r="T496" s="351" t="str">
        <f>IF(ODU!$A496="","",26 + FIND("1",IF(ODU!$AA496&gt;0,"1","0") &amp; IF(ODU!$AB496&gt;0,"1","0") &amp; IF(ODU!$AC496&gt;0,"1","0") &amp; IF(ODU!$AD496&gt;0,"1","0")&amp; IF(ODU!$AE496&gt;0,"1","0")&amp; IF(ODU!$AF496&gt;0,"1","0")&amp; IF(ODU!$AG496&gt;0,"1","0")&amp; IF(ODU!$AH496&gt;0,"1","0")&amp; IF(ODU!$AI496&gt;0,"1","0")&amp; IF(ODU!$AJ496&gt;0,"1","0")&amp; IF(ODU!$AK496&gt;0,"1","0")&amp; IF(ODU!$AL496&gt;0,"1","0")&amp; IF(ODU!$AM496&gt;0,"1","0")&amp; IF(ODU!$AN496&gt;0,"1","0")&amp; IF(ODU!$AO496&gt;0,"1","0")&amp; IF(ODU!$AP496&gt;0,"1","0")))</f>
        <v/>
      </c>
      <c r="U496" s="351" t="str">
        <f>IF(ODU!$A496="","",43 - FIND("1",IF(ODU!$AP496&gt;0,"1","0") &amp; IF(ODU!$AO496&gt;0,"1","0") &amp; IF(ODU!$AN496&gt;0,"1","0") &amp; IF(ODU!$AM496&gt;0,"1","0")&amp; IF(ODU!$AL496&gt;0,"1","0")&amp; IF(ODU!$AK496&gt;0,"1","0")&amp; IF(ODU!$AJ496&gt;0,"1","0")&amp; IF(ODU!$AI496&gt;0,"1","0")&amp; IF(ODU!$AH496&gt;0,"1","0")&amp; IF(ODU!$AG496&gt;0,"1","0")&amp; IF(ODU!$AF496&gt;0,"1","0")&amp; IF(ODU!$AE496&gt;0,"1","0")&amp; IF(ODU!$AD496&gt;0,"1","0")&amp; IF(ODU!$AC496&gt;0,"1","0")&amp; IF(ODU!$AB496&gt;0,"1","0")&amp; IF(ODU!$AA496&gt;0,"1","0")))</f>
        <v/>
      </c>
      <c r="V496" s="351" t="str">
        <f>IF(ODU!$A496="","",IF(OR(T496&lt;&gt;R496+17,U496&lt;&gt;S496+17)," RangeMismatch",""))</f>
        <v/>
      </c>
      <c r="W496" s="344" t="str">
        <f ca="1">IF(ODU!$A496="","",IF(COUNTA(INDIRECT("odu!R"&amp;ROW()&amp;"C"&amp;R496&amp;":R"&amp;ROW()&amp;"C"&amp;S496,"false"))&lt;&gt;1+S496-R496," GapInRangeCooling",""))</f>
        <v/>
      </c>
      <c r="X496" s="344" t="str">
        <f ca="1">IF(ODU!$A496="","",IF(COUNTA(INDIRECT("odu!R"&amp;ROW()&amp;"C"&amp;T496&amp;":R"&amp;ROW()&amp;"C"&amp;U496,"false"))&lt;&gt;1+U496-T496," GapInRangeHeating",""))</f>
        <v/>
      </c>
      <c r="Y496" s="345" t="str">
        <f>IF(ODU!$A496="","",IF(OR(ODU!$F496=0,ODU!$B496=0),0,ODU!$F496/ODU!$B496))</f>
        <v/>
      </c>
      <c r="Z496" s="345" t="str">
        <f>IF(ODU!$A496="","",IF(OR(ODU!$G496=0,ODU!$B496=0),0, ODU!$G496/ODU!$B496))</f>
        <v/>
      </c>
      <c r="AA496" s="303" t="str">
        <f>IF(ODU!$A496="","",IF(Y496=0,0,IF(Y496&gt;=0.8,13,IF(Y496&gt;=0.7,12,IF(Y496&gt;=0.6,11,IF(Y496&gt;=0.5,10,0))))))</f>
        <v/>
      </c>
      <c r="AB496" s="351" t="str">
        <f>IF(ODU!$A496="","",IF(Z496&gt;2, 25,6+INT(10*(Z496-0.0001))))</f>
        <v/>
      </c>
      <c r="AC496" s="304" t="str">
        <f>IF(ODU!$A496="","",IF(AA496&lt;R496," CapacityMin",""))</f>
        <v/>
      </c>
      <c r="AD496" s="304" t="str">
        <f>IF(ODU!$A496="","",IF(AB496&gt;S496," CapacityMax",""))</f>
        <v/>
      </c>
      <c r="AE496" s="344" t="str">
        <f>IF(ODU!$A496="","",IF(ODU!H496&lt;Min_Units," UnitMin",""))</f>
        <v/>
      </c>
      <c r="AF496" s="344" t="str">
        <f>IF(ODU!$A496="","",IF(ODU!I496&lt;=ODU!H496," UnitMax",""))</f>
        <v/>
      </c>
      <c r="AG496" s="344" t="str">
        <f>IF(ODU!$A496="","",IF(COUNTIF(IDU!$E$3:$N$3,"="&amp;UPPER(ODU!BL496))=1,""," Invalid_IDU_List"))</f>
        <v/>
      </c>
      <c r="AH496" s="344" t="str">
        <f t="shared" ca="1" si="53"/>
        <v/>
      </c>
      <c r="AI496" s="344" t="str">
        <f t="shared" si="54"/>
        <v/>
      </c>
    </row>
    <row r="497" spans="1:35" x14ac:dyDescent="0.2">
      <c r="A497">
        <v>497</v>
      </c>
      <c r="B497" s="311"/>
      <c r="C497" s="311"/>
      <c r="D497" s="311"/>
      <c r="E497" s="311"/>
      <c r="F497" s="311"/>
      <c r="G497" s="311"/>
      <c r="H497" s="311"/>
      <c r="I497" s="311"/>
      <c r="J497" s="311"/>
      <c r="K497" s="311"/>
      <c r="P497" s="344" t="str">
        <f>IF(ODU!$A497="","",IF(COUNTIF(ODU!$A$4:$A$504,"="&amp;ODU!$A497)&gt;1,"ODU_Duplicate",""))</f>
        <v/>
      </c>
      <c r="R497" s="351" t="str">
        <f>IF(ODU!$A497="","",9 + FIND("1",IF(ODU!$J497&gt;0,"1","0") &amp; IF(ODU!$K497&gt;0,"1","0") &amp; IF(ODU!$L497&gt;0,"1","0") &amp; IF(ODU!$M497&gt;0,"1","0")&amp; IF(ODU!$N497&gt;0,"1","0")&amp; IF(ODU!$O497&gt;0,"1","0")&amp; IF(ODU!$P497&gt;0,"1","0")&amp; IF(ODU!$Q497&gt;0,"1","0")&amp; IF(ODU!$R497&gt;0,"1","0")&amp; IF(ODU!$S497&gt;0,"1","0")&amp; IF(ODU!$T497&gt;0,"1","0")&amp; IF(ODU!$U497&gt;0,"1","0")&amp; IF(ODU!$V497&gt;0,"1","0")&amp; IF(ODU!$W497&gt;0,"1","0")&amp; IF(ODU!$X497&gt;0,"1","0")&amp; IF(ODU!$Y497&gt;0,"1","0")))</f>
        <v/>
      </c>
      <c r="S497" s="351" t="str">
        <f>IF(ODU!$A497="","",26 - FIND("1",IF(ODU!$Y497&gt;0,"1","0") &amp; IF(ODU!$X497&gt;0,"1","0") &amp; IF(ODU!$W497&gt;0,"1","0") &amp; IF(ODU!$V497&gt;0,"1","0")&amp; IF(ODU!$U497&gt;0,"1","0")&amp; IF(ODU!$T497&gt;0,"1","0")&amp; IF(ODU!$S497&gt;0,"1","0")&amp; IF(ODU!$R497&gt;0,"1","0")&amp; IF(ODU!$Q497&gt;0,"1","0")&amp; IF(ODU!$P497&gt;0,"1","0")&amp; IF(ODU!$O497&gt;0,"1","0")&amp; IF(ODU!$N497&gt;0,"1","0")&amp; IF(ODU!$M497&gt;0,"1","0")&amp; IF(ODU!$L497&gt;0,"1","0")&amp; IF(ODU!$K497&gt;0,"1","0")&amp; IF(ODU!$J497&gt;0,"1","0")))</f>
        <v/>
      </c>
      <c r="T497" s="351" t="str">
        <f>IF(ODU!$A497="","",26 + FIND("1",IF(ODU!$AA497&gt;0,"1","0") &amp; IF(ODU!$AB497&gt;0,"1","0") &amp; IF(ODU!$AC497&gt;0,"1","0") &amp; IF(ODU!$AD497&gt;0,"1","0")&amp; IF(ODU!$AE497&gt;0,"1","0")&amp; IF(ODU!$AF497&gt;0,"1","0")&amp; IF(ODU!$AG497&gt;0,"1","0")&amp; IF(ODU!$AH497&gt;0,"1","0")&amp; IF(ODU!$AI497&gt;0,"1","0")&amp; IF(ODU!$AJ497&gt;0,"1","0")&amp; IF(ODU!$AK497&gt;0,"1","0")&amp; IF(ODU!$AL497&gt;0,"1","0")&amp; IF(ODU!$AM497&gt;0,"1","0")&amp; IF(ODU!$AN497&gt;0,"1","0")&amp; IF(ODU!$AO497&gt;0,"1","0")&amp; IF(ODU!$AP497&gt;0,"1","0")))</f>
        <v/>
      </c>
      <c r="U497" s="351" t="str">
        <f>IF(ODU!$A497="","",43 - FIND("1",IF(ODU!$AP497&gt;0,"1","0") &amp; IF(ODU!$AO497&gt;0,"1","0") &amp; IF(ODU!$AN497&gt;0,"1","0") &amp; IF(ODU!$AM497&gt;0,"1","0")&amp; IF(ODU!$AL497&gt;0,"1","0")&amp; IF(ODU!$AK497&gt;0,"1","0")&amp; IF(ODU!$AJ497&gt;0,"1","0")&amp; IF(ODU!$AI497&gt;0,"1","0")&amp; IF(ODU!$AH497&gt;0,"1","0")&amp; IF(ODU!$AG497&gt;0,"1","0")&amp; IF(ODU!$AF497&gt;0,"1","0")&amp; IF(ODU!$AE497&gt;0,"1","0")&amp; IF(ODU!$AD497&gt;0,"1","0")&amp; IF(ODU!$AC497&gt;0,"1","0")&amp; IF(ODU!$AB497&gt;0,"1","0")&amp; IF(ODU!$AA497&gt;0,"1","0")))</f>
        <v/>
      </c>
      <c r="V497" s="351" t="str">
        <f>IF(ODU!$A497="","",IF(OR(T497&lt;&gt;R497+17,U497&lt;&gt;S497+17)," RangeMismatch",""))</f>
        <v/>
      </c>
      <c r="W497" s="344" t="str">
        <f ca="1">IF(ODU!$A497="","",IF(COUNTA(INDIRECT("odu!R"&amp;ROW()&amp;"C"&amp;R497&amp;":R"&amp;ROW()&amp;"C"&amp;S497,"false"))&lt;&gt;1+S497-R497," GapInRangeCooling",""))</f>
        <v/>
      </c>
      <c r="X497" s="344" t="str">
        <f ca="1">IF(ODU!$A497="","",IF(COUNTA(INDIRECT("odu!R"&amp;ROW()&amp;"C"&amp;T497&amp;":R"&amp;ROW()&amp;"C"&amp;U497,"false"))&lt;&gt;1+U497-T497," GapInRangeHeating",""))</f>
        <v/>
      </c>
      <c r="Y497" s="345" t="str">
        <f>IF(ODU!$A497="","",IF(OR(ODU!$F497=0,ODU!$B497=0),0,ODU!$F497/ODU!$B497))</f>
        <v/>
      </c>
      <c r="Z497" s="345" t="str">
        <f>IF(ODU!$A497="","",IF(OR(ODU!$G497=0,ODU!$B497=0),0, ODU!$G497/ODU!$B497))</f>
        <v/>
      </c>
      <c r="AA497" s="303" t="str">
        <f>IF(ODU!$A497="","",IF(Y497=0,0,IF(Y497&gt;=0.8,13,IF(Y497&gt;=0.7,12,IF(Y497&gt;=0.6,11,IF(Y497&gt;=0.5,10,0))))))</f>
        <v/>
      </c>
      <c r="AB497" s="351" t="str">
        <f>IF(ODU!$A497="","",IF(Z497&gt;2, 25,6+INT(10*(Z497-0.0001))))</f>
        <v/>
      </c>
      <c r="AC497" s="304" t="str">
        <f>IF(ODU!$A497="","",IF(AA497&lt;R497," CapacityMin",""))</f>
        <v/>
      </c>
      <c r="AD497" s="304" t="str">
        <f>IF(ODU!$A497="","",IF(AB497&gt;S497," CapacityMax",""))</f>
        <v/>
      </c>
      <c r="AE497" s="344" t="str">
        <f>IF(ODU!$A497="","",IF(ODU!H497&lt;Min_Units," UnitMin",""))</f>
        <v/>
      </c>
      <c r="AF497" s="344" t="str">
        <f>IF(ODU!$A497="","",IF(ODU!I497&lt;=ODU!H497," UnitMax",""))</f>
        <v/>
      </c>
      <c r="AG497" s="344" t="str">
        <f>IF(ODU!$A497="","",IF(COUNTIF(IDU!$E$3:$N$3,"="&amp;UPPER(ODU!BL497))=1,""," Invalid_IDU_List"))</f>
        <v/>
      </c>
      <c r="AH497" s="344" t="str">
        <f t="shared" ca="1" si="53"/>
        <v/>
      </c>
      <c r="AI497" s="344" t="str">
        <f t="shared" si="54"/>
        <v/>
      </c>
    </row>
    <row r="498" spans="1:35" x14ac:dyDescent="0.2">
      <c r="A498">
        <v>498</v>
      </c>
      <c r="B498" s="311"/>
      <c r="C498" s="311"/>
      <c r="D498" s="311"/>
      <c r="E498" s="311"/>
      <c r="F498" s="311"/>
      <c r="G498" s="311"/>
      <c r="H498" s="311"/>
      <c r="I498" s="311"/>
      <c r="J498" s="311"/>
      <c r="K498" s="311"/>
      <c r="P498" s="344" t="str">
        <f>IF(ODU!$A498="","",IF(COUNTIF(ODU!$A$4:$A$504,"="&amp;ODU!$A498)&gt;1,"ODU_Duplicate",""))</f>
        <v/>
      </c>
      <c r="R498" s="351" t="str">
        <f>IF(ODU!$A498="","",9 + FIND("1",IF(ODU!$J498&gt;0,"1","0") &amp; IF(ODU!$K498&gt;0,"1","0") &amp; IF(ODU!$L498&gt;0,"1","0") &amp; IF(ODU!$M498&gt;0,"1","0")&amp; IF(ODU!$N498&gt;0,"1","0")&amp; IF(ODU!$O498&gt;0,"1","0")&amp; IF(ODU!$P498&gt;0,"1","0")&amp; IF(ODU!$Q498&gt;0,"1","0")&amp; IF(ODU!$R498&gt;0,"1","0")&amp; IF(ODU!$S498&gt;0,"1","0")&amp; IF(ODU!$T498&gt;0,"1","0")&amp; IF(ODU!$U498&gt;0,"1","0")&amp; IF(ODU!$V498&gt;0,"1","0")&amp; IF(ODU!$W498&gt;0,"1","0")&amp; IF(ODU!$X498&gt;0,"1","0")&amp; IF(ODU!$Y498&gt;0,"1","0")))</f>
        <v/>
      </c>
      <c r="S498" s="351" t="str">
        <f>IF(ODU!$A498="","",26 - FIND("1",IF(ODU!$Y498&gt;0,"1","0") &amp; IF(ODU!$X498&gt;0,"1","0") &amp; IF(ODU!$W498&gt;0,"1","0") &amp; IF(ODU!$V498&gt;0,"1","0")&amp; IF(ODU!$U498&gt;0,"1","0")&amp; IF(ODU!$T498&gt;0,"1","0")&amp; IF(ODU!$S498&gt;0,"1","0")&amp; IF(ODU!$R498&gt;0,"1","0")&amp; IF(ODU!$Q498&gt;0,"1","0")&amp; IF(ODU!$P498&gt;0,"1","0")&amp; IF(ODU!$O498&gt;0,"1","0")&amp; IF(ODU!$N498&gt;0,"1","0")&amp; IF(ODU!$M498&gt;0,"1","0")&amp; IF(ODU!$L498&gt;0,"1","0")&amp; IF(ODU!$K498&gt;0,"1","0")&amp; IF(ODU!$J498&gt;0,"1","0")))</f>
        <v/>
      </c>
      <c r="T498" s="351" t="str">
        <f>IF(ODU!$A498="","",26 + FIND("1",IF(ODU!$AA498&gt;0,"1","0") &amp; IF(ODU!$AB498&gt;0,"1","0") &amp; IF(ODU!$AC498&gt;0,"1","0") &amp; IF(ODU!$AD498&gt;0,"1","0")&amp; IF(ODU!$AE498&gt;0,"1","0")&amp; IF(ODU!$AF498&gt;0,"1","0")&amp; IF(ODU!$AG498&gt;0,"1","0")&amp; IF(ODU!$AH498&gt;0,"1","0")&amp; IF(ODU!$AI498&gt;0,"1","0")&amp; IF(ODU!$AJ498&gt;0,"1","0")&amp; IF(ODU!$AK498&gt;0,"1","0")&amp; IF(ODU!$AL498&gt;0,"1","0")&amp; IF(ODU!$AM498&gt;0,"1","0")&amp; IF(ODU!$AN498&gt;0,"1","0")&amp; IF(ODU!$AO498&gt;0,"1","0")&amp; IF(ODU!$AP498&gt;0,"1","0")))</f>
        <v/>
      </c>
      <c r="U498" s="351" t="str">
        <f>IF(ODU!$A498="","",43 - FIND("1",IF(ODU!$AP498&gt;0,"1","0") &amp; IF(ODU!$AO498&gt;0,"1","0") &amp; IF(ODU!$AN498&gt;0,"1","0") &amp; IF(ODU!$AM498&gt;0,"1","0")&amp; IF(ODU!$AL498&gt;0,"1","0")&amp; IF(ODU!$AK498&gt;0,"1","0")&amp; IF(ODU!$AJ498&gt;0,"1","0")&amp; IF(ODU!$AI498&gt;0,"1","0")&amp; IF(ODU!$AH498&gt;0,"1","0")&amp; IF(ODU!$AG498&gt;0,"1","0")&amp; IF(ODU!$AF498&gt;0,"1","0")&amp; IF(ODU!$AE498&gt;0,"1","0")&amp; IF(ODU!$AD498&gt;0,"1","0")&amp; IF(ODU!$AC498&gt;0,"1","0")&amp; IF(ODU!$AB498&gt;0,"1","0")&amp; IF(ODU!$AA498&gt;0,"1","0")))</f>
        <v/>
      </c>
      <c r="V498" s="351" t="str">
        <f>IF(ODU!$A498="","",IF(OR(T498&lt;&gt;R498+17,U498&lt;&gt;S498+17)," RangeMismatch",""))</f>
        <v/>
      </c>
      <c r="W498" s="344" t="str">
        <f ca="1">IF(ODU!$A498="","",IF(COUNTA(INDIRECT("odu!R"&amp;ROW()&amp;"C"&amp;R498&amp;":R"&amp;ROW()&amp;"C"&amp;S498,"false"))&lt;&gt;1+S498-R498," GapInRangeCooling",""))</f>
        <v/>
      </c>
      <c r="X498" s="344" t="str">
        <f ca="1">IF(ODU!$A498="","",IF(COUNTA(INDIRECT("odu!R"&amp;ROW()&amp;"C"&amp;T498&amp;":R"&amp;ROW()&amp;"C"&amp;U498,"false"))&lt;&gt;1+U498-T498," GapInRangeHeating",""))</f>
        <v/>
      </c>
      <c r="Y498" s="345" t="str">
        <f>IF(ODU!$A498="","",IF(OR(ODU!$F498=0,ODU!$B498=0),0,ODU!$F498/ODU!$B498))</f>
        <v/>
      </c>
      <c r="Z498" s="345" t="str">
        <f>IF(ODU!$A498="","",IF(OR(ODU!$G498=0,ODU!$B498=0),0, ODU!$G498/ODU!$B498))</f>
        <v/>
      </c>
      <c r="AA498" s="303" t="str">
        <f>IF(ODU!$A498="","",IF(Y498=0,0,IF(Y498&gt;=0.8,13,IF(Y498&gt;=0.7,12,IF(Y498&gt;=0.6,11,IF(Y498&gt;=0.5,10,0))))))</f>
        <v/>
      </c>
      <c r="AB498" s="351" t="str">
        <f>IF(ODU!$A498="","",IF(Z498&gt;2, 25,6+INT(10*(Z498-0.0001))))</f>
        <v/>
      </c>
      <c r="AC498" s="304" t="str">
        <f>IF(ODU!$A498="","",IF(AA498&lt;R498," CapacityMin",""))</f>
        <v/>
      </c>
      <c r="AD498" s="304" t="str">
        <f>IF(ODU!$A498="","",IF(AB498&gt;S498," CapacityMax",""))</f>
        <v/>
      </c>
      <c r="AE498" s="344" t="str">
        <f>IF(ODU!$A498="","",IF(ODU!H498&lt;Min_Units," UnitMin",""))</f>
        <v/>
      </c>
      <c r="AF498" s="344" t="str">
        <f>IF(ODU!$A498="","",IF(ODU!I498&lt;=ODU!H498," UnitMax",""))</f>
        <v/>
      </c>
      <c r="AG498" s="344" t="str">
        <f>IF(ODU!$A498="","",IF(COUNTIF(IDU!$E$3:$N$3,"="&amp;UPPER(ODU!BL498))=1,""," Invalid_IDU_List"))</f>
        <v/>
      </c>
      <c r="AH498" s="344" t="str">
        <f t="shared" ca="1" si="53"/>
        <v/>
      </c>
      <c r="AI498" s="344" t="str">
        <f t="shared" si="54"/>
        <v/>
      </c>
    </row>
    <row r="499" spans="1:35" x14ac:dyDescent="0.2">
      <c r="A499">
        <v>499</v>
      </c>
      <c r="B499" s="311"/>
      <c r="C499" s="311"/>
      <c r="D499" s="311"/>
      <c r="E499" s="311"/>
      <c r="F499" s="311"/>
      <c r="G499" s="311"/>
      <c r="H499" s="311"/>
      <c r="I499" s="311"/>
      <c r="J499" s="311"/>
      <c r="K499" s="311"/>
      <c r="P499" s="344" t="str">
        <f>IF(ODU!$A499="","",IF(COUNTIF(ODU!$A$4:$A$504,"="&amp;ODU!$A499)&gt;1,"ODU_Duplicate",""))</f>
        <v/>
      </c>
      <c r="R499" s="351" t="str">
        <f>IF(ODU!$A499="","",9 + FIND("1",IF(ODU!$J499&gt;0,"1","0") &amp; IF(ODU!$K499&gt;0,"1","0") &amp; IF(ODU!$L499&gt;0,"1","0") &amp; IF(ODU!$M499&gt;0,"1","0")&amp; IF(ODU!$N499&gt;0,"1","0")&amp; IF(ODU!$O499&gt;0,"1","0")&amp; IF(ODU!$P499&gt;0,"1","0")&amp; IF(ODU!$Q499&gt;0,"1","0")&amp; IF(ODU!$R499&gt;0,"1","0")&amp; IF(ODU!$S499&gt;0,"1","0")&amp; IF(ODU!$T499&gt;0,"1","0")&amp; IF(ODU!$U499&gt;0,"1","0")&amp; IF(ODU!$V499&gt;0,"1","0")&amp; IF(ODU!$W499&gt;0,"1","0")&amp; IF(ODU!$X499&gt;0,"1","0")&amp; IF(ODU!$Y499&gt;0,"1","0")))</f>
        <v/>
      </c>
      <c r="S499" s="351" t="str">
        <f>IF(ODU!$A499="","",26 - FIND("1",IF(ODU!$Y499&gt;0,"1","0") &amp; IF(ODU!$X499&gt;0,"1","0") &amp; IF(ODU!$W499&gt;0,"1","0") &amp; IF(ODU!$V499&gt;0,"1","0")&amp; IF(ODU!$U499&gt;0,"1","0")&amp; IF(ODU!$T499&gt;0,"1","0")&amp; IF(ODU!$S499&gt;0,"1","0")&amp; IF(ODU!$R499&gt;0,"1","0")&amp; IF(ODU!$Q499&gt;0,"1","0")&amp; IF(ODU!$P499&gt;0,"1","0")&amp; IF(ODU!$O499&gt;0,"1","0")&amp; IF(ODU!$N499&gt;0,"1","0")&amp; IF(ODU!$M499&gt;0,"1","0")&amp; IF(ODU!$L499&gt;0,"1","0")&amp; IF(ODU!$K499&gt;0,"1","0")&amp; IF(ODU!$J499&gt;0,"1","0")))</f>
        <v/>
      </c>
      <c r="T499" s="351" t="str">
        <f>IF(ODU!$A499="","",26 + FIND("1",IF(ODU!$AA499&gt;0,"1","0") &amp; IF(ODU!$AB499&gt;0,"1","0") &amp; IF(ODU!$AC499&gt;0,"1","0") &amp; IF(ODU!$AD499&gt;0,"1","0")&amp; IF(ODU!$AE499&gt;0,"1","0")&amp; IF(ODU!$AF499&gt;0,"1","0")&amp; IF(ODU!$AG499&gt;0,"1","0")&amp; IF(ODU!$AH499&gt;0,"1","0")&amp; IF(ODU!$AI499&gt;0,"1","0")&amp; IF(ODU!$AJ499&gt;0,"1","0")&amp; IF(ODU!$AK499&gt;0,"1","0")&amp; IF(ODU!$AL499&gt;0,"1","0")&amp; IF(ODU!$AM499&gt;0,"1","0")&amp; IF(ODU!$AN499&gt;0,"1","0")&amp; IF(ODU!$AO499&gt;0,"1","0")&amp; IF(ODU!$AP499&gt;0,"1","0")))</f>
        <v/>
      </c>
      <c r="U499" s="351" t="str">
        <f>IF(ODU!$A499="","",43 - FIND("1",IF(ODU!$AP499&gt;0,"1","0") &amp; IF(ODU!$AO499&gt;0,"1","0") &amp; IF(ODU!$AN499&gt;0,"1","0") &amp; IF(ODU!$AM499&gt;0,"1","0")&amp; IF(ODU!$AL499&gt;0,"1","0")&amp; IF(ODU!$AK499&gt;0,"1","0")&amp; IF(ODU!$AJ499&gt;0,"1","0")&amp; IF(ODU!$AI499&gt;0,"1","0")&amp; IF(ODU!$AH499&gt;0,"1","0")&amp; IF(ODU!$AG499&gt;0,"1","0")&amp; IF(ODU!$AF499&gt;0,"1","0")&amp; IF(ODU!$AE499&gt;0,"1","0")&amp; IF(ODU!$AD499&gt;0,"1","0")&amp; IF(ODU!$AC499&gt;0,"1","0")&amp; IF(ODU!$AB499&gt;0,"1","0")&amp; IF(ODU!$AA499&gt;0,"1","0")))</f>
        <v/>
      </c>
      <c r="V499" s="351" t="str">
        <f>IF(ODU!$A499="","",IF(OR(T499&lt;&gt;R499+17,U499&lt;&gt;S499+17)," RangeMismatch",""))</f>
        <v/>
      </c>
      <c r="W499" s="344" t="str">
        <f ca="1">IF(ODU!$A499="","",IF(COUNTA(INDIRECT("odu!R"&amp;ROW()&amp;"C"&amp;R499&amp;":R"&amp;ROW()&amp;"C"&amp;S499,"false"))&lt;&gt;1+S499-R499," GapInRangeCooling",""))</f>
        <v/>
      </c>
      <c r="X499" s="344" t="str">
        <f ca="1">IF(ODU!$A499="","",IF(COUNTA(INDIRECT("odu!R"&amp;ROW()&amp;"C"&amp;T499&amp;":R"&amp;ROW()&amp;"C"&amp;U499,"false"))&lt;&gt;1+U499-T499," GapInRangeHeating",""))</f>
        <v/>
      </c>
      <c r="Y499" s="345" t="str">
        <f>IF(ODU!$A499="","",IF(OR(ODU!$F499=0,ODU!$B499=0),0,ODU!$F499/ODU!$B499))</f>
        <v/>
      </c>
      <c r="Z499" s="345" t="str">
        <f>IF(ODU!$A499="","",IF(OR(ODU!$G499=0,ODU!$B499=0),0, ODU!$G499/ODU!$B499))</f>
        <v/>
      </c>
      <c r="AA499" s="303" t="str">
        <f>IF(ODU!$A499="","",IF(Y499=0,0,IF(Y499&gt;=0.8,13,IF(Y499&gt;=0.7,12,IF(Y499&gt;=0.6,11,IF(Y499&gt;=0.5,10,0))))))</f>
        <v/>
      </c>
      <c r="AB499" s="351" t="str">
        <f>IF(ODU!$A499="","",IF(Z499&gt;2, 25,6+INT(10*(Z499-0.0001))))</f>
        <v/>
      </c>
      <c r="AC499" s="304" t="str">
        <f>IF(ODU!$A499="","",IF(AA499&lt;R499," CapacityMin",""))</f>
        <v/>
      </c>
      <c r="AD499" s="304" t="str">
        <f>IF(ODU!$A499="","",IF(AB499&gt;S499," CapacityMax",""))</f>
        <v/>
      </c>
      <c r="AE499" s="344" t="str">
        <f>IF(ODU!$A499="","",IF(ODU!H499&lt;Min_Units," UnitMin",""))</f>
        <v/>
      </c>
      <c r="AF499" s="344" t="str">
        <f>IF(ODU!$A499="","",IF(ODU!I499&lt;=ODU!H499," UnitMax",""))</f>
        <v/>
      </c>
      <c r="AG499" s="344" t="str">
        <f>IF(ODU!$A499="","",IF(COUNTIF(IDU!$E$3:$N$3,"="&amp;UPPER(ODU!BL499))=1,""," Invalid_IDU_List"))</f>
        <v/>
      </c>
      <c r="AH499" s="344" t="str">
        <f t="shared" ca="1" si="53"/>
        <v/>
      </c>
      <c r="AI499" s="344" t="str">
        <f t="shared" si="54"/>
        <v/>
      </c>
    </row>
    <row r="500" spans="1:35" x14ac:dyDescent="0.2">
      <c r="A500">
        <v>500</v>
      </c>
      <c r="B500" s="311"/>
      <c r="C500" s="311"/>
      <c r="D500" s="311"/>
      <c r="E500" s="311"/>
      <c r="F500" s="311"/>
      <c r="G500" s="311"/>
      <c r="H500" s="311"/>
      <c r="I500" s="311"/>
      <c r="J500" s="311"/>
      <c r="K500" s="311"/>
      <c r="P500" s="344" t="str">
        <f>IF(ODU!$A500="","",IF(COUNTIF(ODU!$A$4:$A$504,"="&amp;ODU!$A500)&gt;1,"ODU_Duplicate",""))</f>
        <v/>
      </c>
      <c r="R500" s="351" t="str">
        <f>IF(ODU!$A500="","",9 + FIND("1",IF(ODU!$J500&gt;0,"1","0") &amp; IF(ODU!$K500&gt;0,"1","0") &amp; IF(ODU!$L500&gt;0,"1","0") &amp; IF(ODU!$M500&gt;0,"1","0")&amp; IF(ODU!$N500&gt;0,"1","0")&amp; IF(ODU!$O500&gt;0,"1","0")&amp; IF(ODU!$P500&gt;0,"1","0")&amp; IF(ODU!$Q500&gt;0,"1","0")&amp; IF(ODU!$R500&gt;0,"1","0")&amp; IF(ODU!$S500&gt;0,"1","0")&amp; IF(ODU!$T500&gt;0,"1","0")&amp; IF(ODU!$U500&gt;0,"1","0")&amp; IF(ODU!$V500&gt;0,"1","0")&amp; IF(ODU!$W500&gt;0,"1","0")&amp; IF(ODU!$X500&gt;0,"1","0")&amp; IF(ODU!$Y500&gt;0,"1","0")))</f>
        <v/>
      </c>
      <c r="S500" s="351" t="str">
        <f>IF(ODU!$A500="","",26 - FIND("1",IF(ODU!$Y500&gt;0,"1","0") &amp; IF(ODU!$X500&gt;0,"1","0") &amp; IF(ODU!$W500&gt;0,"1","0") &amp; IF(ODU!$V500&gt;0,"1","0")&amp; IF(ODU!$U500&gt;0,"1","0")&amp; IF(ODU!$T500&gt;0,"1","0")&amp; IF(ODU!$S500&gt;0,"1","0")&amp; IF(ODU!$R500&gt;0,"1","0")&amp; IF(ODU!$Q500&gt;0,"1","0")&amp; IF(ODU!$P500&gt;0,"1","0")&amp; IF(ODU!$O500&gt;0,"1","0")&amp; IF(ODU!$N500&gt;0,"1","0")&amp; IF(ODU!$M500&gt;0,"1","0")&amp; IF(ODU!$L500&gt;0,"1","0")&amp; IF(ODU!$K500&gt;0,"1","0")&amp; IF(ODU!$J500&gt;0,"1","0")))</f>
        <v/>
      </c>
      <c r="T500" s="351" t="str">
        <f>IF(ODU!$A500="","",26 + FIND("1",IF(ODU!$AA500&gt;0,"1","0") &amp; IF(ODU!$AB500&gt;0,"1","0") &amp; IF(ODU!$AC500&gt;0,"1","0") &amp; IF(ODU!$AD500&gt;0,"1","0")&amp; IF(ODU!$AE500&gt;0,"1","0")&amp; IF(ODU!$AF500&gt;0,"1","0")&amp; IF(ODU!$AG500&gt;0,"1","0")&amp; IF(ODU!$AH500&gt;0,"1","0")&amp; IF(ODU!$AI500&gt;0,"1","0")&amp; IF(ODU!$AJ500&gt;0,"1","0")&amp; IF(ODU!$AK500&gt;0,"1","0")&amp; IF(ODU!$AL500&gt;0,"1","0")&amp; IF(ODU!$AM500&gt;0,"1","0")&amp; IF(ODU!$AN500&gt;0,"1","0")&amp; IF(ODU!$AO500&gt;0,"1","0")&amp; IF(ODU!$AP500&gt;0,"1","0")))</f>
        <v/>
      </c>
      <c r="U500" s="351" t="str">
        <f>IF(ODU!$A500="","",43 - FIND("1",IF(ODU!$AP500&gt;0,"1","0") &amp; IF(ODU!$AO500&gt;0,"1","0") &amp; IF(ODU!$AN500&gt;0,"1","0") &amp; IF(ODU!$AM500&gt;0,"1","0")&amp; IF(ODU!$AL500&gt;0,"1","0")&amp; IF(ODU!$AK500&gt;0,"1","0")&amp; IF(ODU!$AJ500&gt;0,"1","0")&amp; IF(ODU!$AI500&gt;0,"1","0")&amp; IF(ODU!$AH500&gt;0,"1","0")&amp; IF(ODU!$AG500&gt;0,"1","0")&amp; IF(ODU!$AF500&gt;0,"1","0")&amp; IF(ODU!$AE500&gt;0,"1","0")&amp; IF(ODU!$AD500&gt;0,"1","0")&amp; IF(ODU!$AC500&gt;0,"1","0")&amp; IF(ODU!$AB500&gt;0,"1","0")&amp; IF(ODU!$AA500&gt;0,"1","0")))</f>
        <v/>
      </c>
      <c r="V500" s="351" t="str">
        <f>IF(ODU!$A500="","",IF(OR(T500&lt;&gt;R500+17,U500&lt;&gt;S500+17)," RangeMismatch",""))</f>
        <v/>
      </c>
      <c r="W500" s="344" t="str">
        <f ca="1">IF(ODU!$A500="","",IF(COUNTA(INDIRECT("odu!R"&amp;ROW()&amp;"C"&amp;R500&amp;":R"&amp;ROW()&amp;"C"&amp;S500,"false"))&lt;&gt;1+S500-R500," GapInRangeCooling",""))</f>
        <v/>
      </c>
      <c r="X500" s="344" t="str">
        <f ca="1">IF(ODU!$A500="","",IF(COUNTA(INDIRECT("odu!R"&amp;ROW()&amp;"C"&amp;T500&amp;":R"&amp;ROW()&amp;"C"&amp;U500,"false"))&lt;&gt;1+U500-T500," GapInRangeHeating",""))</f>
        <v/>
      </c>
      <c r="Y500" s="345" t="str">
        <f>IF(ODU!$A500="","",IF(OR(ODU!$F500=0,ODU!$B500=0),0,ODU!$F500/ODU!$B500))</f>
        <v/>
      </c>
      <c r="Z500" s="345" t="str">
        <f>IF(ODU!$A500="","",IF(OR(ODU!$G500=0,ODU!$B500=0),0, ODU!$G500/ODU!$B500))</f>
        <v/>
      </c>
      <c r="AA500" s="303" t="str">
        <f>IF(ODU!$A500="","",IF(Y500=0,0,IF(Y500&gt;=0.8,13,IF(Y500&gt;=0.7,12,IF(Y500&gt;=0.6,11,IF(Y500&gt;=0.5,10,0))))))</f>
        <v/>
      </c>
      <c r="AB500" s="351" t="str">
        <f>IF(ODU!$A500="","",IF(Z500&gt;2, 25,6+INT(10*(Z500-0.0001))))</f>
        <v/>
      </c>
      <c r="AC500" s="304" t="str">
        <f>IF(ODU!$A500="","",IF(AA500&lt;R500," CapacityMin",""))</f>
        <v/>
      </c>
      <c r="AD500" s="304" t="str">
        <f>IF(ODU!$A500="","",IF(AB500&gt;S500," CapacityMax",""))</f>
        <v/>
      </c>
      <c r="AE500" s="344" t="str">
        <f>IF(ODU!$A500="","",IF(ODU!H500&lt;Min_Units," UnitMin",""))</f>
        <v/>
      </c>
      <c r="AF500" s="344" t="str">
        <f>IF(ODU!$A500="","",IF(ODU!I500&lt;=ODU!H500," UnitMax",""))</f>
        <v/>
      </c>
      <c r="AG500" s="344" t="str">
        <f>IF(ODU!$A500="","",IF(COUNTIF(IDU!$E$3:$N$3,"="&amp;UPPER(ODU!BL500))=1,""," Invalid_IDU_List"))</f>
        <v/>
      </c>
      <c r="AH500" s="344" t="str">
        <f t="shared" ca="1" si="53"/>
        <v/>
      </c>
      <c r="AI500" s="344" t="str">
        <f t="shared" si="54"/>
        <v/>
      </c>
    </row>
    <row r="501" spans="1:35" x14ac:dyDescent="0.2">
      <c r="A501">
        <v>501</v>
      </c>
      <c r="B501" s="311"/>
      <c r="C501" s="311"/>
      <c r="D501" s="311"/>
      <c r="E501" s="311"/>
      <c r="F501" s="311"/>
      <c r="G501" s="311"/>
      <c r="H501" s="311"/>
      <c r="I501" s="311"/>
      <c r="J501" s="311"/>
      <c r="K501" s="311"/>
      <c r="P501" s="344" t="str">
        <f>IF(ODU!$A501="","",IF(COUNTIF(ODU!$A$4:$A$504,"="&amp;ODU!$A501)&gt;1,"ODU_Duplicate",""))</f>
        <v/>
      </c>
      <c r="R501" s="351" t="str">
        <f>IF(ODU!$A501="","",9 + FIND("1",IF(ODU!$J501&gt;0,"1","0") &amp; IF(ODU!$K501&gt;0,"1","0") &amp; IF(ODU!$L501&gt;0,"1","0") &amp; IF(ODU!$M501&gt;0,"1","0")&amp; IF(ODU!$N501&gt;0,"1","0")&amp; IF(ODU!$O501&gt;0,"1","0")&amp; IF(ODU!$P501&gt;0,"1","0")&amp; IF(ODU!$Q501&gt;0,"1","0")&amp; IF(ODU!$R501&gt;0,"1","0")&amp; IF(ODU!$S501&gt;0,"1","0")&amp; IF(ODU!$T501&gt;0,"1","0")&amp; IF(ODU!$U501&gt;0,"1","0")&amp; IF(ODU!$V501&gt;0,"1","0")&amp; IF(ODU!$W501&gt;0,"1","0")&amp; IF(ODU!$X501&gt;0,"1","0")&amp; IF(ODU!$Y501&gt;0,"1","0")))</f>
        <v/>
      </c>
      <c r="S501" s="351" t="str">
        <f>IF(ODU!$A501="","",26 - FIND("1",IF(ODU!$Y501&gt;0,"1","0") &amp; IF(ODU!$X501&gt;0,"1","0") &amp; IF(ODU!$W501&gt;0,"1","0") &amp; IF(ODU!$V501&gt;0,"1","0")&amp; IF(ODU!$U501&gt;0,"1","0")&amp; IF(ODU!$T501&gt;0,"1","0")&amp; IF(ODU!$S501&gt;0,"1","0")&amp; IF(ODU!$R501&gt;0,"1","0")&amp; IF(ODU!$Q501&gt;0,"1","0")&amp; IF(ODU!$P501&gt;0,"1","0")&amp; IF(ODU!$O501&gt;0,"1","0")&amp; IF(ODU!$N501&gt;0,"1","0")&amp; IF(ODU!$M501&gt;0,"1","0")&amp; IF(ODU!$L501&gt;0,"1","0")&amp; IF(ODU!$K501&gt;0,"1","0")&amp; IF(ODU!$J501&gt;0,"1","0")))</f>
        <v/>
      </c>
      <c r="T501" s="351" t="str">
        <f>IF(ODU!$A501="","",26 + FIND("1",IF(ODU!$AA501&gt;0,"1","0") &amp; IF(ODU!$AB501&gt;0,"1","0") &amp; IF(ODU!$AC501&gt;0,"1","0") &amp; IF(ODU!$AD501&gt;0,"1","0")&amp; IF(ODU!$AE501&gt;0,"1","0")&amp; IF(ODU!$AF501&gt;0,"1","0")&amp; IF(ODU!$AG501&gt;0,"1","0")&amp; IF(ODU!$AH501&gt;0,"1","0")&amp; IF(ODU!$AI501&gt;0,"1","0")&amp; IF(ODU!$AJ501&gt;0,"1","0")&amp; IF(ODU!$AK501&gt;0,"1","0")&amp; IF(ODU!$AL501&gt;0,"1","0")&amp; IF(ODU!$AM501&gt;0,"1","0")&amp; IF(ODU!$AN501&gt;0,"1","0")&amp; IF(ODU!$AO501&gt;0,"1","0")&amp; IF(ODU!$AP501&gt;0,"1","0")))</f>
        <v/>
      </c>
      <c r="U501" s="351" t="str">
        <f>IF(ODU!$A501="","",43 - FIND("1",IF(ODU!$AP501&gt;0,"1","0") &amp; IF(ODU!$AO501&gt;0,"1","0") &amp; IF(ODU!$AN501&gt;0,"1","0") &amp; IF(ODU!$AM501&gt;0,"1","0")&amp; IF(ODU!$AL501&gt;0,"1","0")&amp; IF(ODU!$AK501&gt;0,"1","0")&amp; IF(ODU!$AJ501&gt;0,"1","0")&amp; IF(ODU!$AI501&gt;0,"1","0")&amp; IF(ODU!$AH501&gt;0,"1","0")&amp; IF(ODU!$AG501&gt;0,"1","0")&amp; IF(ODU!$AF501&gt;0,"1","0")&amp; IF(ODU!$AE501&gt;0,"1","0")&amp; IF(ODU!$AD501&gt;0,"1","0")&amp; IF(ODU!$AC501&gt;0,"1","0")&amp; IF(ODU!$AB501&gt;0,"1","0")&amp; IF(ODU!$AA501&gt;0,"1","0")))</f>
        <v/>
      </c>
      <c r="V501" s="351" t="str">
        <f>IF(ODU!$A501="","",IF(OR(T501&lt;&gt;R501+17,U501&lt;&gt;S501+17)," RangeMismatch",""))</f>
        <v/>
      </c>
      <c r="W501" s="344" t="str">
        <f ca="1">IF(ODU!$A501="","",IF(COUNTA(INDIRECT("odu!R"&amp;ROW()&amp;"C"&amp;R501&amp;":R"&amp;ROW()&amp;"C"&amp;S501,"false"))&lt;&gt;1+S501-R501," GapInRangeCooling",""))</f>
        <v/>
      </c>
      <c r="X501" s="344" t="str">
        <f ca="1">IF(ODU!$A501="","",IF(COUNTA(INDIRECT("odu!R"&amp;ROW()&amp;"C"&amp;T501&amp;":R"&amp;ROW()&amp;"C"&amp;U501,"false"))&lt;&gt;1+U501-T501," GapInRangeHeating",""))</f>
        <v/>
      </c>
      <c r="Y501" s="345" t="str">
        <f>IF(ODU!$A501="","",IF(OR(ODU!$F501=0,ODU!$B501=0),0,ODU!$F501/ODU!$B501))</f>
        <v/>
      </c>
      <c r="Z501" s="345" t="str">
        <f>IF(ODU!$A501="","",IF(OR(ODU!$G501=0,ODU!$B501=0),0, ODU!$G501/ODU!$B501))</f>
        <v/>
      </c>
      <c r="AA501" s="303" t="str">
        <f>IF(ODU!$A501="","",IF(Y501=0,0,IF(Y501&gt;=0.8,13,IF(Y501&gt;=0.7,12,IF(Y501&gt;=0.6,11,IF(Y501&gt;=0.5,10,0))))))</f>
        <v/>
      </c>
      <c r="AB501" s="351" t="str">
        <f>IF(ODU!$A501="","",IF(Z501&gt;2, 25,6+INT(10*(Z501-0.0001))))</f>
        <v/>
      </c>
      <c r="AC501" s="304" t="str">
        <f>IF(ODU!$A501="","",IF(AA501&lt;R501," CapacityMin",""))</f>
        <v/>
      </c>
      <c r="AD501" s="304" t="str">
        <f>IF(ODU!$A501="","",IF(AB501&gt;S501," CapacityMax",""))</f>
        <v/>
      </c>
      <c r="AE501" s="344" t="str">
        <f>IF(ODU!$A501="","",IF(ODU!H501&lt;Min_Units," UnitMin",""))</f>
        <v/>
      </c>
      <c r="AF501" s="344" t="str">
        <f>IF(ODU!$A501="","",IF(ODU!I501&lt;=ODU!H501," UnitMax",""))</f>
        <v/>
      </c>
      <c r="AG501" s="344" t="str">
        <f>IF(ODU!$A501="","",IF(COUNTIF(IDU!$E$3:$N$3,"="&amp;UPPER(ODU!BL501))=1,""," Invalid_IDU_List"))</f>
        <v/>
      </c>
      <c r="AH501" s="344" t="str">
        <f t="shared" ca="1" si="53"/>
        <v/>
      </c>
      <c r="AI501" s="344" t="str">
        <f t="shared" si="54"/>
        <v/>
      </c>
    </row>
    <row r="502" spans="1:35" x14ac:dyDescent="0.2">
      <c r="A502">
        <v>502</v>
      </c>
      <c r="B502" s="311"/>
      <c r="C502" s="311"/>
      <c r="D502" s="311"/>
      <c r="E502" s="311"/>
      <c r="F502" s="311"/>
      <c r="G502" s="311"/>
      <c r="H502" s="311"/>
      <c r="I502" s="311"/>
      <c r="J502" s="311"/>
      <c r="K502" s="311"/>
      <c r="P502" s="344" t="str">
        <f>IF(ODU!$A502="","",IF(COUNTIF(ODU!$A$4:$A$504,"="&amp;ODU!$A502)&gt;1,"ODU_Duplicate",""))</f>
        <v/>
      </c>
      <c r="R502" s="351" t="str">
        <f>IF(ODU!$A502="","",9 + FIND("1",IF(ODU!$J502&gt;0,"1","0") &amp; IF(ODU!$K502&gt;0,"1","0") &amp; IF(ODU!$L502&gt;0,"1","0") &amp; IF(ODU!$M502&gt;0,"1","0")&amp; IF(ODU!$N502&gt;0,"1","0")&amp; IF(ODU!$O502&gt;0,"1","0")&amp; IF(ODU!$P502&gt;0,"1","0")&amp; IF(ODU!$Q502&gt;0,"1","0")&amp; IF(ODU!$R502&gt;0,"1","0")&amp; IF(ODU!$S502&gt;0,"1","0")&amp; IF(ODU!$T502&gt;0,"1","0")&amp; IF(ODU!$U502&gt;0,"1","0")&amp; IF(ODU!$V502&gt;0,"1","0")&amp; IF(ODU!$W502&gt;0,"1","0")&amp; IF(ODU!$X502&gt;0,"1","0")&amp; IF(ODU!$Y502&gt;0,"1","0")))</f>
        <v/>
      </c>
      <c r="S502" s="351" t="str">
        <f>IF(ODU!$A502="","",26 - FIND("1",IF(ODU!$Y502&gt;0,"1","0") &amp; IF(ODU!$X502&gt;0,"1","0") &amp; IF(ODU!$W502&gt;0,"1","0") &amp; IF(ODU!$V502&gt;0,"1","0")&amp; IF(ODU!$U502&gt;0,"1","0")&amp; IF(ODU!$T502&gt;0,"1","0")&amp; IF(ODU!$S502&gt;0,"1","0")&amp; IF(ODU!$R502&gt;0,"1","0")&amp; IF(ODU!$Q502&gt;0,"1","0")&amp; IF(ODU!$P502&gt;0,"1","0")&amp; IF(ODU!$O502&gt;0,"1","0")&amp; IF(ODU!$N502&gt;0,"1","0")&amp; IF(ODU!$M502&gt;0,"1","0")&amp; IF(ODU!$L502&gt;0,"1","0")&amp; IF(ODU!$K502&gt;0,"1","0")&amp; IF(ODU!$J502&gt;0,"1","0")))</f>
        <v/>
      </c>
      <c r="T502" s="351" t="str">
        <f>IF(ODU!$A502="","",26 + FIND("1",IF(ODU!$AA502&gt;0,"1","0") &amp; IF(ODU!$AB502&gt;0,"1","0") &amp; IF(ODU!$AC502&gt;0,"1","0") &amp; IF(ODU!$AD502&gt;0,"1","0")&amp; IF(ODU!$AE502&gt;0,"1","0")&amp; IF(ODU!$AF502&gt;0,"1","0")&amp; IF(ODU!$AG502&gt;0,"1","0")&amp; IF(ODU!$AH502&gt;0,"1","0")&amp; IF(ODU!$AI502&gt;0,"1","0")&amp; IF(ODU!$AJ502&gt;0,"1","0")&amp; IF(ODU!$AK502&gt;0,"1","0")&amp; IF(ODU!$AL502&gt;0,"1","0")&amp; IF(ODU!$AM502&gt;0,"1","0")&amp; IF(ODU!$AN502&gt;0,"1","0")&amp; IF(ODU!$AO502&gt;0,"1","0")&amp; IF(ODU!$AP502&gt;0,"1","0")))</f>
        <v/>
      </c>
      <c r="U502" s="351" t="str">
        <f>IF(ODU!$A502="","",43 - FIND("1",IF(ODU!$AP502&gt;0,"1","0") &amp; IF(ODU!$AO502&gt;0,"1","0") &amp; IF(ODU!$AN502&gt;0,"1","0") &amp; IF(ODU!$AM502&gt;0,"1","0")&amp; IF(ODU!$AL502&gt;0,"1","0")&amp; IF(ODU!$AK502&gt;0,"1","0")&amp; IF(ODU!$AJ502&gt;0,"1","0")&amp; IF(ODU!$AI502&gt;0,"1","0")&amp; IF(ODU!$AH502&gt;0,"1","0")&amp; IF(ODU!$AG502&gt;0,"1","0")&amp; IF(ODU!$AF502&gt;0,"1","0")&amp; IF(ODU!$AE502&gt;0,"1","0")&amp; IF(ODU!$AD502&gt;0,"1","0")&amp; IF(ODU!$AC502&gt;0,"1","0")&amp; IF(ODU!$AB502&gt;0,"1","0")&amp; IF(ODU!$AA502&gt;0,"1","0")))</f>
        <v/>
      </c>
      <c r="V502" s="351" t="str">
        <f>IF(ODU!$A502="","",IF(OR(T502&lt;&gt;R502+17,U502&lt;&gt;S502+17)," RangeMismatch",""))</f>
        <v/>
      </c>
      <c r="W502" s="344" t="str">
        <f ca="1">IF(ODU!$A502="","",IF(COUNTA(INDIRECT("odu!R"&amp;ROW()&amp;"C"&amp;R502&amp;":R"&amp;ROW()&amp;"C"&amp;S502,"false"))&lt;&gt;1+S502-R502," GapInRangeCooling",""))</f>
        <v/>
      </c>
      <c r="X502" s="344" t="str">
        <f ca="1">IF(ODU!$A502="","",IF(COUNTA(INDIRECT("odu!R"&amp;ROW()&amp;"C"&amp;T502&amp;":R"&amp;ROW()&amp;"C"&amp;U502,"false"))&lt;&gt;1+U502-T502," GapInRangeHeating",""))</f>
        <v/>
      </c>
      <c r="Y502" s="345" t="str">
        <f>IF(ODU!$A502="","",IF(OR(ODU!$F502=0,ODU!$B502=0),0,ODU!$F502/ODU!$B502))</f>
        <v/>
      </c>
      <c r="Z502" s="345" t="str">
        <f>IF(ODU!$A502="","",IF(OR(ODU!$G502=0,ODU!$B502=0),0, ODU!$G502/ODU!$B502))</f>
        <v/>
      </c>
      <c r="AA502" s="303" t="str">
        <f>IF(ODU!$A502="","",IF(Y502=0,0,IF(Y502&gt;=0.8,13,IF(Y502&gt;=0.7,12,IF(Y502&gt;=0.6,11,IF(Y502&gt;=0.5,10,0))))))</f>
        <v/>
      </c>
      <c r="AB502" s="351" t="str">
        <f>IF(ODU!$A502="","",IF(Z502&gt;2, 25,6+INT(10*(Z502-0.0001))))</f>
        <v/>
      </c>
      <c r="AC502" s="304" t="str">
        <f>IF(ODU!$A502="","",IF(AA502&lt;R502," CapacityMin",""))</f>
        <v/>
      </c>
      <c r="AD502" s="304" t="str">
        <f>IF(ODU!$A502="","",IF(AB502&gt;S502," CapacityMax",""))</f>
        <v/>
      </c>
      <c r="AE502" s="344" t="str">
        <f>IF(ODU!$A502="","",IF(ODU!H502&lt;Min_Units," UnitMin",""))</f>
        <v/>
      </c>
      <c r="AF502" s="344" t="str">
        <f>IF(ODU!$A502="","",IF(ODU!I502&lt;=ODU!H502," UnitMax",""))</f>
        <v/>
      </c>
      <c r="AG502" s="344" t="str">
        <f>IF(ODU!$A502="","",IF(COUNTIF(IDU!$E$3:$N$3,"="&amp;UPPER(ODU!BL502))=1,""," Invalid_IDU_List"))</f>
        <v/>
      </c>
      <c r="AH502" s="344" t="str">
        <f t="shared" ca="1" si="53"/>
        <v/>
      </c>
      <c r="AI502" s="344" t="str">
        <f t="shared" si="54"/>
        <v/>
      </c>
    </row>
    <row r="503" spans="1:35" x14ac:dyDescent="0.2">
      <c r="A503">
        <v>503</v>
      </c>
      <c r="B503" s="311"/>
      <c r="C503" s="311"/>
      <c r="D503" s="311"/>
      <c r="E503" s="311"/>
      <c r="F503" s="311"/>
      <c r="G503" s="311"/>
      <c r="H503" s="311"/>
      <c r="I503" s="311"/>
      <c r="J503" s="311"/>
      <c r="K503" s="311"/>
      <c r="P503" s="344" t="str">
        <f>IF(ODU!$A503="","",IF(COUNTIF(ODU!$A$4:$A$504,"="&amp;ODU!$A503)&gt;1,"ODU_Duplicate",""))</f>
        <v/>
      </c>
      <c r="R503" s="351" t="str">
        <f>IF(ODU!$A503="","",9 + FIND("1",IF(ODU!$J503&gt;0,"1","0") &amp; IF(ODU!$K503&gt;0,"1","0") &amp; IF(ODU!$L503&gt;0,"1","0") &amp; IF(ODU!$M503&gt;0,"1","0")&amp; IF(ODU!$N503&gt;0,"1","0")&amp; IF(ODU!$O503&gt;0,"1","0")&amp; IF(ODU!$P503&gt;0,"1","0")&amp; IF(ODU!$Q503&gt;0,"1","0")&amp; IF(ODU!$R503&gt;0,"1","0")&amp; IF(ODU!$S503&gt;0,"1","0")&amp; IF(ODU!$T503&gt;0,"1","0")&amp; IF(ODU!$U503&gt;0,"1","0")&amp; IF(ODU!$V503&gt;0,"1","0")&amp; IF(ODU!$W503&gt;0,"1","0")&amp; IF(ODU!$X503&gt;0,"1","0")&amp; IF(ODU!$Y503&gt;0,"1","0")))</f>
        <v/>
      </c>
      <c r="S503" s="351" t="str">
        <f>IF(ODU!$A503="","",26 - FIND("1",IF(ODU!$Y503&gt;0,"1","0") &amp; IF(ODU!$X503&gt;0,"1","0") &amp; IF(ODU!$W503&gt;0,"1","0") &amp; IF(ODU!$V503&gt;0,"1","0")&amp; IF(ODU!$U503&gt;0,"1","0")&amp; IF(ODU!$T503&gt;0,"1","0")&amp; IF(ODU!$S503&gt;0,"1","0")&amp; IF(ODU!$R503&gt;0,"1","0")&amp; IF(ODU!$Q503&gt;0,"1","0")&amp; IF(ODU!$P503&gt;0,"1","0")&amp; IF(ODU!$O503&gt;0,"1","0")&amp; IF(ODU!$N503&gt;0,"1","0")&amp; IF(ODU!$M503&gt;0,"1","0")&amp; IF(ODU!$L503&gt;0,"1","0")&amp; IF(ODU!$K503&gt;0,"1","0")&amp; IF(ODU!$J503&gt;0,"1","0")))</f>
        <v/>
      </c>
      <c r="T503" s="351" t="str">
        <f>IF(ODU!$A503="","",26 + FIND("1",IF(ODU!$AA503&gt;0,"1","0") &amp; IF(ODU!$AB503&gt;0,"1","0") &amp; IF(ODU!$AC503&gt;0,"1","0") &amp; IF(ODU!$AD503&gt;0,"1","0")&amp; IF(ODU!$AE503&gt;0,"1","0")&amp; IF(ODU!$AF503&gt;0,"1","0")&amp; IF(ODU!$AG503&gt;0,"1","0")&amp; IF(ODU!$AH503&gt;0,"1","0")&amp; IF(ODU!$AI503&gt;0,"1","0")&amp; IF(ODU!$AJ503&gt;0,"1","0")&amp; IF(ODU!$AK503&gt;0,"1","0")&amp; IF(ODU!$AL503&gt;0,"1","0")&amp; IF(ODU!$AM503&gt;0,"1","0")&amp; IF(ODU!$AN503&gt;0,"1","0")&amp; IF(ODU!$AO503&gt;0,"1","0")&amp; IF(ODU!$AP503&gt;0,"1","0")))</f>
        <v/>
      </c>
      <c r="U503" s="351" t="str">
        <f>IF(ODU!$A503="","",43 - FIND("1",IF(ODU!$AP503&gt;0,"1","0") &amp; IF(ODU!$AO503&gt;0,"1","0") &amp; IF(ODU!$AN503&gt;0,"1","0") &amp; IF(ODU!$AM503&gt;0,"1","0")&amp; IF(ODU!$AL503&gt;0,"1","0")&amp; IF(ODU!$AK503&gt;0,"1","0")&amp; IF(ODU!$AJ503&gt;0,"1","0")&amp; IF(ODU!$AI503&gt;0,"1","0")&amp; IF(ODU!$AH503&gt;0,"1","0")&amp; IF(ODU!$AG503&gt;0,"1","0")&amp; IF(ODU!$AF503&gt;0,"1","0")&amp; IF(ODU!$AE503&gt;0,"1","0")&amp; IF(ODU!$AD503&gt;0,"1","0")&amp; IF(ODU!$AC503&gt;0,"1","0")&amp; IF(ODU!$AB503&gt;0,"1","0")&amp; IF(ODU!$AA503&gt;0,"1","0")))</f>
        <v/>
      </c>
      <c r="V503" s="351" t="str">
        <f>IF(ODU!$A503="","",IF(OR(T503&lt;&gt;R503+17,U503&lt;&gt;S503+17)," RangeMismatch",""))</f>
        <v/>
      </c>
      <c r="W503" s="344" t="str">
        <f ca="1">IF(ODU!$A503="","",IF(COUNTA(INDIRECT("odu!R"&amp;ROW()&amp;"C"&amp;R503&amp;":R"&amp;ROW()&amp;"C"&amp;S503,"false"))&lt;&gt;1+S503-R503," GapInRangeCooling",""))</f>
        <v/>
      </c>
      <c r="X503" s="344" t="str">
        <f ca="1">IF(ODU!$A503="","",IF(COUNTA(INDIRECT("odu!R"&amp;ROW()&amp;"C"&amp;T503&amp;":R"&amp;ROW()&amp;"C"&amp;U503,"false"))&lt;&gt;1+U503-T503," GapInRangeHeating",""))</f>
        <v/>
      </c>
      <c r="Y503" s="345" t="str">
        <f>IF(ODU!$A503="","",IF(OR(ODU!$F503=0,ODU!$B503=0),0,ODU!$F503/ODU!$B503))</f>
        <v/>
      </c>
      <c r="Z503" s="345" t="str">
        <f>IF(ODU!$A503="","",IF(OR(ODU!$G503=0,ODU!$B503=0),0, ODU!$G503/ODU!$B503))</f>
        <v/>
      </c>
      <c r="AA503" s="303" t="str">
        <f>IF(ODU!$A503="","",IF(Y503=0,0,IF(Y503&gt;=0.8,13,IF(Y503&gt;=0.7,12,IF(Y503&gt;=0.6,11,IF(Y503&gt;=0.5,10,0))))))</f>
        <v/>
      </c>
      <c r="AB503" s="351" t="str">
        <f>IF(ODU!$A503="","",IF(Z503&gt;2, 25,6+INT(10*(Z503-0.0001))))</f>
        <v/>
      </c>
      <c r="AC503" s="304" t="str">
        <f>IF(ODU!$A503="","",IF(AA503&lt;R503," CapacityMin",""))</f>
        <v/>
      </c>
      <c r="AD503" s="304" t="str">
        <f>IF(ODU!$A503="","",IF(AB503&gt;S503," CapacityMax",""))</f>
        <v/>
      </c>
      <c r="AE503" s="344" t="str">
        <f>IF(ODU!$A503="","",IF(ODU!H503&lt;Min_Units," UnitMin",""))</f>
        <v/>
      </c>
      <c r="AF503" s="344" t="str">
        <f>IF(ODU!$A503="","",IF(ODU!I503&lt;=ODU!H503," UnitMax",""))</f>
        <v/>
      </c>
      <c r="AG503" s="344" t="str">
        <f>IF(ODU!$A503="","",IF(COUNTIF(IDU!$E$3:$N$3,"="&amp;UPPER(ODU!BL503))=1,""," Invalid_IDU_List"))</f>
        <v/>
      </c>
      <c r="AH503" s="344" t="str">
        <f t="shared" ca="1" si="53"/>
        <v/>
      </c>
      <c r="AI503" s="344" t="str">
        <f t="shared" si="54"/>
        <v/>
      </c>
    </row>
    <row r="504" spans="1:35" x14ac:dyDescent="0.2">
      <c r="A504">
        <v>504</v>
      </c>
      <c r="B504" s="311"/>
      <c r="C504" s="311"/>
      <c r="D504" s="311"/>
      <c r="E504" s="311"/>
      <c r="F504" s="311"/>
      <c r="G504" s="311"/>
      <c r="H504" s="311"/>
      <c r="I504" s="311"/>
      <c r="J504" s="311"/>
      <c r="K504" s="311"/>
      <c r="P504" s="344" t="str">
        <f>IF(ODU!$A504="","",IF(COUNTIF(ODU!$A$4:$A$504,"="&amp;ODU!$A504)&gt;1,"ODU_Duplicate",""))</f>
        <v/>
      </c>
      <c r="R504" s="351" t="str">
        <f>IF(ODU!$A504="","",9 + FIND("1",IF(ODU!$J504&gt;0,"1","0") &amp; IF(ODU!$K504&gt;0,"1","0") &amp; IF(ODU!$L504&gt;0,"1","0") &amp; IF(ODU!$M504&gt;0,"1","0")&amp; IF(ODU!$N504&gt;0,"1","0")&amp; IF(ODU!$O504&gt;0,"1","0")&amp; IF(ODU!$P504&gt;0,"1","0")&amp; IF(ODU!$Q504&gt;0,"1","0")&amp; IF(ODU!$R504&gt;0,"1","0")&amp; IF(ODU!$S504&gt;0,"1","0")&amp; IF(ODU!$T504&gt;0,"1","0")&amp; IF(ODU!$U504&gt;0,"1","0")&amp; IF(ODU!$V504&gt;0,"1","0")&amp; IF(ODU!$W504&gt;0,"1","0")&amp; IF(ODU!$X504&gt;0,"1","0")&amp; IF(ODU!$Y504&gt;0,"1","0")))</f>
        <v/>
      </c>
      <c r="S504" s="351" t="str">
        <f>IF(ODU!$A504="","",26 - FIND("1",IF(ODU!$Y504&gt;0,"1","0") &amp; IF(ODU!$X504&gt;0,"1","0") &amp; IF(ODU!$W504&gt;0,"1","0") &amp; IF(ODU!$V504&gt;0,"1","0")&amp; IF(ODU!$U504&gt;0,"1","0")&amp; IF(ODU!$T504&gt;0,"1","0")&amp; IF(ODU!$S504&gt;0,"1","0")&amp; IF(ODU!$R504&gt;0,"1","0")&amp; IF(ODU!$Q504&gt;0,"1","0")&amp; IF(ODU!$P504&gt;0,"1","0")&amp; IF(ODU!$O504&gt;0,"1","0")&amp; IF(ODU!$N504&gt;0,"1","0")&amp; IF(ODU!$M504&gt;0,"1","0")&amp; IF(ODU!$L504&gt;0,"1","0")&amp; IF(ODU!$K504&gt;0,"1","0")&amp; IF(ODU!$J504&gt;0,"1","0")))</f>
        <v/>
      </c>
      <c r="T504" s="351" t="str">
        <f>IF(ODU!$A504="","",26 + FIND("1",IF(ODU!$AA504&gt;0,"1","0") &amp; IF(ODU!$AB504&gt;0,"1","0") &amp; IF(ODU!$AC504&gt;0,"1","0") &amp; IF(ODU!$AD504&gt;0,"1","0")&amp; IF(ODU!$AE504&gt;0,"1","0")&amp; IF(ODU!$AF504&gt;0,"1","0")&amp; IF(ODU!$AG504&gt;0,"1","0")&amp; IF(ODU!$AH504&gt;0,"1","0")&amp; IF(ODU!$AI504&gt;0,"1","0")&amp; IF(ODU!$AJ504&gt;0,"1","0")&amp; IF(ODU!$AK504&gt;0,"1","0")&amp; IF(ODU!$AL504&gt;0,"1","0")&amp; IF(ODU!$AM504&gt;0,"1","0")&amp; IF(ODU!$AN504&gt;0,"1","0")&amp; IF(ODU!$AO504&gt;0,"1","0")&amp; IF(ODU!$AP504&gt;0,"1","0")))</f>
        <v/>
      </c>
      <c r="U504" s="351" t="str">
        <f>IF(ODU!$A504="","",43 - FIND("1",IF(ODU!$AP504&gt;0,"1","0") &amp; IF(ODU!$AO504&gt;0,"1","0") &amp; IF(ODU!$AN504&gt;0,"1","0") &amp; IF(ODU!$AM504&gt;0,"1","0")&amp; IF(ODU!$AL504&gt;0,"1","0")&amp; IF(ODU!$AK504&gt;0,"1","0")&amp; IF(ODU!$AJ504&gt;0,"1","0")&amp; IF(ODU!$AI504&gt;0,"1","0")&amp; IF(ODU!$AH504&gt;0,"1","0")&amp; IF(ODU!$AG504&gt;0,"1","0")&amp; IF(ODU!$AF504&gt;0,"1","0")&amp; IF(ODU!$AE504&gt;0,"1","0")&amp; IF(ODU!$AD504&gt;0,"1","0")&amp; IF(ODU!$AC504&gt;0,"1","0")&amp; IF(ODU!$AB504&gt;0,"1","0")&amp; IF(ODU!$AA504&gt;0,"1","0")))</f>
        <v/>
      </c>
      <c r="V504" s="351" t="str">
        <f>IF(ODU!$A504="","",IF(OR(T504&lt;&gt;R504+17,U504&lt;&gt;S504+17)," RangeMismatch",""))</f>
        <v/>
      </c>
      <c r="W504" s="344" t="str">
        <f ca="1">IF(ODU!$A504="","",IF(COUNTA(INDIRECT("odu!R"&amp;ROW()&amp;"C"&amp;R504&amp;":R"&amp;ROW()&amp;"C"&amp;S504,"false"))&lt;&gt;1+S504-R504," GapInRangeCooling",""))</f>
        <v/>
      </c>
      <c r="X504" s="344" t="str">
        <f ca="1">IF(ODU!$A504="","",IF(COUNTA(INDIRECT("odu!R"&amp;ROW()&amp;"C"&amp;T504&amp;":R"&amp;ROW()&amp;"C"&amp;U504,"false"))&lt;&gt;1+U504-T504," GapInRangeHeating",""))</f>
        <v/>
      </c>
      <c r="Y504" s="345" t="str">
        <f>IF(ODU!$A504="","",IF(OR(ODU!$F504=0,ODU!$B504=0),0,ODU!$F504/ODU!$B504))</f>
        <v/>
      </c>
      <c r="Z504" s="345" t="str">
        <f>IF(ODU!$A504="","",IF(OR(ODU!$G504=0,ODU!$B504=0),0, ODU!$G504/ODU!$B504))</f>
        <v/>
      </c>
      <c r="AA504" s="303" t="str">
        <f>IF(ODU!$A504="","",IF(Y504=0,0,IF(Y504&gt;=0.8,13,IF(Y504&gt;=0.7,12,IF(Y504&gt;=0.6,11,IF(Y504&gt;=0.5,10,0))))))</f>
        <v/>
      </c>
      <c r="AB504" s="351" t="str">
        <f>IF(ODU!$A504="","",IF(Z504&gt;2, 25,6+INT(10*(Z504-0.0001))))</f>
        <v/>
      </c>
      <c r="AC504" s="304" t="str">
        <f>IF(ODU!$A504="","",IF(AA504&lt;R504," CapacityMin",""))</f>
        <v/>
      </c>
      <c r="AD504" s="304" t="str">
        <f>IF(ODU!$A504="","",IF(AB504&gt;S504," CapacityMax",""))</f>
        <v/>
      </c>
      <c r="AE504" s="344" t="str">
        <f>IF(ODU!$A504="","",IF(ODU!H504&lt;Min_Units," UnitMin",""))</f>
        <v/>
      </c>
      <c r="AF504" s="344" t="str">
        <f>IF(ODU!$A504="","",IF(ODU!I504&lt;=ODU!H504," UnitMax",""))</f>
        <v/>
      </c>
      <c r="AG504" s="344" t="str">
        <f>IF(ODU!$A504="","",IF(COUNTIF(IDU!$E$3:$N$3,"="&amp;UPPER(ODU!BL504))=1,""," Invalid_IDU_List"))</f>
        <v/>
      </c>
      <c r="AH504" s="344" t="str">
        <f t="shared" ca="1" si="53"/>
        <v/>
      </c>
      <c r="AI504" s="344" t="str">
        <f t="shared" si="54"/>
        <v/>
      </c>
    </row>
    <row r="505" spans="1:35" x14ac:dyDescent="0.2">
      <c r="A505" s="311"/>
      <c r="B505" s="311"/>
      <c r="C505" s="311"/>
      <c r="D505" s="311"/>
      <c r="E505" s="311"/>
      <c r="F505" s="311"/>
      <c r="G505" s="311"/>
      <c r="H505" s="311"/>
      <c r="I505" s="311"/>
      <c r="J505" s="311"/>
      <c r="K505" s="311"/>
    </row>
    <row r="506" spans="1:35" x14ac:dyDescent="0.2">
      <c r="A506" s="311"/>
      <c r="B506" s="311"/>
      <c r="C506" s="311"/>
      <c r="D506" s="311"/>
      <c r="E506" s="311"/>
      <c r="F506" s="311"/>
      <c r="G506" s="311"/>
      <c r="H506" s="311"/>
      <c r="I506" s="311"/>
      <c r="J506" s="311"/>
      <c r="K506" s="311"/>
    </row>
    <row r="507" spans="1:35" x14ac:dyDescent="0.2">
      <c r="A507" s="311"/>
      <c r="B507" s="311"/>
      <c r="C507" s="311"/>
      <c r="D507" s="311"/>
      <c r="E507" s="311"/>
      <c r="F507" s="311"/>
      <c r="G507" s="311"/>
      <c r="H507" s="311"/>
      <c r="I507" s="311"/>
      <c r="J507" s="311"/>
      <c r="K507" s="311"/>
    </row>
    <row r="508" spans="1:35" x14ac:dyDescent="0.2">
      <c r="A508" s="311"/>
      <c r="B508" s="311"/>
      <c r="C508" s="311"/>
      <c r="D508" s="311"/>
      <c r="E508" s="311"/>
      <c r="F508" s="311"/>
      <c r="G508" s="311"/>
      <c r="H508" s="311"/>
      <c r="I508" s="311"/>
      <c r="J508" s="311"/>
      <c r="K508" s="311"/>
    </row>
    <row r="509" spans="1:35" x14ac:dyDescent="0.2">
      <c r="A509" s="311"/>
      <c r="B509" s="311"/>
      <c r="C509" s="311"/>
      <c r="D509" s="311"/>
      <c r="E509" s="311"/>
      <c r="F509" s="311"/>
      <c r="G509" s="311"/>
      <c r="H509" s="311"/>
      <c r="I509" s="311"/>
      <c r="J509" s="311"/>
      <c r="K509" s="311"/>
    </row>
    <row r="510" spans="1:35" x14ac:dyDescent="0.2">
      <c r="A510" s="311"/>
      <c r="B510" s="311"/>
      <c r="C510" s="311"/>
      <c r="D510" s="311"/>
      <c r="E510" s="311"/>
      <c r="F510" s="311"/>
      <c r="G510" s="311"/>
      <c r="H510" s="311"/>
      <c r="I510" s="311"/>
      <c r="J510" s="311"/>
      <c r="K510" s="311"/>
    </row>
    <row r="511" spans="1:35" x14ac:dyDescent="0.2">
      <c r="A511" s="311"/>
      <c r="B511" s="311"/>
      <c r="C511" s="311"/>
      <c r="D511" s="311"/>
      <c r="E511" s="311"/>
      <c r="F511" s="311"/>
      <c r="G511" s="311"/>
      <c r="H511" s="311"/>
      <c r="I511" s="311"/>
      <c r="J511" s="311"/>
      <c r="K511" s="311"/>
    </row>
    <row r="512" spans="1:35" x14ac:dyDescent="0.2">
      <c r="A512" s="311"/>
      <c r="B512" s="311"/>
      <c r="C512" s="311"/>
      <c r="D512" s="311"/>
      <c r="E512" s="311"/>
      <c r="F512" s="311"/>
      <c r="G512" s="311"/>
      <c r="H512" s="311"/>
      <c r="I512" s="311"/>
      <c r="J512" s="311"/>
      <c r="K512" s="311"/>
    </row>
    <row r="513" spans="1:11" x14ac:dyDescent="0.2">
      <c r="A513" s="311"/>
      <c r="B513" s="311"/>
      <c r="C513" s="311"/>
      <c r="D513" s="311"/>
      <c r="E513" s="311"/>
      <c r="F513" s="311"/>
      <c r="G513" s="311"/>
      <c r="H513" s="311"/>
      <c r="I513" s="311"/>
      <c r="J513" s="311"/>
      <c r="K513" s="311"/>
    </row>
    <row r="514" spans="1:11" x14ac:dyDescent="0.2">
      <c r="A514" s="311"/>
      <c r="B514" s="311"/>
      <c r="C514" s="311"/>
      <c r="D514" s="311"/>
      <c r="E514" s="311"/>
      <c r="F514" s="311"/>
      <c r="G514" s="311"/>
      <c r="H514" s="311"/>
      <c r="I514" s="311"/>
      <c r="J514" s="311"/>
      <c r="K514" s="311"/>
    </row>
    <row r="515" spans="1:11" x14ac:dyDescent="0.2">
      <c r="A515" s="311"/>
      <c r="B515" s="311"/>
      <c r="C515" s="311"/>
      <c r="D515" s="311"/>
      <c r="E515" s="311"/>
      <c r="F515" s="311"/>
      <c r="G515" s="311"/>
      <c r="H515" s="311"/>
      <c r="I515" s="311"/>
      <c r="J515" s="311"/>
      <c r="K515" s="311"/>
    </row>
    <row r="516" spans="1:11" x14ac:dyDescent="0.2">
      <c r="A516" s="311"/>
      <c r="B516" s="311"/>
      <c r="C516" s="311"/>
      <c r="D516" s="311"/>
      <c r="E516" s="311"/>
      <c r="F516" s="311"/>
      <c r="G516" s="311"/>
      <c r="H516" s="311"/>
      <c r="I516" s="311"/>
      <c r="J516" s="311"/>
      <c r="K516" s="311"/>
    </row>
    <row r="517" spans="1:11" x14ac:dyDescent="0.2">
      <c r="A517" s="311"/>
      <c r="B517" s="311"/>
      <c r="C517" s="311"/>
      <c r="D517" s="311"/>
      <c r="E517" s="311"/>
      <c r="F517" s="311"/>
      <c r="G517" s="311"/>
      <c r="H517" s="311"/>
      <c r="I517" s="311"/>
      <c r="J517" s="311"/>
      <c r="K517" s="311"/>
    </row>
    <row r="518" spans="1:11" x14ac:dyDescent="0.2">
      <c r="A518" s="311"/>
      <c r="B518" s="311"/>
      <c r="C518" s="311"/>
      <c r="D518" s="311"/>
      <c r="E518" s="311"/>
      <c r="F518" s="311"/>
      <c r="G518" s="311"/>
      <c r="H518" s="311"/>
      <c r="I518" s="311"/>
      <c r="J518" s="311"/>
      <c r="K518" s="311"/>
    </row>
  </sheetData>
  <sheetProtection password="ECC8" sheet="1" objects="1" scenarios="1" selectLockedCells="1" selectUnlockedCells="1"/>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76"/>
  <sheetViews>
    <sheetView workbookViewId="0">
      <selection activeCell="B11" sqref="B11:L11"/>
    </sheetView>
  </sheetViews>
  <sheetFormatPr defaultRowHeight="12.75" x14ac:dyDescent="0.2"/>
  <cols>
    <col min="2" max="13" width="9.140625" style="343"/>
  </cols>
  <sheetData>
    <row r="1" spans="1:12" ht="18" x14ac:dyDescent="0.25">
      <c r="A1" s="361" t="s">
        <v>382</v>
      </c>
    </row>
    <row r="2" spans="1:12" ht="18" x14ac:dyDescent="0.25">
      <c r="A2" s="361" t="s">
        <v>383</v>
      </c>
    </row>
    <row r="3" spans="1:12" x14ac:dyDescent="0.2">
      <c r="A3" s="362"/>
    </row>
    <row r="4" spans="1:12" x14ac:dyDescent="0.2">
      <c r="A4" s="343"/>
    </row>
    <row r="5" spans="1:12" ht="15.75" x14ac:dyDescent="0.25">
      <c r="A5" s="363" t="s">
        <v>329</v>
      </c>
    </row>
    <row r="6" spans="1:12" ht="24" customHeight="1" x14ac:dyDescent="0.2">
      <c r="B6" s="380" t="s">
        <v>387</v>
      </c>
      <c r="C6" s="377"/>
      <c r="D6" s="377"/>
      <c r="E6" s="377"/>
      <c r="F6" s="377"/>
      <c r="G6" s="377"/>
      <c r="H6" s="377"/>
      <c r="I6" s="377"/>
      <c r="J6" s="377"/>
      <c r="K6" s="377"/>
      <c r="L6" s="377"/>
    </row>
    <row r="7" spans="1:12" x14ac:dyDescent="0.2">
      <c r="B7" s="378" t="s">
        <v>330</v>
      </c>
      <c r="C7" s="377"/>
      <c r="D7" s="377"/>
      <c r="E7" s="377"/>
      <c r="F7" s="377"/>
      <c r="G7" s="377"/>
      <c r="H7" s="377"/>
      <c r="I7" s="377"/>
      <c r="J7" s="377"/>
      <c r="K7" s="377"/>
      <c r="L7" s="377"/>
    </row>
    <row r="8" spans="1:12" ht="27" customHeight="1" x14ac:dyDescent="0.2">
      <c r="B8" s="377" t="s">
        <v>331</v>
      </c>
      <c r="C8" s="377"/>
      <c r="D8" s="377"/>
      <c r="E8" s="377"/>
      <c r="F8" s="377"/>
      <c r="G8" s="377"/>
      <c r="H8" s="377"/>
      <c r="I8" s="377"/>
      <c r="J8" s="377"/>
      <c r="K8" s="377"/>
      <c r="L8" s="377"/>
    </row>
    <row r="9" spans="1:12" x14ac:dyDescent="0.2">
      <c r="B9" s="378" t="s">
        <v>332</v>
      </c>
      <c r="C9" s="377"/>
      <c r="D9" s="377"/>
      <c r="E9" s="377"/>
      <c r="F9" s="377"/>
      <c r="G9" s="377"/>
      <c r="H9" s="377"/>
      <c r="I9" s="377"/>
      <c r="J9" s="377"/>
      <c r="K9" s="377"/>
      <c r="L9" s="377"/>
    </row>
    <row r="10" spans="1:12" ht="7.5" customHeight="1" x14ac:dyDescent="0.2"/>
    <row r="11" spans="1:12" ht="39.75" customHeight="1" x14ac:dyDescent="0.2">
      <c r="B11" s="380" t="s">
        <v>392</v>
      </c>
      <c r="C11" s="377"/>
      <c r="D11" s="377"/>
      <c r="E11" s="377"/>
      <c r="F11" s="377"/>
      <c r="G11" s="377"/>
      <c r="H11" s="377"/>
      <c r="I11" s="377"/>
      <c r="J11" s="377"/>
      <c r="K11" s="377"/>
      <c r="L11" s="377"/>
    </row>
    <row r="12" spans="1:12" x14ac:dyDescent="0.2">
      <c r="B12" s="371"/>
    </row>
    <row r="13" spans="1:12" ht="15.75" x14ac:dyDescent="0.25">
      <c r="A13" s="375" t="s">
        <v>385</v>
      </c>
      <c r="B13" s="374"/>
      <c r="C13" s="372"/>
      <c r="D13" s="372"/>
      <c r="E13" s="372"/>
      <c r="F13" s="372"/>
      <c r="G13" s="372"/>
      <c r="H13" s="372"/>
      <c r="I13" s="372"/>
      <c r="J13" s="372"/>
      <c r="K13" s="372"/>
      <c r="L13" s="372"/>
    </row>
    <row r="14" spans="1:12" ht="43.5" customHeight="1" x14ac:dyDescent="0.2">
      <c r="B14" s="380" t="s">
        <v>390</v>
      </c>
      <c r="C14" s="377"/>
      <c r="D14" s="377"/>
      <c r="E14" s="377"/>
      <c r="F14" s="377"/>
      <c r="G14" s="377"/>
      <c r="H14" s="377"/>
      <c r="I14" s="377"/>
      <c r="J14" s="377"/>
      <c r="K14" s="377"/>
      <c r="L14" s="377"/>
    </row>
    <row r="16" spans="1:12" ht="15.75" customHeight="1" x14ac:dyDescent="0.25">
      <c r="A16" s="363"/>
      <c r="B16" s="372"/>
      <c r="C16" s="373"/>
      <c r="D16" s="373"/>
      <c r="E16" s="373"/>
      <c r="F16" s="373"/>
      <c r="G16" s="373"/>
      <c r="H16" s="373"/>
      <c r="I16" s="373"/>
      <c r="J16" s="373"/>
      <c r="K16" s="373"/>
      <c r="L16" s="373"/>
    </row>
    <row r="17" spans="2:12" x14ac:dyDescent="0.2">
      <c r="B17" s="380"/>
      <c r="C17" s="377"/>
      <c r="D17" s="377"/>
      <c r="E17" s="377"/>
      <c r="F17" s="377"/>
      <c r="G17" s="377"/>
      <c r="H17" s="377"/>
      <c r="I17" s="377"/>
      <c r="J17" s="377"/>
      <c r="K17" s="377"/>
      <c r="L17" s="377"/>
    </row>
    <row r="19" spans="2:12" x14ac:dyDescent="0.2">
      <c r="B19" s="377"/>
      <c r="C19" s="377"/>
      <c r="D19" s="377"/>
      <c r="E19" s="377"/>
      <c r="F19" s="377"/>
      <c r="G19" s="377"/>
      <c r="H19" s="377"/>
      <c r="I19" s="377"/>
      <c r="J19" s="377"/>
      <c r="K19" s="377"/>
      <c r="L19" s="377"/>
    </row>
    <row r="20" spans="2:12" x14ac:dyDescent="0.2">
      <c r="B20" s="377"/>
      <c r="C20" s="377"/>
      <c r="D20" s="377"/>
      <c r="E20" s="377"/>
      <c r="F20" s="377"/>
      <c r="G20" s="377"/>
      <c r="H20" s="377"/>
      <c r="I20" s="377"/>
      <c r="J20" s="377"/>
      <c r="K20" s="377"/>
      <c r="L20" s="377"/>
    </row>
    <row r="21" spans="2:12" x14ac:dyDescent="0.2">
      <c r="B21" s="377"/>
      <c r="C21" s="377"/>
      <c r="D21" s="377"/>
      <c r="E21" s="377"/>
      <c r="F21" s="377"/>
      <c r="G21" s="377"/>
      <c r="H21" s="377"/>
      <c r="I21" s="377"/>
      <c r="J21" s="377"/>
      <c r="K21" s="377"/>
      <c r="L21" s="377"/>
    </row>
    <row r="23" spans="2:12" x14ac:dyDescent="0.2">
      <c r="B23" s="377"/>
      <c r="C23" s="377"/>
      <c r="D23" s="377"/>
      <c r="E23" s="377"/>
      <c r="F23" s="377"/>
      <c r="G23" s="377"/>
      <c r="H23" s="377"/>
      <c r="I23" s="377"/>
      <c r="J23" s="377"/>
      <c r="K23" s="377"/>
      <c r="L23" s="377"/>
    </row>
    <row r="25" spans="2:12" x14ac:dyDescent="0.2">
      <c r="B25" s="380"/>
      <c r="C25" s="377"/>
      <c r="D25" s="377"/>
      <c r="E25" s="377"/>
      <c r="F25" s="377"/>
      <c r="G25" s="377"/>
      <c r="H25" s="377"/>
      <c r="I25" s="377"/>
      <c r="J25" s="377"/>
      <c r="K25" s="377"/>
      <c r="L25" s="377"/>
    </row>
    <row r="26" spans="2:12" x14ac:dyDescent="0.2">
      <c r="B26" s="377"/>
      <c r="C26" s="377"/>
      <c r="D26" s="377"/>
      <c r="E26" s="377"/>
      <c r="F26" s="377"/>
      <c r="G26" s="377"/>
      <c r="H26" s="377"/>
      <c r="I26" s="377"/>
      <c r="J26" s="377"/>
      <c r="K26" s="377"/>
      <c r="L26" s="377"/>
    </row>
    <row r="27" spans="2:12" x14ac:dyDescent="0.2">
      <c r="B27" s="377"/>
      <c r="C27" s="377"/>
      <c r="D27" s="377"/>
      <c r="E27" s="377"/>
      <c r="F27" s="377"/>
      <c r="G27" s="377"/>
      <c r="H27" s="377"/>
      <c r="I27" s="377"/>
      <c r="J27" s="377"/>
      <c r="K27" s="377"/>
      <c r="L27" s="377"/>
    </row>
    <row r="28" spans="2:12" x14ac:dyDescent="0.2">
      <c r="B28" s="377"/>
      <c r="C28" s="377"/>
      <c r="D28" s="377"/>
      <c r="E28" s="377"/>
      <c r="F28" s="377"/>
      <c r="G28" s="377"/>
      <c r="H28" s="377"/>
      <c r="I28" s="377"/>
      <c r="J28" s="377"/>
      <c r="K28" s="377"/>
      <c r="L28" s="377"/>
    </row>
    <row r="29" spans="2:12" x14ac:dyDescent="0.2">
      <c r="B29" s="377"/>
      <c r="C29" s="377"/>
      <c r="D29" s="377"/>
      <c r="E29" s="377"/>
      <c r="F29" s="377"/>
      <c r="G29" s="377"/>
      <c r="H29" s="377"/>
      <c r="I29" s="377"/>
      <c r="J29" s="377"/>
      <c r="K29" s="377"/>
      <c r="L29" s="377"/>
    </row>
    <row r="30" spans="2:12" x14ac:dyDescent="0.2">
      <c r="B30" s="377"/>
      <c r="C30" s="377"/>
      <c r="D30" s="377"/>
      <c r="E30" s="377"/>
      <c r="F30" s="377"/>
      <c r="G30" s="377"/>
      <c r="H30" s="377"/>
      <c r="I30" s="377"/>
      <c r="J30" s="377"/>
      <c r="K30" s="377"/>
      <c r="L30" s="377"/>
    </row>
    <row r="31" spans="2:12" x14ac:dyDescent="0.2">
      <c r="B31" s="377"/>
      <c r="C31" s="377"/>
      <c r="D31" s="377"/>
      <c r="E31" s="377"/>
      <c r="F31" s="377"/>
      <c r="G31" s="377"/>
      <c r="H31" s="377"/>
      <c r="I31" s="377"/>
      <c r="J31" s="377"/>
      <c r="K31" s="377"/>
      <c r="L31" s="377"/>
    </row>
    <row r="33" spans="2:12" x14ac:dyDescent="0.2">
      <c r="B33" s="381"/>
      <c r="C33" s="381"/>
      <c r="D33" s="381"/>
      <c r="E33" s="381"/>
      <c r="F33" s="381"/>
      <c r="G33" s="381"/>
      <c r="H33" s="381"/>
      <c r="I33" s="381"/>
      <c r="J33" s="381"/>
      <c r="K33" s="381"/>
      <c r="L33" s="381"/>
    </row>
    <row r="34" spans="2:12" x14ac:dyDescent="0.2">
      <c r="B34" s="380"/>
      <c r="C34" s="377"/>
      <c r="D34" s="377"/>
      <c r="E34" s="377"/>
      <c r="F34" s="377"/>
      <c r="G34" s="377"/>
      <c r="H34" s="377"/>
      <c r="I34" s="377"/>
      <c r="J34" s="377"/>
      <c r="K34" s="377"/>
      <c r="L34" s="377"/>
    </row>
    <row r="36" spans="2:12" x14ac:dyDescent="0.2">
      <c r="B36" s="379"/>
      <c r="C36" s="379"/>
      <c r="D36" s="379"/>
      <c r="E36" s="379"/>
      <c r="F36" s="379"/>
      <c r="G36" s="379"/>
      <c r="H36" s="379"/>
      <c r="I36" s="379"/>
      <c r="J36" s="379"/>
      <c r="K36" s="379"/>
      <c r="L36" s="379"/>
    </row>
    <row r="37" spans="2:12" x14ac:dyDescent="0.2">
      <c r="B37" s="378"/>
      <c r="C37" s="377"/>
      <c r="D37" s="377"/>
      <c r="E37" s="377"/>
      <c r="F37" s="377"/>
      <c r="G37" s="377"/>
      <c r="H37" s="377"/>
      <c r="I37" s="377"/>
      <c r="J37" s="377"/>
      <c r="K37" s="377"/>
      <c r="L37" s="377"/>
    </row>
    <row r="38" spans="2:12" x14ac:dyDescent="0.2">
      <c r="B38" s="377"/>
      <c r="C38" s="377"/>
      <c r="D38" s="377"/>
      <c r="E38" s="377"/>
      <c r="F38" s="377"/>
      <c r="G38" s="377"/>
      <c r="H38" s="377"/>
      <c r="I38" s="377"/>
      <c r="J38" s="377"/>
      <c r="K38" s="377"/>
      <c r="L38" s="377"/>
    </row>
    <row r="39" spans="2:12" x14ac:dyDescent="0.2">
      <c r="B39" s="378"/>
      <c r="C39" s="377"/>
      <c r="D39" s="377"/>
      <c r="E39" s="377"/>
      <c r="F39" s="377"/>
      <c r="G39" s="377"/>
      <c r="H39" s="377"/>
      <c r="I39" s="377"/>
      <c r="J39" s="377"/>
      <c r="K39" s="377"/>
      <c r="L39" s="377"/>
    </row>
    <row r="40" spans="2:12" x14ac:dyDescent="0.2">
      <c r="B40" s="378"/>
      <c r="C40" s="377"/>
      <c r="D40" s="377"/>
      <c r="E40" s="377"/>
      <c r="F40" s="377"/>
      <c r="G40" s="377"/>
      <c r="H40" s="377"/>
      <c r="I40" s="377"/>
      <c r="J40" s="377"/>
      <c r="K40" s="377"/>
      <c r="L40" s="377"/>
    </row>
    <row r="41" spans="2:12" x14ac:dyDescent="0.2">
      <c r="B41" s="378"/>
      <c r="C41" s="377"/>
      <c r="D41" s="377"/>
      <c r="E41" s="377"/>
      <c r="F41" s="377"/>
      <c r="G41" s="377"/>
      <c r="H41" s="377"/>
      <c r="I41" s="377"/>
      <c r="J41" s="377"/>
      <c r="K41" s="377"/>
      <c r="L41" s="377"/>
    </row>
    <row r="42" spans="2:12" x14ac:dyDescent="0.2">
      <c r="B42" s="378"/>
      <c r="C42" s="377"/>
      <c r="D42" s="377"/>
      <c r="E42" s="377"/>
      <c r="F42" s="377"/>
      <c r="G42" s="377"/>
      <c r="H42" s="377"/>
      <c r="I42" s="377"/>
      <c r="J42" s="377"/>
      <c r="K42" s="377"/>
      <c r="L42" s="377"/>
    </row>
    <row r="43" spans="2:12" x14ac:dyDescent="0.2">
      <c r="B43" s="378"/>
      <c r="C43" s="377"/>
      <c r="D43" s="377"/>
      <c r="E43" s="377"/>
      <c r="F43" s="377"/>
      <c r="G43" s="377"/>
      <c r="H43" s="377"/>
      <c r="I43" s="377"/>
      <c r="J43" s="377"/>
      <c r="K43" s="377"/>
      <c r="L43" s="377"/>
    </row>
    <row r="44" spans="2:12" x14ac:dyDescent="0.2">
      <c r="B44" s="378"/>
      <c r="C44" s="377"/>
      <c r="D44" s="377"/>
      <c r="E44" s="377"/>
      <c r="F44" s="377"/>
      <c r="G44" s="377"/>
      <c r="H44" s="377"/>
      <c r="I44" s="377"/>
      <c r="J44" s="377"/>
      <c r="K44" s="377"/>
      <c r="L44" s="377"/>
    </row>
    <row r="45" spans="2:12" x14ac:dyDescent="0.2">
      <c r="B45" s="378"/>
      <c r="C45" s="377"/>
      <c r="D45" s="377"/>
      <c r="E45" s="377"/>
      <c r="F45" s="377"/>
      <c r="G45" s="377"/>
      <c r="H45" s="377"/>
      <c r="I45" s="377"/>
      <c r="J45" s="377"/>
      <c r="K45" s="377"/>
      <c r="L45" s="377"/>
    </row>
    <row r="46" spans="2:12" x14ac:dyDescent="0.2">
      <c r="B46" s="378"/>
      <c r="C46" s="377"/>
      <c r="D46" s="377"/>
      <c r="E46" s="377"/>
      <c r="F46" s="377"/>
      <c r="G46" s="377"/>
      <c r="H46" s="377"/>
      <c r="I46" s="377"/>
      <c r="J46" s="377"/>
      <c r="K46" s="377"/>
      <c r="L46" s="377"/>
    </row>
    <row r="47" spans="2:12" x14ac:dyDescent="0.2">
      <c r="B47" s="378"/>
      <c r="C47" s="377"/>
      <c r="D47" s="377"/>
      <c r="E47" s="377"/>
      <c r="F47" s="377"/>
      <c r="G47" s="377"/>
      <c r="H47" s="377"/>
      <c r="I47" s="377"/>
      <c r="J47" s="377"/>
      <c r="K47" s="377"/>
      <c r="L47" s="377"/>
    </row>
    <row r="48" spans="2:12" x14ac:dyDescent="0.2">
      <c r="B48" s="378"/>
      <c r="C48" s="377"/>
      <c r="D48" s="377"/>
      <c r="E48" s="377"/>
      <c r="F48" s="377"/>
      <c r="G48" s="377"/>
      <c r="H48" s="377"/>
      <c r="I48" s="377"/>
      <c r="J48" s="377"/>
      <c r="K48" s="377"/>
      <c r="L48" s="377"/>
    </row>
    <row r="49" spans="2:12" x14ac:dyDescent="0.2">
      <c r="B49" s="378"/>
      <c r="C49" s="377"/>
      <c r="D49" s="377"/>
      <c r="E49" s="377"/>
      <c r="F49" s="377"/>
      <c r="G49" s="377"/>
      <c r="H49" s="377"/>
      <c r="I49" s="377"/>
      <c r="J49" s="377"/>
      <c r="K49" s="377"/>
      <c r="L49" s="377"/>
    </row>
    <row r="50" spans="2:12" x14ac:dyDescent="0.2">
      <c r="B50" s="378"/>
      <c r="C50" s="377"/>
      <c r="D50" s="377"/>
      <c r="E50" s="377"/>
      <c r="F50" s="377"/>
      <c r="G50" s="377"/>
      <c r="H50" s="377"/>
      <c r="I50" s="377"/>
      <c r="J50" s="377"/>
      <c r="K50" s="377"/>
      <c r="L50" s="377"/>
    </row>
    <row r="51" spans="2:12" x14ac:dyDescent="0.2">
      <c r="B51" s="378"/>
      <c r="C51" s="377"/>
      <c r="D51" s="377"/>
      <c r="E51" s="377"/>
      <c r="F51" s="377"/>
      <c r="G51" s="377"/>
      <c r="H51" s="377"/>
      <c r="I51" s="377"/>
      <c r="J51" s="377"/>
      <c r="K51" s="377"/>
      <c r="L51" s="377"/>
    </row>
    <row r="52" spans="2:12" x14ac:dyDescent="0.2">
      <c r="B52" s="378"/>
      <c r="C52" s="377"/>
      <c r="D52" s="377"/>
      <c r="E52" s="377"/>
      <c r="F52" s="377"/>
      <c r="G52" s="377"/>
      <c r="H52" s="377"/>
      <c r="I52" s="377"/>
      <c r="J52" s="377"/>
      <c r="K52" s="377"/>
      <c r="L52" s="377"/>
    </row>
    <row r="54" spans="2:12" x14ac:dyDescent="0.2">
      <c r="B54" s="379"/>
      <c r="C54" s="379"/>
      <c r="D54" s="379"/>
      <c r="E54" s="379"/>
      <c r="F54" s="379"/>
      <c r="G54" s="379"/>
      <c r="H54" s="379"/>
      <c r="I54" s="379"/>
      <c r="J54" s="379"/>
      <c r="K54" s="379"/>
      <c r="L54" s="379"/>
    </row>
    <row r="55" spans="2:12" x14ac:dyDescent="0.2">
      <c r="B55" s="378"/>
      <c r="C55" s="377"/>
      <c r="D55" s="377"/>
      <c r="E55" s="377"/>
      <c r="F55" s="377"/>
      <c r="G55" s="377"/>
      <c r="H55" s="377"/>
      <c r="I55" s="377"/>
      <c r="J55" s="377"/>
      <c r="K55" s="377"/>
      <c r="L55" s="377"/>
    </row>
    <row r="56" spans="2:12" x14ac:dyDescent="0.2">
      <c r="B56" s="377"/>
      <c r="C56" s="377"/>
      <c r="D56" s="377"/>
      <c r="E56" s="377"/>
      <c r="F56" s="377"/>
      <c r="G56" s="377"/>
      <c r="H56" s="377"/>
      <c r="I56" s="377"/>
      <c r="J56" s="377"/>
      <c r="K56" s="377"/>
      <c r="L56" s="377"/>
    </row>
    <row r="57" spans="2:12" x14ac:dyDescent="0.2">
      <c r="B57" s="378"/>
      <c r="C57" s="377"/>
      <c r="D57" s="377"/>
      <c r="E57" s="377"/>
      <c r="F57" s="377"/>
      <c r="G57" s="377"/>
      <c r="H57" s="377"/>
      <c r="I57" s="377"/>
      <c r="J57" s="377"/>
      <c r="K57" s="377"/>
      <c r="L57" s="377"/>
    </row>
    <row r="58" spans="2:12" x14ac:dyDescent="0.2">
      <c r="B58" s="378"/>
      <c r="C58" s="377"/>
      <c r="D58" s="377"/>
      <c r="E58" s="377"/>
      <c r="F58" s="377"/>
      <c r="G58" s="377"/>
      <c r="H58" s="377"/>
      <c r="I58" s="377"/>
      <c r="J58" s="377"/>
      <c r="K58" s="377"/>
      <c r="L58" s="377"/>
    </row>
    <row r="59" spans="2:12" x14ac:dyDescent="0.2">
      <c r="B59" s="378"/>
      <c r="C59" s="377"/>
      <c r="D59" s="377"/>
      <c r="E59" s="377"/>
      <c r="F59" s="377"/>
      <c r="G59" s="377"/>
      <c r="H59" s="377"/>
      <c r="I59" s="377"/>
      <c r="J59" s="377"/>
      <c r="K59" s="377"/>
      <c r="L59" s="377"/>
    </row>
    <row r="60" spans="2:12" x14ac:dyDescent="0.2">
      <c r="B60" s="378"/>
      <c r="C60" s="377"/>
      <c r="D60" s="377"/>
      <c r="E60" s="377"/>
      <c r="F60" s="377"/>
      <c r="G60" s="377"/>
      <c r="H60" s="377"/>
      <c r="I60" s="377"/>
      <c r="J60" s="377"/>
      <c r="K60" s="377"/>
      <c r="L60" s="377"/>
    </row>
    <row r="61" spans="2:12" x14ac:dyDescent="0.2">
      <c r="B61" s="378"/>
      <c r="C61" s="377"/>
      <c r="D61" s="377"/>
      <c r="E61" s="377"/>
      <c r="F61" s="377"/>
      <c r="G61" s="377"/>
      <c r="H61" s="377"/>
      <c r="I61" s="377"/>
      <c r="J61" s="377"/>
      <c r="K61" s="377"/>
      <c r="L61" s="377"/>
    </row>
    <row r="62" spans="2:12" x14ac:dyDescent="0.2">
      <c r="B62" s="364"/>
    </row>
    <row r="63" spans="2:12" x14ac:dyDescent="0.2">
      <c r="B63" s="377"/>
      <c r="C63" s="377"/>
      <c r="D63" s="377"/>
      <c r="E63" s="377"/>
      <c r="F63" s="377"/>
      <c r="G63" s="377"/>
      <c r="H63" s="377"/>
      <c r="I63" s="377"/>
      <c r="J63" s="377"/>
      <c r="K63" s="377"/>
      <c r="L63" s="377"/>
    </row>
    <row r="66" spans="1:12" ht="15.75" customHeight="1" x14ac:dyDescent="0.25">
      <c r="A66" s="363"/>
      <c r="C66" s="372"/>
      <c r="D66" s="372"/>
      <c r="E66" s="372"/>
      <c r="F66" s="372"/>
      <c r="G66" s="372"/>
      <c r="H66" s="372"/>
      <c r="I66" s="372"/>
      <c r="J66" s="372"/>
      <c r="K66" s="372"/>
      <c r="L66" s="372"/>
    </row>
    <row r="67" spans="1:12" x14ac:dyDescent="0.2">
      <c r="B67" s="376"/>
      <c r="C67" s="377"/>
      <c r="D67" s="377"/>
      <c r="E67" s="377"/>
      <c r="F67" s="377"/>
      <c r="G67" s="377"/>
      <c r="H67" s="377"/>
      <c r="I67" s="377"/>
      <c r="J67" s="377"/>
      <c r="K67" s="377"/>
      <c r="L67" s="377"/>
    </row>
    <row r="68" spans="1:12" x14ac:dyDescent="0.2">
      <c r="B68" s="376"/>
      <c r="C68" s="377"/>
      <c r="D68" s="377"/>
      <c r="E68" s="377"/>
      <c r="F68" s="377"/>
      <c r="G68" s="377"/>
      <c r="H68" s="377"/>
      <c r="I68" s="377"/>
      <c r="J68" s="377"/>
      <c r="K68" s="377"/>
      <c r="L68" s="377"/>
    </row>
    <row r="69" spans="1:12" x14ac:dyDescent="0.2">
      <c r="B69" s="376"/>
      <c r="C69" s="377"/>
      <c r="D69" s="377"/>
      <c r="E69" s="377"/>
      <c r="F69" s="377"/>
      <c r="G69" s="377"/>
      <c r="H69" s="377"/>
      <c r="I69" s="377"/>
      <c r="J69" s="377"/>
      <c r="K69" s="377"/>
      <c r="L69" s="377"/>
    </row>
    <row r="70" spans="1:12" x14ac:dyDescent="0.2">
      <c r="B70" s="376"/>
      <c r="C70" s="377"/>
      <c r="D70" s="377"/>
      <c r="E70" s="377"/>
      <c r="F70" s="377"/>
      <c r="G70" s="377"/>
      <c r="H70" s="377"/>
      <c r="I70" s="377"/>
      <c r="J70" s="377"/>
      <c r="K70" s="377"/>
      <c r="L70" s="377"/>
    </row>
    <row r="71" spans="1:12" x14ac:dyDescent="0.2">
      <c r="B71" s="376"/>
      <c r="C71" s="377"/>
      <c r="D71" s="377"/>
      <c r="E71" s="377"/>
      <c r="F71" s="377"/>
      <c r="G71" s="377"/>
      <c r="H71" s="377"/>
      <c r="I71" s="377"/>
      <c r="J71" s="377"/>
      <c r="K71" s="377"/>
      <c r="L71" s="377"/>
    </row>
    <row r="72" spans="1:12" x14ac:dyDescent="0.2">
      <c r="B72" s="376"/>
      <c r="C72" s="377"/>
      <c r="D72" s="377"/>
      <c r="E72" s="377"/>
      <c r="F72" s="377"/>
      <c r="G72" s="377"/>
      <c r="H72" s="377"/>
      <c r="I72" s="377"/>
      <c r="J72" s="377"/>
      <c r="K72" s="377"/>
      <c r="L72" s="377"/>
    </row>
    <row r="73" spans="1:12" x14ac:dyDescent="0.2">
      <c r="B73" s="376"/>
      <c r="C73" s="377"/>
      <c r="D73" s="377"/>
      <c r="E73" s="377"/>
      <c r="F73" s="377"/>
      <c r="G73" s="377"/>
      <c r="H73" s="377"/>
      <c r="I73" s="377"/>
      <c r="J73" s="377"/>
      <c r="K73" s="377"/>
      <c r="L73" s="377"/>
    </row>
    <row r="74" spans="1:12" x14ac:dyDescent="0.2">
      <c r="B74" s="376"/>
      <c r="C74" s="377"/>
      <c r="D74" s="377"/>
      <c r="E74" s="377"/>
      <c r="F74" s="377"/>
      <c r="G74" s="377"/>
      <c r="H74" s="377"/>
      <c r="I74" s="377"/>
      <c r="J74" s="377"/>
      <c r="K74" s="377"/>
      <c r="L74" s="377"/>
    </row>
    <row r="75" spans="1:12" x14ac:dyDescent="0.2">
      <c r="B75" s="376"/>
      <c r="C75" s="377"/>
      <c r="D75" s="377"/>
      <c r="E75" s="377"/>
      <c r="F75" s="377"/>
      <c r="G75" s="377"/>
      <c r="H75" s="377"/>
      <c r="I75" s="377"/>
      <c r="J75" s="377"/>
      <c r="K75" s="377"/>
      <c r="L75" s="377"/>
    </row>
    <row r="76" spans="1:12" x14ac:dyDescent="0.2">
      <c r="B76" s="376"/>
      <c r="C76" s="377"/>
      <c r="D76" s="377"/>
      <c r="E76" s="377"/>
      <c r="F76" s="377"/>
      <c r="G76" s="377"/>
      <c r="H76" s="377"/>
      <c r="I76" s="377"/>
      <c r="J76" s="377"/>
      <c r="K76" s="377"/>
      <c r="L76" s="377"/>
    </row>
  </sheetData>
  <sheetProtection password="ECC8" sheet="1"/>
  <mergeCells count="56">
    <mergeCell ref="B14:L14"/>
    <mergeCell ref="B17:L17"/>
    <mergeCell ref="B19:L19"/>
    <mergeCell ref="B42:L42"/>
    <mergeCell ref="B38:L38"/>
    <mergeCell ref="B39:L39"/>
    <mergeCell ref="B40:L40"/>
    <mergeCell ref="B41:L41"/>
    <mergeCell ref="B71:L71"/>
    <mergeCell ref="B57:L57"/>
    <mergeCell ref="B58:L58"/>
    <mergeCell ref="B59:L59"/>
    <mergeCell ref="B60:L60"/>
    <mergeCell ref="B27:L27"/>
    <mergeCell ref="B36:L36"/>
    <mergeCell ref="B37:L37"/>
    <mergeCell ref="B43:L43"/>
    <mergeCell ref="B30:L30"/>
    <mergeCell ref="B31:L31"/>
    <mergeCell ref="B33:L33"/>
    <mergeCell ref="B34:L34"/>
    <mergeCell ref="B28:L28"/>
    <mergeCell ref="B29:L29"/>
    <mergeCell ref="B6:L6"/>
    <mergeCell ref="B7:L7"/>
    <mergeCell ref="B8:L8"/>
    <mergeCell ref="B9:L9"/>
    <mergeCell ref="B11:L11"/>
    <mergeCell ref="B20:L20"/>
    <mergeCell ref="B21:L21"/>
    <mergeCell ref="B23:L23"/>
    <mergeCell ref="B25:L25"/>
    <mergeCell ref="B26:L26"/>
    <mergeCell ref="B54:L54"/>
    <mergeCell ref="B70:L70"/>
    <mergeCell ref="B44:L44"/>
    <mergeCell ref="B45:L45"/>
    <mergeCell ref="B46:L46"/>
    <mergeCell ref="B47:L47"/>
    <mergeCell ref="B55:L55"/>
    <mergeCell ref="B56:L56"/>
    <mergeCell ref="B48:L48"/>
    <mergeCell ref="B49:L49"/>
    <mergeCell ref="B50:L50"/>
    <mergeCell ref="B51:L51"/>
    <mergeCell ref="B52:L52"/>
    <mergeCell ref="B61:L61"/>
    <mergeCell ref="B63:L63"/>
    <mergeCell ref="B67:L67"/>
    <mergeCell ref="B68:L68"/>
    <mergeCell ref="B69:L69"/>
    <mergeCell ref="B72:L72"/>
    <mergeCell ref="B73:L73"/>
    <mergeCell ref="B74:L74"/>
    <mergeCell ref="B75:L75"/>
    <mergeCell ref="B76:L7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69"/>
  <sheetViews>
    <sheetView workbookViewId="0">
      <selection activeCell="B3" sqref="B3"/>
    </sheetView>
  </sheetViews>
  <sheetFormatPr defaultRowHeight="12.75" x14ac:dyDescent="0.2"/>
  <cols>
    <col min="2" max="13" width="9.140625" style="343"/>
  </cols>
  <sheetData>
    <row r="1" spans="1:12" ht="18" x14ac:dyDescent="0.25">
      <c r="A1" s="361" t="s">
        <v>382</v>
      </c>
    </row>
    <row r="2" spans="1:12" ht="18" x14ac:dyDescent="0.25">
      <c r="A2" s="361" t="s">
        <v>383</v>
      </c>
    </row>
    <row r="3" spans="1:12" x14ac:dyDescent="0.2">
      <c r="A3" s="362"/>
    </row>
    <row r="4" spans="1:12" x14ac:dyDescent="0.2">
      <c r="A4" s="343"/>
    </row>
    <row r="5" spans="1:12" x14ac:dyDescent="0.2">
      <c r="B5" s="371"/>
    </row>
    <row r="6" spans="1:12" ht="15.75" x14ac:dyDescent="0.25">
      <c r="A6" s="375" t="s">
        <v>385</v>
      </c>
      <c r="B6" s="374"/>
      <c r="C6" s="372"/>
      <c r="D6" s="372"/>
      <c r="E6" s="372"/>
      <c r="F6" s="372"/>
      <c r="G6" s="372"/>
      <c r="H6" s="372"/>
      <c r="I6" s="372"/>
      <c r="J6" s="372"/>
      <c r="K6" s="372"/>
      <c r="L6" s="372"/>
    </row>
    <row r="7" spans="1:12" ht="42.75" customHeight="1" x14ac:dyDescent="0.2">
      <c r="B7" s="380" t="s">
        <v>390</v>
      </c>
      <c r="C7" s="377"/>
      <c r="D7" s="377"/>
      <c r="E7" s="377"/>
      <c r="F7" s="377"/>
      <c r="G7" s="377"/>
      <c r="H7" s="377"/>
      <c r="I7" s="377"/>
      <c r="J7" s="377"/>
      <c r="K7" s="377"/>
      <c r="L7" s="377"/>
    </row>
    <row r="9" spans="1:12" ht="15.75" customHeight="1" x14ac:dyDescent="0.25">
      <c r="A9" s="363" t="s">
        <v>333</v>
      </c>
      <c r="B9" s="372"/>
      <c r="C9" s="373"/>
      <c r="D9" s="373"/>
      <c r="E9" s="373"/>
      <c r="F9" s="373"/>
      <c r="G9" s="373"/>
      <c r="H9" s="373"/>
      <c r="I9" s="373"/>
      <c r="J9" s="373"/>
      <c r="K9" s="373"/>
      <c r="L9" s="373"/>
    </row>
    <row r="10" spans="1:12" ht="27" customHeight="1" x14ac:dyDescent="0.2">
      <c r="B10" s="380" t="s">
        <v>384</v>
      </c>
      <c r="C10" s="377"/>
      <c r="D10" s="377"/>
      <c r="E10" s="377"/>
      <c r="F10" s="377"/>
      <c r="G10" s="377"/>
      <c r="H10" s="377"/>
      <c r="I10" s="377"/>
      <c r="J10" s="377"/>
      <c r="K10" s="377"/>
      <c r="L10" s="377"/>
    </row>
    <row r="12" spans="1:12" ht="17.25" customHeight="1" x14ac:dyDescent="0.2">
      <c r="B12" s="377" t="s">
        <v>334</v>
      </c>
      <c r="C12" s="377"/>
      <c r="D12" s="377"/>
      <c r="E12" s="377"/>
      <c r="F12" s="377"/>
      <c r="G12" s="377"/>
      <c r="H12" s="377"/>
      <c r="I12" s="377"/>
      <c r="J12" s="377"/>
      <c r="K12" s="377"/>
      <c r="L12" s="377"/>
    </row>
    <row r="13" spans="1:12" ht="19.5" customHeight="1" x14ac:dyDescent="0.2">
      <c r="B13" s="377" t="s">
        <v>394</v>
      </c>
      <c r="C13" s="377"/>
      <c r="D13" s="377"/>
      <c r="E13" s="377"/>
      <c r="F13" s="377"/>
      <c r="G13" s="377"/>
      <c r="H13" s="377"/>
      <c r="I13" s="377"/>
      <c r="J13" s="377"/>
      <c r="K13" s="377"/>
      <c r="L13" s="377"/>
    </row>
    <row r="14" spans="1:12" ht="39.75" customHeight="1" x14ac:dyDescent="0.2">
      <c r="B14" s="377" t="s">
        <v>335</v>
      </c>
      <c r="C14" s="377"/>
      <c r="D14" s="377"/>
      <c r="E14" s="377"/>
      <c r="F14" s="377"/>
      <c r="G14" s="377"/>
      <c r="H14" s="377"/>
      <c r="I14" s="377"/>
      <c r="J14" s="377"/>
      <c r="K14" s="377"/>
      <c r="L14" s="377"/>
    </row>
    <row r="16" spans="1:12" ht="39.75" customHeight="1" x14ac:dyDescent="0.2">
      <c r="B16" s="377" t="s">
        <v>336</v>
      </c>
      <c r="C16" s="377"/>
      <c r="D16" s="377"/>
      <c r="E16" s="377"/>
      <c r="F16" s="377"/>
      <c r="G16" s="377"/>
      <c r="H16" s="377"/>
      <c r="I16" s="377"/>
      <c r="J16" s="377"/>
      <c r="K16" s="377"/>
      <c r="L16" s="377"/>
    </row>
    <row r="18" spans="2:12" x14ac:dyDescent="0.2">
      <c r="B18" s="380" t="s">
        <v>389</v>
      </c>
      <c r="C18" s="377"/>
      <c r="D18" s="377"/>
      <c r="E18" s="377"/>
      <c r="F18" s="377"/>
      <c r="G18" s="377"/>
      <c r="H18" s="377"/>
      <c r="I18" s="377"/>
      <c r="J18" s="377"/>
      <c r="K18" s="377"/>
      <c r="L18" s="377"/>
    </row>
    <row r="19" spans="2:12" x14ac:dyDescent="0.2">
      <c r="B19" s="377" t="s">
        <v>337</v>
      </c>
      <c r="C19" s="377"/>
      <c r="D19" s="377"/>
      <c r="E19" s="377"/>
      <c r="F19" s="377"/>
      <c r="G19" s="377"/>
      <c r="H19" s="377"/>
      <c r="I19" s="377"/>
      <c r="J19" s="377"/>
      <c r="K19" s="377"/>
      <c r="L19" s="377"/>
    </row>
    <row r="20" spans="2:12" x14ac:dyDescent="0.2">
      <c r="B20" s="377" t="s">
        <v>338</v>
      </c>
      <c r="C20" s="377"/>
      <c r="D20" s="377"/>
      <c r="E20" s="377"/>
      <c r="F20" s="377"/>
      <c r="G20" s="377"/>
      <c r="H20" s="377"/>
      <c r="I20" s="377"/>
      <c r="J20" s="377"/>
      <c r="K20" s="377"/>
      <c r="L20" s="377"/>
    </row>
    <row r="21" spans="2:12" ht="20.25" customHeight="1" x14ac:dyDescent="0.2">
      <c r="B21" s="377" t="s">
        <v>339</v>
      </c>
      <c r="C21" s="377"/>
      <c r="D21" s="377"/>
      <c r="E21" s="377"/>
      <c r="F21" s="377"/>
      <c r="G21" s="377"/>
      <c r="H21" s="377"/>
      <c r="I21" s="377"/>
      <c r="J21" s="377"/>
      <c r="K21" s="377"/>
      <c r="L21" s="377"/>
    </row>
    <row r="22" spans="2:12" x14ac:dyDescent="0.2">
      <c r="B22" s="377" t="s">
        <v>340</v>
      </c>
      <c r="C22" s="377"/>
      <c r="D22" s="377"/>
      <c r="E22" s="377"/>
      <c r="F22" s="377"/>
      <c r="G22" s="377"/>
      <c r="H22" s="377"/>
      <c r="I22" s="377"/>
      <c r="J22" s="377"/>
      <c r="K22" s="377"/>
      <c r="L22" s="377"/>
    </row>
    <row r="23" spans="2:12" ht="20.25" customHeight="1" x14ac:dyDescent="0.2">
      <c r="B23" s="377" t="s">
        <v>341</v>
      </c>
      <c r="C23" s="377"/>
      <c r="D23" s="377"/>
      <c r="E23" s="377"/>
      <c r="F23" s="377"/>
      <c r="G23" s="377"/>
      <c r="H23" s="377"/>
      <c r="I23" s="377"/>
      <c r="J23" s="377"/>
      <c r="K23" s="377"/>
      <c r="L23" s="377"/>
    </row>
    <row r="24" spans="2:12" ht="37.5" customHeight="1" x14ac:dyDescent="0.2">
      <c r="B24" s="377" t="s">
        <v>342</v>
      </c>
      <c r="C24" s="377"/>
      <c r="D24" s="377"/>
      <c r="E24" s="377"/>
      <c r="F24" s="377"/>
      <c r="G24" s="377"/>
      <c r="H24" s="377"/>
      <c r="I24" s="377"/>
      <c r="J24" s="377"/>
      <c r="K24" s="377"/>
      <c r="L24" s="377"/>
    </row>
    <row r="26" spans="2:12" x14ac:dyDescent="0.2">
      <c r="B26" s="381" t="s">
        <v>343</v>
      </c>
      <c r="C26" s="381"/>
      <c r="D26" s="381"/>
      <c r="E26" s="381"/>
      <c r="F26" s="381"/>
      <c r="G26" s="381"/>
      <c r="H26" s="381"/>
      <c r="I26" s="381"/>
      <c r="J26" s="381"/>
      <c r="K26" s="381"/>
      <c r="L26" s="381"/>
    </row>
    <row r="27" spans="2:12" ht="40.5" customHeight="1" x14ac:dyDescent="0.2">
      <c r="B27" s="380" t="s">
        <v>388</v>
      </c>
      <c r="C27" s="377"/>
      <c r="D27" s="377"/>
      <c r="E27" s="377"/>
      <c r="F27" s="377"/>
      <c r="G27" s="377"/>
      <c r="H27" s="377"/>
      <c r="I27" s="377"/>
      <c r="J27" s="377"/>
      <c r="K27" s="377"/>
      <c r="L27" s="377"/>
    </row>
    <row r="29" spans="2:12" x14ac:dyDescent="0.2">
      <c r="B29" s="379" t="s">
        <v>344</v>
      </c>
      <c r="C29" s="379"/>
      <c r="D29" s="379"/>
      <c r="E29" s="379"/>
      <c r="F29" s="379"/>
      <c r="G29" s="379"/>
      <c r="H29" s="379"/>
      <c r="I29" s="379"/>
      <c r="J29" s="379"/>
      <c r="K29" s="379"/>
      <c r="L29" s="379"/>
    </row>
    <row r="30" spans="2:12" x14ac:dyDescent="0.2">
      <c r="B30" s="378" t="s">
        <v>345</v>
      </c>
      <c r="C30" s="377"/>
      <c r="D30" s="377"/>
      <c r="E30" s="377"/>
      <c r="F30" s="377"/>
      <c r="G30" s="377"/>
      <c r="H30" s="377"/>
      <c r="I30" s="377"/>
      <c r="J30" s="377"/>
      <c r="K30" s="377"/>
      <c r="L30" s="377"/>
    </row>
    <row r="31" spans="2:12" x14ac:dyDescent="0.2">
      <c r="B31" s="377" t="s">
        <v>346</v>
      </c>
      <c r="C31" s="377"/>
      <c r="D31" s="377"/>
      <c r="E31" s="377"/>
      <c r="F31" s="377"/>
      <c r="G31" s="377"/>
      <c r="H31" s="377"/>
      <c r="I31" s="377"/>
      <c r="J31" s="377"/>
      <c r="K31" s="377"/>
      <c r="L31" s="377"/>
    </row>
    <row r="32" spans="2:12" x14ac:dyDescent="0.2">
      <c r="B32" s="378" t="s">
        <v>347</v>
      </c>
      <c r="C32" s="377"/>
      <c r="D32" s="377"/>
      <c r="E32" s="377"/>
      <c r="F32" s="377"/>
      <c r="G32" s="377"/>
      <c r="H32" s="377"/>
      <c r="I32" s="377"/>
      <c r="J32" s="377"/>
      <c r="K32" s="377"/>
      <c r="L32" s="377"/>
    </row>
    <row r="33" spans="2:12" x14ac:dyDescent="0.2">
      <c r="B33" s="378" t="s">
        <v>348</v>
      </c>
      <c r="C33" s="377"/>
      <c r="D33" s="377"/>
      <c r="E33" s="377"/>
      <c r="F33" s="377"/>
      <c r="G33" s="377"/>
      <c r="H33" s="377"/>
      <c r="I33" s="377"/>
      <c r="J33" s="377"/>
      <c r="K33" s="377"/>
      <c r="L33" s="377"/>
    </row>
    <row r="34" spans="2:12" x14ac:dyDescent="0.2">
      <c r="B34" s="378" t="s">
        <v>349</v>
      </c>
      <c r="C34" s="377"/>
      <c r="D34" s="377"/>
      <c r="E34" s="377"/>
      <c r="F34" s="377"/>
      <c r="G34" s="377"/>
      <c r="H34" s="377"/>
      <c r="I34" s="377"/>
      <c r="J34" s="377"/>
      <c r="K34" s="377"/>
      <c r="L34" s="377"/>
    </row>
    <row r="35" spans="2:12" x14ac:dyDescent="0.2">
      <c r="B35" s="378" t="s">
        <v>350</v>
      </c>
      <c r="C35" s="377"/>
      <c r="D35" s="377"/>
      <c r="E35" s="377"/>
      <c r="F35" s="377"/>
      <c r="G35" s="377"/>
      <c r="H35" s="377"/>
      <c r="I35" s="377"/>
      <c r="J35" s="377"/>
      <c r="K35" s="377"/>
      <c r="L35" s="377"/>
    </row>
    <row r="36" spans="2:12" x14ac:dyDescent="0.2">
      <c r="B36" s="378" t="s">
        <v>351</v>
      </c>
      <c r="C36" s="377"/>
      <c r="D36" s="377"/>
      <c r="E36" s="377"/>
      <c r="F36" s="377"/>
      <c r="G36" s="377"/>
      <c r="H36" s="377"/>
      <c r="I36" s="377"/>
      <c r="J36" s="377"/>
      <c r="K36" s="377"/>
      <c r="L36" s="377"/>
    </row>
    <row r="37" spans="2:12" x14ac:dyDescent="0.2">
      <c r="B37" s="378" t="s">
        <v>352</v>
      </c>
      <c r="C37" s="377"/>
      <c r="D37" s="377"/>
      <c r="E37" s="377"/>
      <c r="F37" s="377"/>
      <c r="G37" s="377"/>
      <c r="H37" s="377"/>
      <c r="I37" s="377"/>
      <c r="J37" s="377"/>
      <c r="K37" s="377"/>
      <c r="L37" s="377"/>
    </row>
    <row r="38" spans="2:12" x14ac:dyDescent="0.2">
      <c r="B38" s="378" t="s">
        <v>353</v>
      </c>
      <c r="C38" s="377"/>
      <c r="D38" s="377"/>
      <c r="E38" s="377"/>
      <c r="F38" s="377"/>
      <c r="G38" s="377"/>
      <c r="H38" s="377"/>
      <c r="I38" s="377"/>
      <c r="J38" s="377"/>
      <c r="K38" s="377"/>
      <c r="L38" s="377"/>
    </row>
    <row r="39" spans="2:12" x14ac:dyDescent="0.2">
      <c r="B39" s="378" t="s">
        <v>354</v>
      </c>
      <c r="C39" s="377"/>
      <c r="D39" s="377"/>
      <c r="E39" s="377"/>
      <c r="F39" s="377"/>
      <c r="G39" s="377"/>
      <c r="H39" s="377"/>
      <c r="I39" s="377"/>
      <c r="J39" s="377"/>
      <c r="K39" s="377"/>
      <c r="L39" s="377"/>
    </row>
    <row r="40" spans="2:12" x14ac:dyDescent="0.2">
      <c r="B40" s="378" t="s">
        <v>355</v>
      </c>
      <c r="C40" s="377"/>
      <c r="D40" s="377"/>
      <c r="E40" s="377"/>
      <c r="F40" s="377"/>
      <c r="G40" s="377"/>
      <c r="H40" s="377"/>
      <c r="I40" s="377"/>
      <c r="J40" s="377"/>
      <c r="K40" s="377"/>
      <c r="L40" s="377"/>
    </row>
    <row r="41" spans="2:12" ht="25.5" customHeight="1" x14ac:dyDescent="0.2">
      <c r="B41" s="378" t="s">
        <v>356</v>
      </c>
      <c r="C41" s="377"/>
      <c r="D41" s="377"/>
      <c r="E41" s="377"/>
      <c r="F41" s="377"/>
      <c r="G41" s="377"/>
      <c r="H41" s="377"/>
      <c r="I41" s="377"/>
      <c r="J41" s="377"/>
      <c r="K41" s="377"/>
      <c r="L41" s="377"/>
    </row>
    <row r="42" spans="2:12" ht="29.25" customHeight="1" x14ac:dyDescent="0.2">
      <c r="B42" s="378" t="s">
        <v>357</v>
      </c>
      <c r="C42" s="377"/>
      <c r="D42" s="377"/>
      <c r="E42" s="377"/>
      <c r="F42" s="377"/>
      <c r="G42" s="377"/>
      <c r="H42" s="377"/>
      <c r="I42" s="377"/>
      <c r="J42" s="377"/>
      <c r="K42" s="377"/>
      <c r="L42" s="377"/>
    </row>
    <row r="43" spans="2:12" x14ac:dyDescent="0.2">
      <c r="B43" s="378" t="s">
        <v>358</v>
      </c>
      <c r="C43" s="377"/>
      <c r="D43" s="377"/>
      <c r="E43" s="377"/>
      <c r="F43" s="377"/>
      <c r="G43" s="377"/>
      <c r="H43" s="377"/>
      <c r="I43" s="377"/>
      <c r="J43" s="377"/>
      <c r="K43" s="377"/>
      <c r="L43" s="377"/>
    </row>
    <row r="44" spans="2:12" x14ac:dyDescent="0.2">
      <c r="B44" s="378" t="s">
        <v>359</v>
      </c>
      <c r="C44" s="377"/>
      <c r="D44" s="377"/>
      <c r="E44" s="377"/>
      <c r="F44" s="377"/>
      <c r="G44" s="377"/>
      <c r="H44" s="377"/>
      <c r="I44" s="377"/>
      <c r="J44" s="377"/>
      <c r="K44" s="377"/>
      <c r="L44" s="377"/>
    </row>
    <row r="45" spans="2:12" ht="39.75" customHeight="1" x14ac:dyDescent="0.2">
      <c r="B45" s="378" t="s">
        <v>360</v>
      </c>
      <c r="C45" s="377"/>
      <c r="D45" s="377"/>
      <c r="E45" s="377"/>
      <c r="F45" s="377"/>
      <c r="G45" s="377"/>
      <c r="H45" s="377"/>
      <c r="I45" s="377"/>
      <c r="J45" s="377"/>
      <c r="K45" s="377"/>
      <c r="L45" s="377"/>
    </row>
    <row r="47" spans="2:12" x14ac:dyDescent="0.2">
      <c r="B47" s="379" t="s">
        <v>361</v>
      </c>
      <c r="C47" s="379"/>
      <c r="D47" s="379"/>
      <c r="E47" s="379"/>
      <c r="F47" s="379"/>
      <c r="G47" s="379"/>
      <c r="H47" s="379"/>
      <c r="I47" s="379"/>
      <c r="J47" s="379"/>
      <c r="K47" s="379"/>
      <c r="L47" s="379"/>
    </row>
    <row r="48" spans="2:12" x14ac:dyDescent="0.2">
      <c r="B48" s="378" t="s">
        <v>362</v>
      </c>
      <c r="C48" s="377"/>
      <c r="D48" s="377"/>
      <c r="E48" s="377"/>
      <c r="F48" s="377"/>
      <c r="G48" s="377"/>
      <c r="H48" s="377"/>
      <c r="I48" s="377"/>
      <c r="J48" s="377"/>
      <c r="K48" s="377"/>
      <c r="L48" s="377"/>
    </row>
    <row r="49" spans="1:12" x14ac:dyDescent="0.2">
      <c r="B49" s="377" t="s">
        <v>363</v>
      </c>
      <c r="C49" s="377"/>
      <c r="D49" s="377"/>
      <c r="E49" s="377"/>
      <c r="F49" s="377"/>
      <c r="G49" s="377"/>
      <c r="H49" s="377"/>
      <c r="I49" s="377"/>
      <c r="J49" s="377"/>
      <c r="K49" s="377"/>
      <c r="L49" s="377"/>
    </row>
    <row r="50" spans="1:12" x14ac:dyDescent="0.2">
      <c r="B50" s="378" t="s">
        <v>364</v>
      </c>
      <c r="C50" s="377"/>
      <c r="D50" s="377"/>
      <c r="E50" s="377"/>
      <c r="F50" s="377"/>
      <c r="G50" s="377"/>
      <c r="H50" s="377"/>
      <c r="I50" s="377"/>
      <c r="J50" s="377"/>
      <c r="K50" s="377"/>
      <c r="L50" s="377"/>
    </row>
    <row r="51" spans="1:12" x14ac:dyDescent="0.2">
      <c r="B51" s="378" t="s">
        <v>365</v>
      </c>
      <c r="C51" s="377"/>
      <c r="D51" s="377"/>
      <c r="E51" s="377"/>
      <c r="F51" s="377"/>
      <c r="G51" s="377"/>
      <c r="H51" s="377"/>
      <c r="I51" s="377"/>
      <c r="J51" s="377"/>
      <c r="K51" s="377"/>
      <c r="L51" s="377"/>
    </row>
    <row r="52" spans="1:12" x14ac:dyDescent="0.2">
      <c r="B52" s="378" t="s">
        <v>366</v>
      </c>
      <c r="C52" s="377"/>
      <c r="D52" s="377"/>
      <c r="E52" s="377"/>
      <c r="F52" s="377"/>
      <c r="G52" s="377"/>
      <c r="H52" s="377"/>
      <c r="I52" s="377"/>
      <c r="J52" s="377"/>
      <c r="K52" s="377"/>
      <c r="L52" s="377"/>
    </row>
    <row r="53" spans="1:12" ht="18" customHeight="1" x14ac:dyDescent="0.2">
      <c r="B53" s="378" t="s">
        <v>367</v>
      </c>
      <c r="C53" s="377"/>
      <c r="D53" s="377"/>
      <c r="E53" s="377"/>
      <c r="F53" s="377"/>
      <c r="G53" s="377"/>
      <c r="H53" s="377"/>
      <c r="I53" s="377"/>
      <c r="J53" s="377"/>
      <c r="K53" s="377"/>
      <c r="L53" s="377"/>
    </row>
    <row r="54" spans="1:12" ht="53.25" customHeight="1" x14ac:dyDescent="0.2">
      <c r="B54" s="378" t="s">
        <v>368</v>
      </c>
      <c r="C54" s="377"/>
      <c r="D54" s="377"/>
      <c r="E54" s="377"/>
      <c r="F54" s="377"/>
      <c r="G54" s="377"/>
      <c r="H54" s="377"/>
      <c r="I54" s="377"/>
      <c r="J54" s="377"/>
      <c r="K54" s="377"/>
      <c r="L54" s="377"/>
    </row>
    <row r="55" spans="1:12" x14ac:dyDescent="0.2">
      <c r="B55" s="364"/>
    </row>
    <row r="56" spans="1:12" x14ac:dyDescent="0.2">
      <c r="B56" s="377" t="s">
        <v>369</v>
      </c>
      <c r="C56" s="377"/>
      <c r="D56" s="377"/>
      <c r="E56" s="377"/>
      <c r="F56" s="377"/>
      <c r="G56" s="377"/>
      <c r="H56" s="377"/>
      <c r="I56" s="377"/>
      <c r="J56" s="377"/>
      <c r="K56" s="377"/>
      <c r="L56" s="377"/>
    </row>
    <row r="59" spans="1:12" ht="15.75" customHeight="1" x14ac:dyDescent="0.25">
      <c r="A59" s="363" t="s">
        <v>370</v>
      </c>
      <c r="C59" s="372"/>
      <c r="D59" s="372"/>
      <c r="E59" s="372"/>
      <c r="F59" s="372"/>
      <c r="G59" s="372"/>
      <c r="H59" s="372"/>
      <c r="I59" s="372"/>
      <c r="J59" s="372"/>
      <c r="K59" s="372"/>
      <c r="L59" s="372"/>
    </row>
    <row r="60" spans="1:12" x14ac:dyDescent="0.2">
      <c r="B60" s="376" t="s">
        <v>371</v>
      </c>
      <c r="C60" s="377"/>
      <c r="D60" s="377"/>
      <c r="E60" s="377"/>
      <c r="F60" s="377"/>
      <c r="G60" s="377"/>
      <c r="H60" s="377"/>
      <c r="I60" s="377"/>
      <c r="J60" s="377"/>
      <c r="K60" s="377"/>
      <c r="L60" s="377"/>
    </row>
    <row r="61" spans="1:12" x14ac:dyDescent="0.2">
      <c r="B61" s="376" t="s">
        <v>372</v>
      </c>
      <c r="C61" s="377"/>
      <c r="D61" s="377"/>
      <c r="E61" s="377"/>
      <c r="F61" s="377"/>
      <c r="G61" s="377"/>
      <c r="H61" s="377"/>
      <c r="I61" s="377"/>
      <c r="J61" s="377"/>
      <c r="K61" s="377"/>
      <c r="L61" s="377"/>
    </row>
    <row r="62" spans="1:12" ht="26.25" customHeight="1" x14ac:dyDescent="0.2">
      <c r="B62" s="376" t="s">
        <v>373</v>
      </c>
      <c r="C62" s="377"/>
      <c r="D62" s="377"/>
      <c r="E62" s="377"/>
      <c r="F62" s="377"/>
      <c r="G62" s="377"/>
      <c r="H62" s="377"/>
      <c r="I62" s="377"/>
      <c r="J62" s="377"/>
      <c r="K62" s="377"/>
      <c r="L62" s="377"/>
    </row>
    <row r="63" spans="1:12" ht="25.5" customHeight="1" x14ac:dyDescent="0.2">
      <c r="B63" s="376" t="s">
        <v>374</v>
      </c>
      <c r="C63" s="377"/>
      <c r="D63" s="377"/>
      <c r="E63" s="377"/>
      <c r="F63" s="377"/>
      <c r="G63" s="377"/>
      <c r="H63" s="377"/>
      <c r="I63" s="377"/>
      <c r="J63" s="377"/>
      <c r="K63" s="377"/>
      <c r="L63" s="377"/>
    </row>
    <row r="64" spans="1:12" ht="26.25" customHeight="1" x14ac:dyDescent="0.2">
      <c r="B64" s="376" t="s">
        <v>375</v>
      </c>
      <c r="C64" s="377"/>
      <c r="D64" s="377"/>
      <c r="E64" s="377"/>
      <c r="F64" s="377"/>
      <c r="G64" s="377"/>
      <c r="H64" s="377"/>
      <c r="I64" s="377"/>
      <c r="J64" s="377"/>
      <c r="K64" s="377"/>
      <c r="L64" s="377"/>
    </row>
    <row r="65" spans="2:12" x14ac:dyDescent="0.2">
      <c r="B65" s="376" t="s">
        <v>376</v>
      </c>
      <c r="C65" s="377"/>
      <c r="D65" s="377"/>
      <c r="E65" s="377"/>
      <c r="F65" s="377"/>
      <c r="G65" s="377"/>
      <c r="H65" s="377"/>
      <c r="I65" s="377"/>
      <c r="J65" s="377"/>
      <c r="K65" s="377"/>
      <c r="L65" s="377"/>
    </row>
    <row r="66" spans="2:12" x14ac:dyDescent="0.2">
      <c r="B66" s="376" t="s">
        <v>377</v>
      </c>
      <c r="C66" s="377"/>
      <c r="D66" s="377"/>
      <c r="E66" s="377"/>
      <c r="F66" s="377"/>
      <c r="G66" s="377"/>
      <c r="H66" s="377"/>
      <c r="I66" s="377"/>
      <c r="J66" s="377"/>
      <c r="K66" s="377"/>
      <c r="L66" s="377"/>
    </row>
    <row r="67" spans="2:12" x14ac:dyDescent="0.2">
      <c r="B67" s="376" t="s">
        <v>378</v>
      </c>
      <c r="C67" s="377"/>
      <c r="D67" s="377"/>
      <c r="E67" s="377"/>
      <c r="F67" s="377"/>
      <c r="G67" s="377"/>
      <c r="H67" s="377"/>
      <c r="I67" s="377"/>
      <c r="J67" s="377"/>
      <c r="K67" s="377"/>
      <c r="L67" s="377"/>
    </row>
    <row r="68" spans="2:12" x14ac:dyDescent="0.2">
      <c r="B68" s="376" t="s">
        <v>379</v>
      </c>
      <c r="C68" s="377"/>
      <c r="D68" s="377"/>
      <c r="E68" s="377"/>
      <c r="F68" s="377"/>
      <c r="G68" s="377"/>
      <c r="H68" s="377"/>
      <c r="I68" s="377"/>
      <c r="J68" s="377"/>
      <c r="K68" s="377"/>
      <c r="L68" s="377"/>
    </row>
    <row r="69" spans="2:12" x14ac:dyDescent="0.2">
      <c r="B69" s="376" t="s">
        <v>380</v>
      </c>
      <c r="C69" s="377"/>
      <c r="D69" s="377"/>
      <c r="E69" s="377"/>
      <c r="F69" s="377"/>
      <c r="G69" s="377"/>
      <c r="H69" s="377"/>
      <c r="I69" s="377"/>
      <c r="J69" s="377"/>
      <c r="K69" s="377"/>
      <c r="L69" s="377"/>
    </row>
  </sheetData>
  <sheetProtection password="ECC8" sheet="1"/>
  <mergeCells count="51">
    <mergeCell ref="B16:L16"/>
    <mergeCell ref="B7:L7"/>
    <mergeCell ref="B10:L10"/>
    <mergeCell ref="B12:L12"/>
    <mergeCell ref="B13:L13"/>
    <mergeCell ref="B14:L14"/>
    <mergeCell ref="B31:L31"/>
    <mergeCell ref="B18:L18"/>
    <mergeCell ref="B19:L19"/>
    <mergeCell ref="B20:L20"/>
    <mergeCell ref="B21:L21"/>
    <mergeCell ref="B22:L22"/>
    <mergeCell ref="B23:L23"/>
    <mergeCell ref="B24:L24"/>
    <mergeCell ref="B26:L26"/>
    <mergeCell ref="B27:L27"/>
    <mergeCell ref="B29:L29"/>
    <mergeCell ref="B30:L30"/>
    <mergeCell ref="B43:L43"/>
    <mergeCell ref="B32:L32"/>
    <mergeCell ref="B33:L33"/>
    <mergeCell ref="B34:L34"/>
    <mergeCell ref="B35:L35"/>
    <mergeCell ref="B36:L36"/>
    <mergeCell ref="B37:L37"/>
    <mergeCell ref="B38:L38"/>
    <mergeCell ref="B39:L39"/>
    <mergeCell ref="B40:L40"/>
    <mergeCell ref="B41:L41"/>
    <mergeCell ref="B42:L42"/>
    <mergeCell ref="B60:L60"/>
    <mergeCell ref="B44:L44"/>
    <mergeCell ref="B45:L45"/>
    <mergeCell ref="B47:L47"/>
    <mergeCell ref="B48:L48"/>
    <mergeCell ref="B49:L49"/>
    <mergeCell ref="B50:L50"/>
    <mergeCell ref="B51:L51"/>
    <mergeCell ref="B52:L52"/>
    <mergeCell ref="B53:L53"/>
    <mergeCell ref="B54:L54"/>
    <mergeCell ref="B56:L56"/>
    <mergeCell ref="B61:L61"/>
    <mergeCell ref="B68:L68"/>
    <mergeCell ref="B69:L69"/>
    <mergeCell ref="B62:L62"/>
    <mergeCell ref="B63:L63"/>
    <mergeCell ref="B64:L64"/>
    <mergeCell ref="B65:L65"/>
    <mergeCell ref="B66:L66"/>
    <mergeCell ref="B67:L6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E38"/>
  <sheetViews>
    <sheetView showGridLines="0" view="pageBreakPreview" topLeftCell="B6" zoomScale="85" zoomScaleNormal="85" workbookViewId="0">
      <selection activeCell="I10" sqref="I10"/>
    </sheetView>
  </sheetViews>
  <sheetFormatPr defaultColWidth="8.85546875" defaultRowHeight="14.25" x14ac:dyDescent="0.2"/>
  <cols>
    <col min="1" max="1" width="2.5703125" style="1" customWidth="1"/>
    <col min="2" max="2" width="32.5703125" style="2" customWidth="1"/>
    <col min="3" max="3" width="17.28515625" style="2" customWidth="1"/>
    <col min="4" max="4" width="15.28515625" style="2" customWidth="1"/>
    <col min="5" max="5" width="6.7109375" style="2" customWidth="1"/>
    <col min="6" max="6" width="5.7109375" style="2" customWidth="1"/>
    <col min="7" max="7" width="11.28515625" style="2" customWidth="1"/>
    <col min="8" max="8" width="15.7109375" style="2" customWidth="1"/>
    <col min="9" max="9" width="19" style="2" customWidth="1"/>
    <col min="10" max="10" width="9.7109375" style="2" customWidth="1"/>
    <col min="11" max="11" width="18.28515625" style="2" customWidth="1"/>
    <col min="12" max="12" width="15.7109375" style="2" customWidth="1"/>
    <col min="13" max="13" width="9.5703125" style="2" bestFit="1" customWidth="1"/>
    <col min="14" max="14" width="9" style="2" customWidth="1"/>
    <col min="15" max="15" width="12.7109375" style="2" customWidth="1"/>
    <col min="16" max="17" width="3.28515625" customWidth="1"/>
    <col min="18" max="18" width="9.7109375" style="4" customWidth="1"/>
    <col min="19" max="19" width="13.28515625" style="5" customWidth="1"/>
    <col min="20" max="20" width="15" style="5" customWidth="1"/>
    <col min="21" max="21" width="11.85546875" style="5" customWidth="1"/>
    <col min="22" max="22" width="12.5703125" style="4" customWidth="1"/>
    <col min="23" max="23" width="9.85546875" style="4" customWidth="1"/>
    <col min="24" max="31" width="8.85546875" style="4" customWidth="1"/>
    <col min="32" max="16384" width="8.85546875" style="1"/>
  </cols>
  <sheetData>
    <row r="1" spans="2:16" ht="33.75" x14ac:dyDescent="0.5">
      <c r="B1" s="320" t="s">
        <v>210</v>
      </c>
      <c r="C1" s="319"/>
      <c r="D1" s="319"/>
      <c r="E1" s="319"/>
    </row>
    <row r="2" spans="2:16" ht="18" x14ac:dyDescent="0.25">
      <c r="B2" s="286" t="s">
        <v>206</v>
      </c>
      <c r="C2" s="38"/>
    </row>
    <row r="3" spans="2:16" ht="15.75" x14ac:dyDescent="0.25">
      <c r="B3" s="287" t="s">
        <v>205</v>
      </c>
      <c r="C3" s="38"/>
    </row>
    <row r="4" spans="2:16" ht="15.75" x14ac:dyDescent="0.25">
      <c r="B4" s="287" t="s">
        <v>207</v>
      </c>
      <c r="C4" s="41"/>
    </row>
    <row r="5" spans="2:16" ht="15.75" x14ac:dyDescent="0.25">
      <c r="B5" s="287" t="s">
        <v>211</v>
      </c>
      <c r="C5" s="38"/>
    </row>
    <row r="7" spans="2:16" ht="4.5" customHeight="1" thickBot="1" x14ac:dyDescent="0.25"/>
    <row r="8" spans="2:16" s="4" customFormat="1" ht="15.75" thickTop="1" x14ac:dyDescent="0.25">
      <c r="B8" s="384" t="s">
        <v>11</v>
      </c>
      <c r="C8" s="388" t="s">
        <v>91</v>
      </c>
      <c r="D8" s="388" t="s">
        <v>92</v>
      </c>
      <c r="E8" s="390" t="s">
        <v>2</v>
      </c>
      <c r="F8" s="390"/>
      <c r="G8" s="391" t="s">
        <v>14</v>
      </c>
      <c r="H8" s="392"/>
      <c r="I8" s="386" t="s">
        <v>12</v>
      </c>
      <c r="J8" s="388" t="s">
        <v>13</v>
      </c>
      <c r="K8" s="388" t="s">
        <v>76</v>
      </c>
      <c r="L8" s="64" t="s">
        <v>15</v>
      </c>
      <c r="M8" s="65" t="s">
        <v>0</v>
      </c>
      <c r="N8" s="65" t="s">
        <v>1</v>
      </c>
      <c r="O8" s="382" t="s">
        <v>393</v>
      </c>
      <c r="P8" s="3"/>
    </row>
    <row r="9" spans="2:16" s="4" customFormat="1" ht="15" x14ac:dyDescent="0.25">
      <c r="B9" s="385"/>
      <c r="C9" s="389"/>
      <c r="D9" s="389"/>
      <c r="E9" s="67" t="s">
        <v>3</v>
      </c>
      <c r="F9" s="67" t="s">
        <v>4</v>
      </c>
      <c r="G9" s="67" t="s">
        <v>89</v>
      </c>
      <c r="H9" s="67" t="s">
        <v>90</v>
      </c>
      <c r="I9" s="387" t="s">
        <v>9</v>
      </c>
      <c r="J9" s="389" t="s">
        <v>10</v>
      </c>
      <c r="K9" s="389"/>
      <c r="L9" s="66" t="s">
        <v>16</v>
      </c>
      <c r="M9" s="67"/>
      <c r="N9" s="68"/>
      <c r="O9" s="383"/>
      <c r="P9" s="3"/>
    </row>
    <row r="10" spans="2:16" s="4" customFormat="1" ht="15" x14ac:dyDescent="0.25">
      <c r="B10" s="333"/>
      <c r="C10" s="70" t="e">
        <f>VLOOKUP($B10,ODU_table,2,FALSE)</f>
        <v>#N/A</v>
      </c>
      <c r="D10" s="70" t="str">
        <f>IF(ISERROR(VLOOKUP($B10,ODU_table,4,FALSE)),"",(VLOOKUP($B10,ODU_table,4,FALSE)))</f>
        <v/>
      </c>
      <c r="E10" s="70" t="e">
        <f>VLOOKUP($B10,ODU_table,8,FALSE)</f>
        <v>#N/A</v>
      </c>
      <c r="F10" s="70" t="e">
        <f>VLOOKUP($B10,ODU_table,9,FALSE)</f>
        <v>#N/A</v>
      </c>
      <c r="G10" s="71" t="str">
        <f>IF(ISERROR(VLOOKUP($B10,ODU_table,6,FALSE)),"",(VLOOKUP($B10,ODU_table,6,FALSE)))</f>
        <v/>
      </c>
      <c r="H10" s="69" t="str">
        <f>IF(ISERROR(VLOOKUP($B10,ODU_table,7,FALSE)),"",(VLOOKUP($B10,ODU_table,7,FALSE)))</f>
        <v/>
      </c>
      <c r="I10" s="330"/>
      <c r="J10" s="299"/>
      <c r="K10" s="312" t="str">
        <f>IF(ISERROR(VLOOKUP($I10,IDU_Table,2,FALSE)),"",(VLOOKUP($I10,IDU_Table,2,FALSE)))</f>
        <v/>
      </c>
      <c r="L10" s="312" t="str">
        <f t="shared" ref="L10:L29" si="0">IF(ISERROR(K10*J10),"",(K10*J10))</f>
        <v/>
      </c>
      <c r="M10" s="6"/>
      <c r="N10" s="7"/>
      <c r="O10" s="8"/>
      <c r="P10" s="3"/>
    </row>
    <row r="11" spans="2:16" s="4" customFormat="1" ht="15.75" thickBot="1" x14ac:dyDescent="0.3">
      <c r="B11" s="9"/>
      <c r="C11" s="7"/>
      <c r="D11" s="7" t="str">
        <f>IF(ISERROR(VLOOKUP($B11,ODU_table,4,FALSE)),"",(VLOOKUP($B11,ODU_table,4,FALSE)))</f>
        <v/>
      </c>
      <c r="E11" s="7"/>
      <c r="F11" s="7"/>
      <c r="G11" s="7" t="str">
        <f>IF(ISERROR(VLOOKUP($B11,ODU_table,6,FALSE)),"",(VLOOKUP($B11,ODU_table,6,FALSE)))</f>
        <v/>
      </c>
      <c r="H11" s="10" t="str">
        <f t="shared" ref="H11:H21" si="1">IF(ISERROR(VLOOKUP($B11,ODU_table,7,FALSE)),"",(VLOOKUP($B11,ODU_table,7,FALSE)))</f>
        <v/>
      </c>
      <c r="I11" s="330"/>
      <c r="J11" s="299">
        <v>0</v>
      </c>
      <c r="K11" s="312" t="str">
        <f t="shared" ref="K11:K29" si="2">IF(ISERROR(VLOOKUP($I11,IDU_Table,2,FALSE)),"",(VLOOKUP($I11,IDU_Table,2,FALSE)))</f>
        <v/>
      </c>
      <c r="L11" s="312" t="str">
        <f t="shared" si="0"/>
        <v/>
      </c>
      <c r="M11" s="11"/>
      <c r="N11" s="12"/>
      <c r="O11" s="13"/>
      <c r="P11" s="3"/>
    </row>
    <row r="12" spans="2:16" s="4" customFormat="1" ht="15" x14ac:dyDescent="0.25">
      <c r="B12" s="14"/>
      <c r="C12" s="370" t="s">
        <v>386</v>
      </c>
      <c r="D12" s="15"/>
      <c r="E12" s="52" t="s">
        <v>381</v>
      </c>
      <c r="F12" s="53"/>
      <c r="G12" s="54"/>
      <c r="H12" s="16" t="str">
        <f t="shared" si="1"/>
        <v/>
      </c>
      <c r="I12" s="331"/>
      <c r="J12" s="299">
        <v>0</v>
      </c>
      <c r="K12" s="312" t="str">
        <f t="shared" si="2"/>
        <v/>
      </c>
      <c r="L12" s="312" t="str">
        <f t="shared" si="0"/>
        <v/>
      </c>
      <c r="M12" s="11"/>
      <c r="N12" s="12"/>
      <c r="O12" s="13"/>
      <c r="P12" s="3"/>
    </row>
    <row r="13" spans="2:16" s="4" customFormat="1" ht="15" x14ac:dyDescent="0.25">
      <c r="B13" s="14"/>
      <c r="C13" s="50"/>
      <c r="D13" s="48" t="s">
        <v>87</v>
      </c>
      <c r="E13" s="314">
        <v>3.4</v>
      </c>
      <c r="F13" s="47"/>
      <c r="G13" s="17" t="str">
        <f>IF(ISERROR(VLOOKUP($B13,ODU_table,6,FALSE)),"",(VLOOKUP($B13,ODU_table,6,FALSE)))</f>
        <v/>
      </c>
      <c r="H13" s="16" t="str">
        <f t="shared" si="1"/>
        <v/>
      </c>
      <c r="I13" s="331"/>
      <c r="J13" s="299"/>
      <c r="K13" s="312" t="str">
        <f t="shared" si="2"/>
        <v/>
      </c>
      <c r="L13" s="312" t="str">
        <f t="shared" si="0"/>
        <v/>
      </c>
      <c r="M13" s="11"/>
      <c r="N13" s="12"/>
      <c r="O13" s="13"/>
      <c r="P13" s="3"/>
    </row>
    <row r="14" spans="2:16" s="4" customFormat="1" ht="15.75" thickBot="1" x14ac:dyDescent="0.3">
      <c r="B14" s="14"/>
      <c r="C14" s="51"/>
      <c r="D14" s="18" t="s">
        <v>88</v>
      </c>
      <c r="E14" s="315">
        <v>3.8</v>
      </c>
      <c r="F14" s="49"/>
      <c r="G14" s="19" t="str">
        <f>IF(ISERROR(VLOOKUP($B14,ODU_table,6,FALSE)),"",(VLOOKUP($B14,ODU_table,6,FALSE)))</f>
        <v/>
      </c>
      <c r="H14" s="16" t="str">
        <f t="shared" si="1"/>
        <v/>
      </c>
      <c r="I14" s="331"/>
      <c r="J14" s="299"/>
      <c r="K14" s="312" t="str">
        <f t="shared" si="2"/>
        <v/>
      </c>
      <c r="L14" s="312" t="str">
        <f t="shared" si="0"/>
        <v/>
      </c>
      <c r="M14" s="11"/>
      <c r="N14" s="12"/>
      <c r="O14" s="13"/>
      <c r="P14" s="3"/>
    </row>
    <row r="15" spans="2:16" s="4" customFormat="1" ht="18.75" customHeight="1" thickBot="1" x14ac:dyDescent="0.4">
      <c r="B15" s="60"/>
      <c r="C15" s="61" t="s">
        <v>391</v>
      </c>
      <c r="D15" s="62"/>
      <c r="E15" s="62"/>
      <c r="F15" s="62" t="str">
        <f ca="1">O30</f>
        <v>INVALID ODU</v>
      </c>
      <c r="G15" s="63"/>
      <c r="H15" s="16" t="str">
        <f t="shared" si="1"/>
        <v/>
      </c>
      <c r="I15" s="330"/>
      <c r="J15" s="299"/>
      <c r="K15" s="312" t="str">
        <f t="shared" si="2"/>
        <v/>
      </c>
      <c r="L15" s="312" t="str">
        <f t="shared" si="0"/>
        <v/>
      </c>
      <c r="M15" s="11"/>
      <c r="N15" s="12"/>
      <c r="O15" s="13"/>
      <c r="P15" s="3"/>
    </row>
    <row r="16" spans="2:16" s="4" customFormat="1" ht="15" x14ac:dyDescent="0.25">
      <c r="B16" s="14"/>
      <c r="C16" s="20" t="s">
        <v>59</v>
      </c>
      <c r="D16" s="21"/>
      <c r="E16" s="22">
        <f>B10</f>
        <v>0</v>
      </c>
      <c r="F16" s="23"/>
      <c r="G16" s="24"/>
      <c r="H16" s="16" t="str">
        <f t="shared" si="1"/>
        <v/>
      </c>
      <c r="I16" s="330"/>
      <c r="J16" s="299"/>
      <c r="K16" s="312" t="str">
        <f t="shared" si="2"/>
        <v/>
      </c>
      <c r="L16" s="312" t="str">
        <f t="shared" si="0"/>
        <v/>
      </c>
      <c r="M16" s="11"/>
      <c r="N16" s="12"/>
      <c r="O16" s="13"/>
      <c r="P16" s="3"/>
    </row>
    <row r="17" spans="2:31" s="4" customFormat="1" ht="15" x14ac:dyDescent="0.25">
      <c r="B17" s="14"/>
      <c r="C17" s="25" t="s">
        <v>60</v>
      </c>
      <c r="D17" s="26"/>
      <c r="E17" s="27"/>
      <c r="F17" s="27" t="s">
        <v>62</v>
      </c>
      <c r="G17" s="316" t="str">
        <f>H10</f>
        <v/>
      </c>
      <c r="H17" s="16" t="str">
        <f t="shared" si="1"/>
        <v/>
      </c>
      <c r="I17" s="330"/>
      <c r="J17" s="299"/>
      <c r="K17" s="312" t="str">
        <f t="shared" si="2"/>
        <v/>
      </c>
      <c r="L17" s="312" t="str">
        <f t="shared" si="0"/>
        <v/>
      </c>
      <c r="M17" s="11"/>
      <c r="N17" s="12"/>
      <c r="O17" s="13"/>
      <c r="P17" s="3"/>
    </row>
    <row r="18" spans="2:31" s="4" customFormat="1" ht="15" x14ac:dyDescent="0.25">
      <c r="B18" s="14"/>
      <c r="C18" s="25" t="s">
        <v>61</v>
      </c>
      <c r="D18" s="26"/>
      <c r="E18" s="27"/>
      <c r="F18" s="27" t="s">
        <v>62</v>
      </c>
      <c r="G18" s="316" t="str">
        <f>G10</f>
        <v/>
      </c>
      <c r="H18" s="16" t="str">
        <f t="shared" si="1"/>
        <v/>
      </c>
      <c r="I18" s="330"/>
      <c r="J18" s="299"/>
      <c r="K18" s="312" t="str">
        <f t="shared" si="2"/>
        <v/>
      </c>
      <c r="L18" s="312" t="str">
        <f t="shared" si="0"/>
        <v/>
      </c>
      <c r="M18" s="11"/>
      <c r="N18" s="12"/>
      <c r="O18" s="13"/>
      <c r="P18" s="3"/>
    </row>
    <row r="19" spans="2:31" s="4" customFormat="1" ht="15" x14ac:dyDescent="0.25">
      <c r="B19" s="14"/>
      <c r="C19" s="25" t="s">
        <v>202</v>
      </c>
      <c r="D19" s="26"/>
      <c r="E19" s="27"/>
      <c r="F19" s="27" t="s">
        <v>62</v>
      </c>
      <c r="G19" s="316">
        <f>L30</f>
        <v>0</v>
      </c>
      <c r="H19" s="16" t="str">
        <f t="shared" si="1"/>
        <v/>
      </c>
      <c r="I19" s="330"/>
      <c r="J19" s="299"/>
      <c r="K19" s="312" t="str">
        <f t="shared" si="2"/>
        <v/>
      </c>
      <c r="L19" s="312" t="str">
        <f t="shared" si="0"/>
        <v/>
      </c>
      <c r="M19" s="11"/>
      <c r="N19" s="12"/>
      <c r="O19" s="13"/>
      <c r="P19" s="3"/>
    </row>
    <row r="20" spans="2:31" s="4" customFormat="1" ht="15" x14ac:dyDescent="0.25">
      <c r="B20" s="14"/>
      <c r="C20" s="25" t="s">
        <v>190</v>
      </c>
      <c r="D20" s="28"/>
      <c r="E20" s="28"/>
      <c r="F20" s="28" t="s">
        <v>62</v>
      </c>
      <c r="G20" s="317" t="e">
        <f>I30</f>
        <v>#N/A</v>
      </c>
      <c r="H20" s="16" t="str">
        <f t="shared" si="1"/>
        <v/>
      </c>
      <c r="I20" s="330"/>
      <c r="J20" s="299"/>
      <c r="K20" s="312" t="str">
        <f t="shared" si="2"/>
        <v/>
      </c>
      <c r="L20" s="312" t="str">
        <f t="shared" si="0"/>
        <v/>
      </c>
      <c r="M20" s="11"/>
      <c r="N20" s="12"/>
      <c r="O20" s="13"/>
      <c r="P20" s="3"/>
    </row>
    <row r="21" spans="2:31" s="4" customFormat="1" ht="15" x14ac:dyDescent="0.25">
      <c r="B21" s="14"/>
      <c r="C21" s="25"/>
      <c r="D21" s="28"/>
      <c r="E21" s="28"/>
      <c r="F21" s="28"/>
      <c r="G21" s="29"/>
      <c r="H21" s="16" t="str">
        <f t="shared" si="1"/>
        <v/>
      </c>
      <c r="I21" s="330"/>
      <c r="J21" s="299"/>
      <c r="K21" s="312" t="str">
        <f t="shared" si="2"/>
        <v/>
      </c>
      <c r="L21" s="312" t="str">
        <f t="shared" si="0"/>
        <v/>
      </c>
      <c r="M21" s="11"/>
      <c r="N21" s="12"/>
      <c r="O21" s="13"/>
      <c r="P21" s="3"/>
    </row>
    <row r="22" spans="2:31" s="4" customFormat="1" ht="15" x14ac:dyDescent="0.25">
      <c r="B22" s="14"/>
      <c r="C22" s="25" t="s">
        <v>63</v>
      </c>
      <c r="D22" s="28"/>
      <c r="E22" s="28"/>
      <c r="F22" s="28" t="s">
        <v>62</v>
      </c>
      <c r="G22" s="316" t="e">
        <f>IF(Formulae!$H$24=TRUE,Formulae!H4,"")</f>
        <v>#N/A</v>
      </c>
      <c r="H22" s="16"/>
      <c r="I22" s="330"/>
      <c r="J22" s="299"/>
      <c r="K22" s="312" t="str">
        <f t="shared" si="2"/>
        <v/>
      </c>
      <c r="L22" s="312" t="str">
        <f t="shared" si="0"/>
        <v/>
      </c>
      <c r="M22" s="11"/>
      <c r="N22" s="12"/>
      <c r="O22" s="13"/>
      <c r="P22" s="3"/>
    </row>
    <row r="23" spans="2:31" s="4" customFormat="1" ht="15" x14ac:dyDescent="0.25">
      <c r="B23" s="14"/>
      <c r="C23" s="25" t="s">
        <v>7</v>
      </c>
      <c r="D23" s="28"/>
      <c r="E23" s="30" t="s">
        <v>65</v>
      </c>
      <c r="F23" s="28" t="s">
        <v>62</v>
      </c>
      <c r="G23" s="316" t="e">
        <f>IF(Formulae!$H$24=TRUE,Formulae!I4,"")</f>
        <v>#N/A</v>
      </c>
      <c r="H23" s="16"/>
      <c r="I23" s="330"/>
      <c r="J23" s="299"/>
      <c r="K23" s="312" t="str">
        <f t="shared" si="2"/>
        <v/>
      </c>
      <c r="L23" s="312" t="str">
        <f t="shared" si="0"/>
        <v/>
      </c>
      <c r="M23" s="11"/>
      <c r="N23" s="12"/>
      <c r="O23" s="13"/>
      <c r="P23" s="3"/>
    </row>
    <row r="24" spans="2:31" s="4" customFormat="1" ht="17.25" x14ac:dyDescent="0.4">
      <c r="B24" s="14"/>
      <c r="C24" s="31" t="s">
        <v>0</v>
      </c>
      <c r="D24" s="32"/>
      <c r="E24" s="32"/>
      <c r="F24" s="28" t="s">
        <v>62</v>
      </c>
      <c r="G24" s="33" t="e">
        <f>M30</f>
        <v>#N/A</v>
      </c>
      <c r="H24" s="16"/>
      <c r="I24" s="330"/>
      <c r="J24" s="299"/>
      <c r="K24" s="312" t="str">
        <f t="shared" si="2"/>
        <v/>
      </c>
      <c r="L24" s="312" t="str">
        <f t="shared" si="0"/>
        <v/>
      </c>
      <c r="M24" s="11"/>
      <c r="N24" s="12"/>
      <c r="O24" s="13"/>
      <c r="P24" s="3"/>
    </row>
    <row r="25" spans="2:31" s="4" customFormat="1" ht="15" x14ac:dyDescent="0.25">
      <c r="B25" s="14"/>
      <c r="C25" s="25"/>
      <c r="D25" s="28"/>
      <c r="E25" s="28"/>
      <c r="F25" s="28"/>
      <c r="G25" s="29"/>
      <c r="H25" s="16"/>
      <c r="I25" s="330"/>
      <c r="J25" s="299"/>
      <c r="K25" s="312" t="str">
        <f t="shared" si="2"/>
        <v/>
      </c>
      <c r="L25" s="312" t="str">
        <f t="shared" si="0"/>
        <v/>
      </c>
      <c r="M25" s="11"/>
      <c r="N25" s="12"/>
      <c r="O25" s="13"/>
      <c r="P25" s="3"/>
    </row>
    <row r="26" spans="2:31" s="4" customFormat="1" ht="15" x14ac:dyDescent="0.25">
      <c r="B26" s="14"/>
      <c r="C26" s="25" t="s">
        <v>64</v>
      </c>
      <c r="D26" s="28"/>
      <c r="E26" s="28"/>
      <c r="F26" s="28" t="s">
        <v>62</v>
      </c>
      <c r="G26" s="316" t="e">
        <f>IF(Formulae!$H$24=TRUE,Formulae!H9,"")</f>
        <v>#N/A</v>
      </c>
      <c r="H26" s="16"/>
      <c r="I26" s="330"/>
      <c r="J26" s="299"/>
      <c r="K26" s="312" t="str">
        <f t="shared" si="2"/>
        <v/>
      </c>
      <c r="L26" s="312" t="str">
        <f t="shared" si="0"/>
        <v/>
      </c>
      <c r="M26" s="11"/>
      <c r="N26" s="12"/>
      <c r="O26" s="13"/>
      <c r="P26" s="3"/>
    </row>
    <row r="27" spans="2:31" s="4" customFormat="1" ht="15" x14ac:dyDescent="0.25">
      <c r="B27" s="14"/>
      <c r="C27" s="25" t="s">
        <v>8</v>
      </c>
      <c r="D27" s="28"/>
      <c r="E27" s="30" t="s">
        <v>65</v>
      </c>
      <c r="F27" s="28" t="s">
        <v>62</v>
      </c>
      <c r="G27" s="316" t="e">
        <f>IF(Formulae!$H$24=TRUE,Formulae!I9,"")</f>
        <v>#N/A</v>
      </c>
      <c r="H27" s="16"/>
      <c r="I27" s="330"/>
      <c r="J27" s="299"/>
      <c r="K27" s="312" t="str">
        <f t="shared" si="2"/>
        <v/>
      </c>
      <c r="L27" s="312" t="str">
        <f t="shared" si="0"/>
        <v/>
      </c>
      <c r="M27" s="11"/>
      <c r="N27" s="12"/>
      <c r="O27" s="13"/>
      <c r="P27" s="3"/>
    </row>
    <row r="28" spans="2:31" s="4" customFormat="1" ht="21" customHeight="1" thickBot="1" x14ac:dyDescent="0.45">
      <c r="B28" s="14"/>
      <c r="C28" s="55" t="s">
        <v>57</v>
      </c>
      <c r="D28" s="56"/>
      <c r="E28" s="56"/>
      <c r="F28" s="34" t="s">
        <v>62</v>
      </c>
      <c r="G28" s="57" t="e">
        <f>N30</f>
        <v>#N/A</v>
      </c>
      <c r="H28" s="16"/>
      <c r="I28" s="330"/>
      <c r="J28" s="299"/>
      <c r="K28" s="312" t="str">
        <f t="shared" si="2"/>
        <v/>
      </c>
      <c r="L28" s="312" t="str">
        <f t="shared" si="0"/>
        <v/>
      </c>
      <c r="M28" s="11"/>
      <c r="N28" s="12"/>
      <c r="O28" s="13"/>
      <c r="P28" s="3"/>
    </row>
    <row r="29" spans="2:31" s="4" customFormat="1" ht="15.75" thickBot="1" x14ac:dyDescent="0.3">
      <c r="B29" s="14"/>
      <c r="C29" s="12"/>
      <c r="D29" s="36"/>
      <c r="E29" s="36"/>
      <c r="F29" s="58"/>
      <c r="G29" s="58"/>
      <c r="H29" s="59"/>
      <c r="I29" s="332"/>
      <c r="J29" s="299"/>
      <c r="K29" s="312" t="str">
        <f t="shared" si="2"/>
        <v/>
      </c>
      <c r="L29" s="312" t="str">
        <f t="shared" si="0"/>
        <v/>
      </c>
      <c r="M29" s="35"/>
      <c r="N29" s="36"/>
      <c r="O29" s="37"/>
      <c r="P29" s="3"/>
    </row>
    <row r="30" spans="2:31" s="97" customFormat="1" ht="33" customHeight="1" thickBot="1" x14ac:dyDescent="0.25">
      <c r="B30" s="94" t="e">
        <f>IF(Formulae!H24=TRUE,"Valid Combination","COMBINATION NOT ALLOWED")</f>
        <v>#N/A</v>
      </c>
      <c r="C30" s="95"/>
      <c r="D30" s="89"/>
      <c r="E30" s="89"/>
      <c r="F30" s="89"/>
      <c r="G30" s="90"/>
      <c r="H30" s="99" t="s">
        <v>194</v>
      </c>
      <c r="I30" s="318" t="e">
        <f>ROUND(L30/C10,2)</f>
        <v>#N/A</v>
      </c>
      <c r="J30" s="91">
        <f>SUM(J10:J29)</f>
        <v>0</v>
      </c>
      <c r="K30" s="92" t="s">
        <v>106</v>
      </c>
      <c r="L30" s="313">
        <f>SUM(L10:L29)</f>
        <v>0</v>
      </c>
      <c r="M30" s="93" t="e">
        <f>IF(Formulae!$H$24=TRUE,ROUND(Formulae!H4/Formulae!I4,2),"")</f>
        <v>#N/A</v>
      </c>
      <c r="N30" s="93" t="e">
        <f>IF(Formulae!$H$24=TRUE,ROUND(Formulae!H9/Formulae!I9,2),"")</f>
        <v>#N/A</v>
      </c>
      <c r="O30" s="342" t="str">
        <f ca="1">IF(InvalidODU_Flag&gt;0,"INVALID ODU",IF(InvalidIDU_Flag&gt;0,"INVALID IDUs", IF(B30="COMBINATION NOT ALLOWED","NO", IF(AND(M30&gt;E13,N30&gt;E14),"YES","NO"))))</f>
        <v>INVALID ODU</v>
      </c>
      <c r="P30" s="96"/>
      <c r="AE30" s="98"/>
    </row>
    <row r="31" spans="2:31" ht="15" thickTop="1" x14ac:dyDescent="0.2"/>
    <row r="32" spans="2:31" s="40" customFormat="1" ht="12.75" x14ac:dyDescent="0.2">
      <c r="B32" s="38"/>
      <c r="C32" s="38"/>
      <c r="D32" s="38"/>
      <c r="E32" s="38"/>
      <c r="F32" s="38"/>
      <c r="O32" s="38"/>
      <c r="P32" s="39"/>
    </row>
    <row r="33" spans="2:16" s="40" customFormat="1" ht="12.75" x14ac:dyDescent="0.2">
      <c r="B33" s="38"/>
      <c r="C33" s="38"/>
      <c r="D33" s="38"/>
      <c r="E33" s="38"/>
      <c r="F33" s="38"/>
      <c r="O33" s="38"/>
      <c r="P33" s="39"/>
    </row>
    <row r="34" spans="2:16" s="40" customFormat="1" ht="12.75" x14ac:dyDescent="0.2">
      <c r="B34" s="38"/>
      <c r="C34" s="38"/>
      <c r="D34" s="38"/>
      <c r="E34" s="38"/>
      <c r="F34" s="38"/>
      <c r="O34" s="38"/>
      <c r="P34" s="39"/>
    </row>
    <row r="35" spans="2:16" s="40" customFormat="1" ht="12.75" x14ac:dyDescent="0.2">
      <c r="B35" s="38"/>
      <c r="C35" s="38"/>
      <c r="D35" s="38"/>
      <c r="E35" s="38"/>
      <c r="F35" s="38"/>
      <c r="O35" s="38"/>
      <c r="P35" s="39"/>
    </row>
    <row r="36" spans="2:16" s="40" customFormat="1" ht="12.75" x14ac:dyDescent="0.2">
      <c r="B36" s="38"/>
      <c r="C36" s="38"/>
      <c r="D36" s="38"/>
      <c r="E36" s="38"/>
      <c r="F36" s="38"/>
      <c r="O36" s="38"/>
      <c r="P36" s="39"/>
    </row>
    <row r="37" spans="2:16" s="40" customFormat="1" ht="12.75" x14ac:dyDescent="0.2">
      <c r="B37" s="38"/>
      <c r="C37" s="38"/>
      <c r="D37" s="38"/>
      <c r="E37" s="38"/>
      <c r="F37" s="38"/>
      <c r="O37" s="38"/>
      <c r="P37" s="39"/>
    </row>
    <row r="38" spans="2:16" s="40" customFormat="1" ht="12.75" x14ac:dyDescent="0.2">
      <c r="B38" s="38"/>
      <c r="C38" s="38"/>
      <c r="D38" s="38"/>
      <c r="E38" s="38"/>
      <c r="F38" s="38"/>
      <c r="O38" s="38"/>
      <c r="P38" s="39"/>
    </row>
  </sheetData>
  <sheetProtection password="ECC8" sheet="1" selectLockedCells="1"/>
  <protectedRanges>
    <protectedRange sqref="J5:J24 B5 I5:I24" name="Range1"/>
  </protectedRanges>
  <mergeCells count="9">
    <mergeCell ref="O8:O9"/>
    <mergeCell ref="B8:B9"/>
    <mergeCell ref="I8:I9"/>
    <mergeCell ref="J8:J9"/>
    <mergeCell ref="C8:C9"/>
    <mergeCell ref="E8:F8"/>
    <mergeCell ref="G8:H8"/>
    <mergeCell ref="K8:K9"/>
    <mergeCell ref="D8:D9"/>
  </mergeCells>
  <phoneticPr fontId="0" type="noConversion"/>
  <conditionalFormatting sqref="O30">
    <cfRule type="cellIs" dxfId="416" priority="1" stopIfTrue="1" operator="equal">
      <formula>"yes"</formula>
    </cfRule>
    <cfRule type="cellIs" dxfId="415" priority="2" stopIfTrue="1" operator="equal">
      <formula>"no"</formula>
    </cfRule>
  </conditionalFormatting>
  <conditionalFormatting sqref="B30">
    <cfRule type="cellIs" dxfId="414" priority="3" stopIfTrue="1" operator="equal">
      <formula>"combination not allowed"</formula>
    </cfRule>
    <cfRule type="cellIs" dxfId="413" priority="4" stopIfTrue="1" operator="equal">
      <formula>"valid combination"</formula>
    </cfRule>
  </conditionalFormatting>
  <conditionalFormatting sqref="I11">
    <cfRule type="expression" dxfId="412" priority="5" stopIfTrue="1">
      <formula>IF(IDU2_Valid=0,TRUE,FALSE)</formula>
    </cfRule>
  </conditionalFormatting>
  <conditionalFormatting sqref="I12">
    <cfRule type="expression" dxfId="411" priority="6" stopIfTrue="1">
      <formula>IF(IDU3_Valid=0,TRUE,FALSE)</formula>
    </cfRule>
  </conditionalFormatting>
  <conditionalFormatting sqref="I13">
    <cfRule type="expression" dxfId="410" priority="7" stopIfTrue="1">
      <formula>IF(IDU4_Valid=0,TRUE,FALSE)</formula>
    </cfRule>
  </conditionalFormatting>
  <conditionalFormatting sqref="I14">
    <cfRule type="expression" dxfId="409" priority="8" stopIfTrue="1">
      <formula>IF(IDU5_Valid=0,TRUE,FALSE)</formula>
    </cfRule>
  </conditionalFormatting>
  <conditionalFormatting sqref="I15">
    <cfRule type="expression" dxfId="408" priority="9" stopIfTrue="1">
      <formula>IF(IDU6_Valid=0,TRUE,FALSE)</formula>
    </cfRule>
  </conditionalFormatting>
  <conditionalFormatting sqref="I16">
    <cfRule type="expression" dxfId="407" priority="10" stopIfTrue="1">
      <formula>IF(IDU7_Valid=0,TRUE,FALSE)</formula>
    </cfRule>
  </conditionalFormatting>
  <conditionalFormatting sqref="I17">
    <cfRule type="expression" dxfId="406" priority="11" stopIfTrue="1">
      <formula>IF(IDU8_Valid=0,TRUE,FALSE)</formula>
    </cfRule>
  </conditionalFormatting>
  <conditionalFormatting sqref="I18">
    <cfRule type="expression" dxfId="405" priority="12" stopIfTrue="1">
      <formula>IF(IDU9_Valid=0,TRUE,FALSE)</formula>
    </cfRule>
  </conditionalFormatting>
  <conditionalFormatting sqref="I19">
    <cfRule type="expression" dxfId="404" priority="13" stopIfTrue="1">
      <formula>IF(IDU10_Valid=0,TRUE,FALSE)</formula>
    </cfRule>
  </conditionalFormatting>
  <conditionalFormatting sqref="I20">
    <cfRule type="expression" dxfId="403" priority="14" stopIfTrue="1">
      <formula>IF(IDU11_Valid=0,TRUE,FALSE)</formula>
    </cfRule>
  </conditionalFormatting>
  <conditionalFormatting sqref="I21">
    <cfRule type="expression" dxfId="402" priority="15" stopIfTrue="1">
      <formula>IF(IDU12_Valid=0,TRUE,FALSE)</formula>
    </cfRule>
  </conditionalFormatting>
  <conditionalFormatting sqref="I22">
    <cfRule type="expression" dxfId="401" priority="16" stopIfTrue="1">
      <formula>IF(IDU13_Valid=0,TRUE,FALSE)</formula>
    </cfRule>
  </conditionalFormatting>
  <conditionalFormatting sqref="I23">
    <cfRule type="expression" dxfId="400" priority="17" stopIfTrue="1">
      <formula>IF(IDU14_Valid=0,TRUE,FALSE)</formula>
    </cfRule>
  </conditionalFormatting>
  <conditionalFormatting sqref="I24">
    <cfRule type="expression" dxfId="399" priority="18" stopIfTrue="1">
      <formula>IF(IDU15_Valid=0,TRUE,FALSE)</formula>
    </cfRule>
  </conditionalFormatting>
  <conditionalFormatting sqref="I25">
    <cfRule type="expression" dxfId="398" priority="19" stopIfTrue="1">
      <formula>IF(IDU16_Valid=0,TRUE,FALSE)</formula>
    </cfRule>
  </conditionalFormatting>
  <conditionalFormatting sqref="I26">
    <cfRule type="expression" dxfId="397" priority="20" stopIfTrue="1">
      <formula>IF(IDU17_Valid=0,TRUE,FALSE)</formula>
    </cfRule>
  </conditionalFormatting>
  <conditionalFormatting sqref="I27">
    <cfRule type="expression" dxfId="396" priority="21" stopIfTrue="1">
      <formula>IF(IDU18_Valid=0,TRUE,FALSE)</formula>
    </cfRule>
  </conditionalFormatting>
  <conditionalFormatting sqref="I28">
    <cfRule type="expression" dxfId="395" priority="22" stopIfTrue="1">
      <formula>IF(IDU19_Valid=0,TRUE,FALSE)</formula>
    </cfRule>
  </conditionalFormatting>
  <conditionalFormatting sqref="I29">
    <cfRule type="expression" dxfId="394" priority="23" stopIfTrue="1">
      <formula>IF(IDU20_Valid=0,TRUE,FALSE)</formula>
    </cfRule>
  </conditionalFormatting>
  <conditionalFormatting sqref="B10">
    <cfRule type="expression" dxfId="393" priority="24" stopIfTrue="1">
      <formula>IF(InvalidODU_Flag=1,TRUE,FALSE)</formula>
    </cfRule>
  </conditionalFormatting>
  <conditionalFormatting sqref="E10">
    <cfRule type="expression" dxfId="392" priority="25" stopIfTrue="1">
      <formula>IF(Unit_Min_Flag=1,TRUE,FALSE)</formula>
    </cfRule>
  </conditionalFormatting>
  <conditionalFormatting sqref="I10">
    <cfRule type="expression" dxfId="391" priority="26" stopIfTrue="1">
      <formula>IF(IDU1_Valid=0,TRUE,FALSE)</formula>
    </cfRule>
    <cfRule type="expression" dxfId="390" priority="27" stopIfTrue="1">
      <formula>IF(IDU_List_Flag=1,TRUE,FALSE)</formula>
    </cfRule>
  </conditionalFormatting>
  <conditionalFormatting sqref="G10">
    <cfRule type="expression" dxfId="389" priority="28" stopIfTrue="1">
      <formula>IF(Capacity_Min_Flag=1,TRUE,FALSE)</formula>
    </cfRule>
  </conditionalFormatting>
  <conditionalFormatting sqref="F10">
    <cfRule type="expression" dxfId="388" priority="29" stopIfTrue="1">
      <formula>IF(Unit_Max_Flag=1,TRUE,FALSE)</formula>
    </cfRule>
  </conditionalFormatting>
  <conditionalFormatting sqref="H10">
    <cfRule type="expression" dxfId="387" priority="30" stopIfTrue="1">
      <formula>IF(Capacity_Max_Flag=1,TRUE,FALSE)</formula>
    </cfRule>
  </conditionalFormatting>
  <dataValidations count="2">
    <dataValidation type="list" allowBlank="1" showInputMessage="1" showErrorMessage="1" sqref="I10:I29">
      <formula1>IU_Dropdown</formula1>
    </dataValidation>
    <dataValidation type="list" allowBlank="1" showInputMessage="1" showErrorMessage="1" sqref="B10">
      <formula1>ODU_List</formula1>
    </dataValidation>
  </dataValidations>
  <pageMargins left="0.75" right="0.75" top="1" bottom="1" header="0.5" footer="0.5"/>
  <pageSetup paperSize="9" scale="70" orientation="landscape" horizontalDpi="1200" verticalDpi="1200" r:id="rId1"/>
  <headerFooter alignWithMargins="0"/>
  <colBreaks count="1" manualBreakCount="1">
    <brk id="15" min="5" max="34"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N504"/>
  <sheetViews>
    <sheetView view="pageBreakPreview" zoomScaleNormal="75" workbookViewId="0">
      <selection activeCell="J2" sqref="J2"/>
    </sheetView>
  </sheetViews>
  <sheetFormatPr defaultRowHeight="12.75" x14ac:dyDescent="0.2"/>
  <cols>
    <col min="1" max="1" width="26" style="305" customWidth="1"/>
    <col min="2" max="2" width="14.42578125" style="245" customWidth="1"/>
    <col min="3" max="3" width="14.28515625" style="321" customWidth="1"/>
    <col min="4" max="4" width="13.7109375" style="321" customWidth="1"/>
    <col min="5" max="5" width="13.28515625" style="321" customWidth="1"/>
    <col min="6" max="7" width="11.85546875" style="321" customWidth="1"/>
    <col min="8" max="8" width="9.140625" style="245"/>
    <col min="9" max="9" width="9.5703125" style="245" bestFit="1" customWidth="1"/>
    <col min="10" max="25" width="9.140625" style="245"/>
    <col min="26" max="26" width="5.85546875" style="245" customWidth="1"/>
    <col min="27" max="42" width="9.140625" style="245"/>
    <col min="43" max="43" width="5.28515625" style="245" customWidth="1"/>
    <col min="44" max="63" width="9.140625" style="245"/>
    <col min="64" max="64" width="14.42578125" style="245" customWidth="1"/>
    <col min="65" max="65" width="20.5703125" style="245" customWidth="1"/>
    <col min="66" max="66" width="24.140625" style="245" customWidth="1"/>
    <col min="67" max="16384" width="9.140625" style="245"/>
  </cols>
  <sheetData>
    <row r="1" spans="1:66" s="288" customFormat="1" ht="17.25" customHeight="1" thickTop="1" thickBot="1" x14ac:dyDescent="0.25">
      <c r="A1" s="83" t="s">
        <v>72</v>
      </c>
      <c r="B1" s="84">
        <v>2</v>
      </c>
      <c r="C1" s="84">
        <v>3</v>
      </c>
      <c r="D1" s="84">
        <v>4</v>
      </c>
      <c r="E1" s="84">
        <v>5</v>
      </c>
      <c r="F1" s="84">
        <v>6</v>
      </c>
      <c r="G1" s="84">
        <v>7</v>
      </c>
      <c r="H1" s="84">
        <v>8</v>
      </c>
      <c r="I1" s="84">
        <v>9</v>
      </c>
      <c r="J1" s="84">
        <v>10</v>
      </c>
      <c r="K1" s="84">
        <v>11</v>
      </c>
      <c r="L1" s="84">
        <v>12</v>
      </c>
      <c r="M1" s="84">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84">
        <v>48</v>
      </c>
      <c r="AW1" s="84">
        <v>49</v>
      </c>
      <c r="AX1" s="84">
        <v>50</v>
      </c>
      <c r="AY1" s="84">
        <v>51</v>
      </c>
      <c r="AZ1" s="84">
        <v>52</v>
      </c>
      <c r="BA1" s="84">
        <v>53</v>
      </c>
      <c r="BB1" s="84">
        <v>54</v>
      </c>
      <c r="BC1" s="84">
        <v>55</v>
      </c>
      <c r="BD1" s="84">
        <v>56</v>
      </c>
      <c r="BE1" s="84">
        <v>57</v>
      </c>
      <c r="BF1" s="84">
        <v>58</v>
      </c>
      <c r="BG1" s="84">
        <v>59</v>
      </c>
      <c r="BH1" s="84">
        <v>60</v>
      </c>
      <c r="BI1" s="84">
        <v>61</v>
      </c>
      <c r="BJ1" s="84">
        <v>62</v>
      </c>
      <c r="BK1" s="84">
        <v>63</v>
      </c>
      <c r="BL1" s="84">
        <v>64</v>
      </c>
      <c r="BM1" s="84">
        <v>65</v>
      </c>
    </row>
    <row r="2" spans="1:66" s="289" customFormat="1" ht="26.25" customHeight="1" thickTop="1" x14ac:dyDescent="0.2">
      <c r="A2" s="86" t="s">
        <v>189</v>
      </c>
      <c r="B2" s="394" t="s">
        <v>91</v>
      </c>
      <c r="C2" s="394" t="s">
        <v>93</v>
      </c>
      <c r="D2" s="394" t="s">
        <v>92</v>
      </c>
      <c r="E2" s="394" t="s">
        <v>94</v>
      </c>
      <c r="F2" s="393" t="s">
        <v>95</v>
      </c>
      <c r="G2" s="393"/>
      <c r="H2" s="393" t="s">
        <v>96</v>
      </c>
      <c r="I2" s="393"/>
      <c r="J2" s="85">
        <v>0.5</v>
      </c>
      <c r="K2" s="85">
        <v>0.6</v>
      </c>
      <c r="L2" s="85">
        <v>0.7</v>
      </c>
      <c r="M2" s="85">
        <v>0.8</v>
      </c>
      <c r="N2" s="85">
        <v>0.9</v>
      </c>
      <c r="O2" s="85">
        <v>1</v>
      </c>
      <c r="P2" s="85">
        <v>1.1000000000000001</v>
      </c>
      <c r="Q2" s="85">
        <v>1.2</v>
      </c>
      <c r="R2" s="85">
        <v>1.3</v>
      </c>
      <c r="S2" s="85">
        <v>1.4</v>
      </c>
      <c r="T2" s="85">
        <v>1.5</v>
      </c>
      <c r="U2" s="85">
        <v>1.6</v>
      </c>
      <c r="V2" s="85">
        <v>1.7</v>
      </c>
      <c r="W2" s="85">
        <v>1.8</v>
      </c>
      <c r="X2" s="85">
        <v>1.9</v>
      </c>
      <c r="Y2" s="85">
        <v>2</v>
      </c>
      <c r="Z2" s="87"/>
      <c r="AA2" s="85">
        <v>0.5</v>
      </c>
      <c r="AB2" s="85">
        <v>0.6</v>
      </c>
      <c r="AC2" s="85">
        <v>0.7</v>
      </c>
      <c r="AD2" s="85">
        <v>0.8</v>
      </c>
      <c r="AE2" s="85">
        <v>0.9</v>
      </c>
      <c r="AF2" s="85">
        <v>1</v>
      </c>
      <c r="AG2" s="85">
        <v>1.1000000000000001</v>
      </c>
      <c r="AH2" s="85">
        <v>1.2</v>
      </c>
      <c r="AI2" s="85">
        <v>1.3</v>
      </c>
      <c r="AJ2" s="85">
        <v>1.4</v>
      </c>
      <c r="AK2" s="85">
        <v>1.5</v>
      </c>
      <c r="AL2" s="85">
        <v>1.6</v>
      </c>
      <c r="AM2" s="85">
        <v>1.7</v>
      </c>
      <c r="AN2" s="85">
        <v>1.8</v>
      </c>
      <c r="AO2" s="85">
        <v>1.9</v>
      </c>
      <c r="AP2" s="85">
        <v>2</v>
      </c>
      <c r="AQ2" s="85"/>
      <c r="AR2" s="85">
        <v>1.1000000000000001</v>
      </c>
      <c r="AS2" s="85">
        <v>1.2</v>
      </c>
      <c r="AT2" s="85">
        <v>1.3</v>
      </c>
      <c r="AU2" s="85">
        <v>1.4</v>
      </c>
      <c r="AV2" s="85">
        <v>1.5</v>
      </c>
      <c r="AW2" s="85">
        <v>1.6</v>
      </c>
      <c r="AX2" s="85">
        <v>1.7</v>
      </c>
      <c r="AY2" s="85">
        <v>1.8</v>
      </c>
      <c r="AZ2" s="85">
        <v>1.9</v>
      </c>
      <c r="BA2" s="85">
        <v>2</v>
      </c>
      <c r="BB2" s="85">
        <v>1.1000000000000001</v>
      </c>
      <c r="BC2" s="85">
        <v>1.2</v>
      </c>
      <c r="BD2" s="85">
        <v>1.3</v>
      </c>
      <c r="BE2" s="355">
        <v>1.4</v>
      </c>
      <c r="BF2" s="356">
        <v>1.5</v>
      </c>
      <c r="BG2" s="85">
        <v>1.6</v>
      </c>
      <c r="BH2" s="85">
        <v>1.7</v>
      </c>
      <c r="BI2" s="85">
        <v>1.8</v>
      </c>
      <c r="BJ2" s="85">
        <v>1.9</v>
      </c>
      <c r="BK2" s="85">
        <v>2</v>
      </c>
      <c r="BL2" s="327" t="s">
        <v>131</v>
      </c>
      <c r="BM2" s="325"/>
    </row>
    <row r="3" spans="1:66" s="290" customFormat="1" ht="38.25" customHeight="1" x14ac:dyDescent="0.2">
      <c r="A3" s="88"/>
      <c r="B3" s="395"/>
      <c r="C3" s="395"/>
      <c r="D3" s="395"/>
      <c r="E3" s="395"/>
      <c r="F3" s="82" t="s">
        <v>89</v>
      </c>
      <c r="G3" s="82" t="s">
        <v>90</v>
      </c>
      <c r="H3" s="82" t="s">
        <v>3</v>
      </c>
      <c r="I3" s="82" t="s">
        <v>4</v>
      </c>
      <c r="J3" s="82" t="s">
        <v>100</v>
      </c>
      <c r="K3" s="82" t="s">
        <v>100</v>
      </c>
      <c r="L3" s="82" t="s">
        <v>100</v>
      </c>
      <c r="M3" s="82" t="s">
        <v>100</v>
      </c>
      <c r="N3" s="82" t="s">
        <v>100</v>
      </c>
      <c r="O3" s="82" t="s">
        <v>100</v>
      </c>
      <c r="P3" s="82" t="s">
        <v>100</v>
      </c>
      <c r="Q3" s="82" t="s">
        <v>100</v>
      </c>
      <c r="R3" s="82" t="s">
        <v>100</v>
      </c>
      <c r="S3" s="82" t="s">
        <v>100</v>
      </c>
      <c r="T3" s="82" t="s">
        <v>100</v>
      </c>
      <c r="U3" s="82" t="s">
        <v>100</v>
      </c>
      <c r="V3" s="82" t="s">
        <v>100</v>
      </c>
      <c r="W3" s="82" t="s">
        <v>100</v>
      </c>
      <c r="X3" s="82" t="s">
        <v>100</v>
      </c>
      <c r="Y3" s="82" t="s">
        <v>100</v>
      </c>
      <c r="Z3" s="82"/>
      <c r="AA3" s="82" t="s">
        <v>101</v>
      </c>
      <c r="AB3" s="82" t="s">
        <v>101</v>
      </c>
      <c r="AC3" s="82" t="s">
        <v>101</v>
      </c>
      <c r="AD3" s="82" t="s">
        <v>101</v>
      </c>
      <c r="AE3" s="82" t="s">
        <v>101</v>
      </c>
      <c r="AF3" s="82" t="s">
        <v>101</v>
      </c>
      <c r="AG3" s="82" t="s">
        <v>101</v>
      </c>
      <c r="AH3" s="82" t="s">
        <v>101</v>
      </c>
      <c r="AI3" s="82" t="s">
        <v>101</v>
      </c>
      <c r="AJ3" s="82" t="s">
        <v>101</v>
      </c>
      <c r="AK3" s="82" t="s">
        <v>101</v>
      </c>
      <c r="AL3" s="82" t="s">
        <v>101</v>
      </c>
      <c r="AM3" s="82" t="s">
        <v>101</v>
      </c>
      <c r="AN3" s="82" t="s">
        <v>101</v>
      </c>
      <c r="AO3" s="82" t="s">
        <v>101</v>
      </c>
      <c r="AP3" s="82" t="s">
        <v>101</v>
      </c>
      <c r="AQ3" s="82"/>
      <c r="AR3" s="82" t="s">
        <v>102</v>
      </c>
      <c r="AS3" s="82" t="s">
        <v>103</v>
      </c>
      <c r="AT3" s="82" t="s">
        <v>104</v>
      </c>
      <c r="AU3" s="82" t="s">
        <v>103</v>
      </c>
      <c r="AV3" s="82" t="s">
        <v>103</v>
      </c>
      <c r="AW3" s="82" t="s">
        <v>103</v>
      </c>
      <c r="AX3" s="82" t="s">
        <v>103</v>
      </c>
      <c r="AY3" s="82" t="s">
        <v>103</v>
      </c>
      <c r="AZ3" s="82" t="s">
        <v>103</v>
      </c>
      <c r="BA3" s="82" t="s">
        <v>103</v>
      </c>
      <c r="BB3" s="82" t="s">
        <v>105</v>
      </c>
      <c r="BC3" s="82" t="s">
        <v>105</v>
      </c>
      <c r="BD3" s="82" t="s">
        <v>105</v>
      </c>
      <c r="BE3" s="357" t="s">
        <v>105</v>
      </c>
      <c r="BF3" s="358" t="s">
        <v>105</v>
      </c>
      <c r="BG3" s="328" t="s">
        <v>105</v>
      </c>
      <c r="BH3" s="328" t="s">
        <v>105</v>
      </c>
      <c r="BI3" s="328" t="s">
        <v>105</v>
      </c>
      <c r="BJ3" s="328" t="s">
        <v>105</v>
      </c>
      <c r="BK3" s="328" t="s">
        <v>105</v>
      </c>
      <c r="BL3" s="329"/>
      <c r="BM3" s="326" t="s">
        <v>216</v>
      </c>
      <c r="BN3" s="288" t="s">
        <v>252</v>
      </c>
    </row>
    <row r="4" spans="1:66" x14ac:dyDescent="0.2">
      <c r="A4" s="72"/>
      <c r="B4" s="366"/>
      <c r="C4" s="366"/>
      <c r="D4" s="366"/>
      <c r="E4" s="366"/>
      <c r="F4" s="366"/>
      <c r="G4" s="366"/>
      <c r="H4" s="366"/>
      <c r="I4" s="366"/>
      <c r="J4" s="366"/>
      <c r="K4" s="366"/>
      <c r="L4" s="366"/>
      <c r="M4" s="366"/>
      <c r="N4" s="366"/>
      <c r="O4" s="366"/>
      <c r="P4" s="366"/>
      <c r="Q4" s="366"/>
      <c r="R4" s="366"/>
      <c r="S4" s="367"/>
      <c r="T4" s="366"/>
      <c r="U4" s="367"/>
      <c r="V4" s="367"/>
      <c r="W4" s="367"/>
      <c r="X4" s="367"/>
      <c r="Y4" s="367"/>
      <c r="Z4" s="367"/>
      <c r="AA4" s="366"/>
      <c r="AB4" s="366"/>
      <c r="AC4" s="366"/>
      <c r="AD4" s="366"/>
      <c r="AE4" s="366"/>
      <c r="AF4" s="366"/>
      <c r="AG4" s="366"/>
      <c r="AH4" s="366"/>
      <c r="AI4" s="366"/>
      <c r="AJ4" s="366"/>
      <c r="AK4" s="366"/>
      <c r="AL4" s="367"/>
      <c r="AM4" s="367"/>
      <c r="AN4" s="367"/>
      <c r="AO4" s="367"/>
      <c r="AP4" s="367"/>
      <c r="AQ4" s="367"/>
      <c r="AR4" s="368"/>
      <c r="AS4" s="368"/>
      <c r="AT4" s="368"/>
      <c r="AU4" s="367"/>
      <c r="AV4" s="367"/>
      <c r="AW4" s="367"/>
      <c r="AX4" s="367"/>
      <c r="AY4" s="367"/>
      <c r="AZ4" s="367"/>
      <c r="BA4" s="367"/>
      <c r="BB4" s="368"/>
      <c r="BC4" s="368"/>
      <c r="BD4" s="368"/>
      <c r="BE4" s="322"/>
      <c r="BF4" s="323"/>
      <c r="BG4" s="324"/>
      <c r="BH4" s="368"/>
      <c r="BI4" s="322"/>
      <c r="BJ4" s="323"/>
      <c r="BK4" s="324"/>
      <c r="BL4" s="369"/>
      <c r="BM4" s="340"/>
    </row>
    <row r="5" spans="1:66" x14ac:dyDescent="0.2">
      <c r="A5" s="72"/>
      <c r="B5" s="366"/>
      <c r="C5" s="366"/>
      <c r="D5" s="366"/>
      <c r="E5" s="366"/>
      <c r="F5" s="366"/>
      <c r="G5" s="366"/>
      <c r="H5" s="366"/>
      <c r="I5" s="366"/>
      <c r="J5" s="366"/>
      <c r="K5" s="366"/>
      <c r="L5" s="366"/>
      <c r="M5" s="366"/>
      <c r="N5" s="366"/>
      <c r="O5" s="366"/>
      <c r="P5" s="366"/>
      <c r="Q5" s="366"/>
      <c r="R5" s="366"/>
      <c r="S5" s="367"/>
      <c r="T5" s="366"/>
      <c r="U5" s="367"/>
      <c r="V5" s="367"/>
      <c r="W5" s="367"/>
      <c r="X5" s="367"/>
      <c r="Y5" s="367"/>
      <c r="Z5" s="367"/>
      <c r="AA5" s="366"/>
      <c r="AB5" s="366"/>
      <c r="AC5" s="366"/>
      <c r="AD5" s="366"/>
      <c r="AE5" s="366"/>
      <c r="AF5" s="366"/>
      <c r="AG5" s="366"/>
      <c r="AH5" s="366"/>
      <c r="AI5" s="366"/>
      <c r="AJ5" s="366"/>
      <c r="AK5" s="366"/>
      <c r="AL5" s="367"/>
      <c r="AM5" s="367"/>
      <c r="AN5" s="367"/>
      <c r="AO5" s="367"/>
      <c r="AP5" s="367"/>
      <c r="AQ5" s="367"/>
      <c r="AR5" s="368"/>
      <c r="AS5" s="368"/>
      <c r="AT5" s="368"/>
      <c r="AU5" s="367"/>
      <c r="AV5" s="367"/>
      <c r="AW5" s="367"/>
      <c r="AX5" s="367"/>
      <c r="AY5" s="367"/>
      <c r="AZ5" s="367"/>
      <c r="BA5" s="367"/>
      <c r="BB5" s="368"/>
      <c r="BC5" s="368"/>
      <c r="BD5" s="368"/>
      <c r="BE5" s="322"/>
      <c r="BF5" s="323"/>
      <c r="BG5" s="324"/>
      <c r="BH5" s="368"/>
      <c r="BI5" s="322"/>
      <c r="BJ5" s="323"/>
      <c r="BK5" s="324"/>
      <c r="BL5" s="369"/>
      <c r="BM5" s="341"/>
    </row>
    <row r="6" spans="1:66" x14ac:dyDescent="0.2">
      <c r="A6" s="72"/>
      <c r="B6" s="366"/>
      <c r="C6" s="366"/>
      <c r="D6" s="366"/>
      <c r="E6" s="366"/>
      <c r="F6" s="366"/>
      <c r="G6" s="366"/>
      <c r="H6" s="366"/>
      <c r="I6" s="366"/>
      <c r="J6" s="366"/>
      <c r="K6" s="366"/>
      <c r="L6" s="366"/>
      <c r="M6" s="366"/>
      <c r="N6" s="366"/>
      <c r="O6" s="366"/>
      <c r="P6" s="366"/>
      <c r="Q6" s="366"/>
      <c r="R6" s="366"/>
      <c r="S6" s="367"/>
      <c r="T6" s="366"/>
      <c r="U6" s="367"/>
      <c r="V6" s="367"/>
      <c r="W6" s="367"/>
      <c r="X6" s="367"/>
      <c r="Y6" s="367"/>
      <c r="Z6" s="367"/>
      <c r="AA6" s="366"/>
      <c r="AB6" s="366"/>
      <c r="AC6" s="366"/>
      <c r="AD6" s="366"/>
      <c r="AE6" s="366"/>
      <c r="AF6" s="366"/>
      <c r="AG6" s="366"/>
      <c r="AH6" s="366"/>
      <c r="AI6" s="366"/>
      <c r="AJ6" s="366"/>
      <c r="AK6" s="366"/>
      <c r="AL6" s="367"/>
      <c r="AM6" s="367"/>
      <c r="AN6" s="367"/>
      <c r="AO6" s="367"/>
      <c r="AP6" s="367"/>
      <c r="AQ6" s="367"/>
      <c r="AR6" s="368"/>
      <c r="AS6" s="368"/>
      <c r="AT6" s="368"/>
      <c r="AU6" s="367"/>
      <c r="AV6" s="367"/>
      <c r="AW6" s="367"/>
      <c r="AX6" s="367"/>
      <c r="AY6" s="367"/>
      <c r="AZ6" s="367"/>
      <c r="BA6" s="367"/>
      <c r="BB6" s="368"/>
      <c r="BC6" s="368"/>
      <c r="BD6" s="368"/>
      <c r="BE6" s="322"/>
      <c r="BF6" s="323"/>
      <c r="BG6" s="324"/>
      <c r="BH6" s="368"/>
      <c r="BI6" s="322"/>
      <c r="BJ6" s="323"/>
      <c r="BK6" s="324"/>
      <c r="BL6" s="369"/>
      <c r="BM6" s="341"/>
    </row>
    <row r="7" spans="1:66" x14ac:dyDescent="0.2">
      <c r="A7" s="72"/>
      <c r="B7" s="366"/>
      <c r="C7" s="366"/>
      <c r="D7" s="366"/>
      <c r="E7" s="366"/>
      <c r="F7" s="366"/>
      <c r="G7" s="366"/>
      <c r="H7" s="366"/>
      <c r="I7" s="366"/>
      <c r="J7" s="366"/>
      <c r="K7" s="366"/>
      <c r="L7" s="366"/>
      <c r="M7" s="366"/>
      <c r="N7" s="366"/>
      <c r="O7" s="366"/>
      <c r="P7" s="366"/>
      <c r="Q7" s="366"/>
      <c r="R7" s="366"/>
      <c r="S7" s="367"/>
      <c r="T7" s="366"/>
      <c r="U7" s="367"/>
      <c r="V7" s="367"/>
      <c r="W7" s="367"/>
      <c r="X7" s="367"/>
      <c r="Y7" s="367"/>
      <c r="Z7" s="367"/>
      <c r="AA7" s="366"/>
      <c r="AB7" s="366"/>
      <c r="AC7" s="366"/>
      <c r="AD7" s="366"/>
      <c r="AE7" s="366"/>
      <c r="AF7" s="366"/>
      <c r="AG7" s="366"/>
      <c r="AH7" s="366"/>
      <c r="AI7" s="366"/>
      <c r="AJ7" s="366"/>
      <c r="AK7" s="366"/>
      <c r="AL7" s="367"/>
      <c r="AM7" s="367"/>
      <c r="AN7" s="367"/>
      <c r="AO7" s="367"/>
      <c r="AP7" s="367"/>
      <c r="AQ7" s="367"/>
      <c r="AR7" s="368"/>
      <c r="AS7" s="368"/>
      <c r="AT7" s="368"/>
      <c r="AU7" s="367"/>
      <c r="AV7" s="367"/>
      <c r="AW7" s="367"/>
      <c r="AX7" s="367"/>
      <c r="AY7" s="367"/>
      <c r="AZ7" s="367"/>
      <c r="BA7" s="367"/>
      <c r="BB7" s="368"/>
      <c r="BC7" s="368"/>
      <c r="BD7" s="368"/>
      <c r="BE7" s="322"/>
      <c r="BF7" s="323"/>
      <c r="BG7" s="324"/>
      <c r="BH7" s="368"/>
      <c r="BI7" s="322"/>
      <c r="BJ7" s="323"/>
      <c r="BK7" s="324"/>
      <c r="BL7" s="369"/>
      <c r="BM7" s="341"/>
    </row>
    <row r="8" spans="1:66" x14ac:dyDescent="0.2">
      <c r="A8" s="72"/>
      <c r="B8" s="366"/>
      <c r="C8" s="366"/>
      <c r="D8" s="366"/>
      <c r="E8" s="366"/>
      <c r="F8" s="366"/>
      <c r="G8" s="366"/>
      <c r="H8" s="366"/>
      <c r="I8" s="366"/>
      <c r="J8" s="366"/>
      <c r="K8" s="366"/>
      <c r="L8" s="366"/>
      <c r="M8" s="366"/>
      <c r="N8" s="366"/>
      <c r="O8" s="366"/>
      <c r="P8" s="366"/>
      <c r="Q8" s="366"/>
      <c r="R8" s="366"/>
      <c r="S8" s="367"/>
      <c r="T8" s="366"/>
      <c r="U8" s="367"/>
      <c r="V8" s="367"/>
      <c r="W8" s="367"/>
      <c r="X8" s="367"/>
      <c r="Y8" s="367"/>
      <c r="Z8" s="367"/>
      <c r="AA8" s="366"/>
      <c r="AB8" s="366"/>
      <c r="AC8" s="366"/>
      <c r="AD8" s="366"/>
      <c r="AE8" s="366"/>
      <c r="AF8" s="366"/>
      <c r="AG8" s="366"/>
      <c r="AH8" s="366"/>
      <c r="AI8" s="366"/>
      <c r="AJ8" s="366"/>
      <c r="AK8" s="366"/>
      <c r="AL8" s="367"/>
      <c r="AM8" s="367"/>
      <c r="AN8" s="367"/>
      <c r="AO8" s="367"/>
      <c r="AP8" s="367"/>
      <c r="AQ8" s="367"/>
      <c r="AR8" s="368"/>
      <c r="AS8" s="368"/>
      <c r="AT8" s="368"/>
      <c r="AU8" s="367"/>
      <c r="AV8" s="367"/>
      <c r="AW8" s="367"/>
      <c r="AX8" s="367"/>
      <c r="AY8" s="367"/>
      <c r="AZ8" s="367"/>
      <c r="BA8" s="367"/>
      <c r="BB8" s="368"/>
      <c r="BC8" s="368"/>
      <c r="BD8" s="368"/>
      <c r="BE8" s="322"/>
      <c r="BF8" s="323"/>
      <c r="BG8" s="324"/>
      <c r="BH8" s="368"/>
      <c r="BI8" s="322"/>
      <c r="BJ8" s="323"/>
      <c r="BK8" s="324"/>
      <c r="BL8" s="369"/>
      <c r="BM8" s="341"/>
    </row>
    <row r="9" spans="1:66" x14ac:dyDescent="0.2">
      <c r="A9" s="72"/>
      <c r="B9" s="366"/>
      <c r="C9" s="366"/>
      <c r="D9" s="366"/>
      <c r="E9" s="366"/>
      <c r="F9" s="366"/>
      <c r="G9" s="366"/>
      <c r="H9" s="366"/>
      <c r="I9" s="366"/>
      <c r="J9" s="366"/>
      <c r="K9" s="366"/>
      <c r="L9" s="366"/>
      <c r="M9" s="366"/>
      <c r="N9" s="366"/>
      <c r="O9" s="366"/>
      <c r="P9" s="366"/>
      <c r="Q9" s="366"/>
      <c r="R9" s="366"/>
      <c r="S9" s="367"/>
      <c r="T9" s="366"/>
      <c r="U9" s="367"/>
      <c r="V9" s="367"/>
      <c r="W9" s="367"/>
      <c r="X9" s="367"/>
      <c r="Y9" s="367"/>
      <c r="Z9" s="367"/>
      <c r="AA9" s="366"/>
      <c r="AB9" s="366"/>
      <c r="AC9" s="366"/>
      <c r="AD9" s="366"/>
      <c r="AE9" s="366"/>
      <c r="AF9" s="366"/>
      <c r="AG9" s="366"/>
      <c r="AH9" s="366"/>
      <c r="AI9" s="366"/>
      <c r="AJ9" s="366"/>
      <c r="AK9" s="366"/>
      <c r="AL9" s="367"/>
      <c r="AM9" s="367"/>
      <c r="AN9" s="367"/>
      <c r="AO9" s="367"/>
      <c r="AP9" s="367"/>
      <c r="AQ9" s="367"/>
      <c r="AR9" s="368"/>
      <c r="AS9" s="368"/>
      <c r="AT9" s="368"/>
      <c r="AU9" s="367"/>
      <c r="AV9" s="367"/>
      <c r="AW9" s="367"/>
      <c r="AX9" s="367"/>
      <c r="AY9" s="367"/>
      <c r="AZ9" s="367"/>
      <c r="BA9" s="367"/>
      <c r="BB9" s="368"/>
      <c r="BC9" s="368"/>
      <c r="BD9" s="368"/>
      <c r="BE9" s="322"/>
      <c r="BF9" s="323"/>
      <c r="BG9" s="324"/>
      <c r="BH9" s="368"/>
      <c r="BI9" s="322"/>
      <c r="BJ9" s="323"/>
      <c r="BK9" s="324"/>
      <c r="BL9" s="369"/>
      <c r="BM9" s="341"/>
    </row>
    <row r="10" spans="1:66" x14ac:dyDescent="0.2">
      <c r="A10" s="72"/>
      <c r="B10" s="366"/>
      <c r="C10" s="366"/>
      <c r="D10" s="366"/>
      <c r="E10" s="366"/>
      <c r="F10" s="366"/>
      <c r="G10" s="366"/>
      <c r="H10" s="366"/>
      <c r="I10" s="366"/>
      <c r="J10" s="366"/>
      <c r="K10" s="366"/>
      <c r="L10" s="366"/>
      <c r="M10" s="366"/>
      <c r="N10" s="366"/>
      <c r="O10" s="366"/>
      <c r="P10" s="366"/>
      <c r="Q10" s="366"/>
      <c r="R10" s="366"/>
      <c r="S10" s="367"/>
      <c r="T10" s="366"/>
      <c r="U10" s="367"/>
      <c r="V10" s="367"/>
      <c r="W10" s="367"/>
      <c r="X10" s="367"/>
      <c r="Y10" s="367"/>
      <c r="Z10" s="367"/>
      <c r="AA10" s="366"/>
      <c r="AB10" s="366"/>
      <c r="AC10" s="366"/>
      <c r="AD10" s="366"/>
      <c r="AE10" s="366"/>
      <c r="AF10" s="366"/>
      <c r="AG10" s="366"/>
      <c r="AH10" s="366"/>
      <c r="AI10" s="366"/>
      <c r="AJ10" s="366"/>
      <c r="AK10" s="366"/>
      <c r="AL10" s="367"/>
      <c r="AM10" s="367"/>
      <c r="AN10" s="367"/>
      <c r="AO10" s="367"/>
      <c r="AP10" s="367"/>
      <c r="AQ10" s="367"/>
      <c r="AR10" s="368"/>
      <c r="AS10" s="368"/>
      <c r="AT10" s="368"/>
      <c r="AU10" s="367"/>
      <c r="AV10" s="367"/>
      <c r="AW10" s="367"/>
      <c r="AX10" s="367"/>
      <c r="AY10" s="367"/>
      <c r="AZ10" s="367"/>
      <c r="BA10" s="367"/>
      <c r="BB10" s="368"/>
      <c r="BC10" s="368"/>
      <c r="BD10" s="368"/>
      <c r="BE10" s="322"/>
      <c r="BF10" s="323"/>
      <c r="BG10" s="324"/>
      <c r="BH10" s="368"/>
      <c r="BI10" s="322"/>
      <c r="BJ10" s="323"/>
      <c r="BK10" s="324"/>
      <c r="BL10" s="369"/>
      <c r="BM10" s="341"/>
    </row>
    <row r="11" spans="1:66" x14ac:dyDescent="0.2">
      <c r="A11" s="72"/>
      <c r="B11" s="366"/>
      <c r="C11" s="366"/>
      <c r="D11" s="366"/>
      <c r="E11" s="366"/>
      <c r="F11" s="366"/>
      <c r="G11" s="366"/>
      <c r="H11" s="366"/>
      <c r="I11" s="366"/>
      <c r="J11" s="366"/>
      <c r="K11" s="366"/>
      <c r="L11" s="366"/>
      <c r="M11" s="366"/>
      <c r="N11" s="366"/>
      <c r="O11" s="366"/>
      <c r="P11" s="366"/>
      <c r="Q11" s="366"/>
      <c r="R11" s="366"/>
      <c r="S11" s="367"/>
      <c r="T11" s="366"/>
      <c r="U11" s="367"/>
      <c r="V11" s="367"/>
      <c r="W11" s="367"/>
      <c r="X11" s="367"/>
      <c r="Y11" s="367"/>
      <c r="Z11" s="367"/>
      <c r="AA11" s="366"/>
      <c r="AB11" s="366"/>
      <c r="AC11" s="366"/>
      <c r="AD11" s="366"/>
      <c r="AE11" s="366"/>
      <c r="AF11" s="366"/>
      <c r="AG11" s="366"/>
      <c r="AH11" s="366"/>
      <c r="AI11" s="366"/>
      <c r="AJ11" s="366"/>
      <c r="AK11" s="366"/>
      <c r="AL11" s="367"/>
      <c r="AM11" s="367"/>
      <c r="AN11" s="367"/>
      <c r="AO11" s="367"/>
      <c r="AP11" s="367"/>
      <c r="AQ11" s="367"/>
      <c r="AR11" s="368"/>
      <c r="AS11" s="368"/>
      <c r="AT11" s="368"/>
      <c r="AU11" s="367"/>
      <c r="AV11" s="367"/>
      <c r="AW11" s="367"/>
      <c r="AX11" s="367"/>
      <c r="AY11" s="367"/>
      <c r="AZ11" s="367"/>
      <c r="BA11" s="367"/>
      <c r="BB11" s="368"/>
      <c r="BC11" s="368"/>
      <c r="BD11" s="368"/>
      <c r="BE11" s="322"/>
      <c r="BF11" s="323"/>
      <c r="BG11" s="324"/>
      <c r="BH11" s="368"/>
      <c r="BI11" s="322"/>
      <c r="BJ11" s="323"/>
      <c r="BK11" s="324"/>
      <c r="BL11" s="369"/>
      <c r="BM11" s="341"/>
    </row>
    <row r="12" spans="1:66" ht="16.5" customHeight="1" x14ac:dyDescent="0.2">
      <c r="A12" s="72"/>
      <c r="B12" s="366"/>
      <c r="C12" s="366"/>
      <c r="D12" s="366"/>
      <c r="E12" s="366"/>
      <c r="F12" s="366"/>
      <c r="G12" s="366"/>
      <c r="H12" s="366"/>
      <c r="I12" s="366"/>
      <c r="J12" s="366"/>
      <c r="K12" s="366"/>
      <c r="L12" s="366"/>
      <c r="M12" s="366"/>
      <c r="N12" s="366"/>
      <c r="O12" s="366"/>
      <c r="P12" s="366"/>
      <c r="Q12" s="366"/>
      <c r="R12" s="366"/>
      <c r="S12" s="367"/>
      <c r="T12" s="366"/>
      <c r="U12" s="367"/>
      <c r="V12" s="367"/>
      <c r="W12" s="367"/>
      <c r="X12" s="367"/>
      <c r="Y12" s="367"/>
      <c r="Z12" s="367"/>
      <c r="AA12" s="366"/>
      <c r="AB12" s="366"/>
      <c r="AC12" s="366"/>
      <c r="AD12" s="366"/>
      <c r="AE12" s="366"/>
      <c r="AF12" s="366"/>
      <c r="AG12" s="366"/>
      <c r="AH12" s="366"/>
      <c r="AI12" s="366"/>
      <c r="AJ12" s="366"/>
      <c r="AK12" s="366"/>
      <c r="AL12" s="367"/>
      <c r="AM12" s="367"/>
      <c r="AN12" s="367"/>
      <c r="AO12" s="367"/>
      <c r="AP12" s="367"/>
      <c r="AQ12" s="367"/>
      <c r="AR12" s="368"/>
      <c r="AS12" s="368"/>
      <c r="AT12" s="368"/>
      <c r="AU12" s="367"/>
      <c r="AV12" s="367"/>
      <c r="AW12" s="367"/>
      <c r="AX12" s="367"/>
      <c r="AY12" s="367"/>
      <c r="AZ12" s="367"/>
      <c r="BA12" s="367"/>
      <c r="BB12" s="368"/>
      <c r="BC12" s="368"/>
      <c r="BD12" s="368"/>
      <c r="BE12" s="322"/>
      <c r="BF12" s="323"/>
      <c r="BG12" s="324"/>
      <c r="BH12" s="368"/>
      <c r="BI12" s="322"/>
      <c r="BJ12" s="323"/>
      <c r="BK12" s="324"/>
      <c r="BL12" s="369"/>
      <c r="BM12" s="341"/>
    </row>
    <row r="13" spans="1:66" x14ac:dyDescent="0.2">
      <c r="A13" s="72"/>
      <c r="B13" s="366"/>
      <c r="C13" s="366"/>
      <c r="D13" s="366"/>
      <c r="E13" s="366"/>
      <c r="F13" s="366"/>
      <c r="G13" s="366"/>
      <c r="H13" s="366"/>
      <c r="I13" s="366"/>
      <c r="J13" s="366"/>
      <c r="K13" s="366"/>
      <c r="L13" s="366"/>
      <c r="M13" s="366"/>
      <c r="N13" s="366"/>
      <c r="O13" s="366"/>
      <c r="P13" s="366"/>
      <c r="Q13" s="366"/>
      <c r="R13" s="366"/>
      <c r="S13" s="367"/>
      <c r="T13" s="366"/>
      <c r="U13" s="367"/>
      <c r="V13" s="367"/>
      <c r="W13" s="367"/>
      <c r="X13" s="367"/>
      <c r="Y13" s="367"/>
      <c r="Z13" s="367"/>
      <c r="AA13" s="366"/>
      <c r="AB13" s="366"/>
      <c r="AC13" s="366"/>
      <c r="AD13" s="366"/>
      <c r="AE13" s="366"/>
      <c r="AF13" s="366"/>
      <c r="AG13" s="366"/>
      <c r="AH13" s="366"/>
      <c r="AI13" s="366"/>
      <c r="AJ13" s="366"/>
      <c r="AK13" s="366"/>
      <c r="AL13" s="367"/>
      <c r="AM13" s="367"/>
      <c r="AN13" s="367"/>
      <c r="AO13" s="367"/>
      <c r="AP13" s="367"/>
      <c r="AQ13" s="367"/>
      <c r="AR13" s="368"/>
      <c r="AS13" s="368"/>
      <c r="AT13" s="368"/>
      <c r="AU13" s="367"/>
      <c r="AV13" s="367"/>
      <c r="AW13" s="367"/>
      <c r="AX13" s="367"/>
      <c r="AY13" s="367"/>
      <c r="AZ13" s="367"/>
      <c r="BA13" s="367"/>
      <c r="BB13" s="368"/>
      <c r="BC13" s="368"/>
      <c r="BD13" s="368"/>
      <c r="BE13" s="322"/>
      <c r="BF13" s="323"/>
      <c r="BG13" s="324"/>
      <c r="BH13" s="368"/>
      <c r="BI13" s="322"/>
      <c r="BJ13" s="323"/>
      <c r="BK13" s="324"/>
      <c r="BL13" s="369"/>
      <c r="BM13" s="341"/>
    </row>
    <row r="14" spans="1:66" x14ac:dyDescent="0.2">
      <c r="A14" s="72"/>
      <c r="B14" s="366"/>
      <c r="C14" s="366"/>
      <c r="D14" s="366"/>
      <c r="E14" s="366"/>
      <c r="F14" s="366"/>
      <c r="G14" s="366"/>
      <c r="H14" s="366"/>
      <c r="I14" s="366"/>
      <c r="J14" s="366"/>
      <c r="K14" s="366"/>
      <c r="L14" s="366"/>
      <c r="M14" s="366"/>
      <c r="N14" s="366"/>
      <c r="O14" s="366"/>
      <c r="P14" s="366"/>
      <c r="Q14" s="366"/>
      <c r="R14" s="366"/>
      <c r="S14" s="367"/>
      <c r="T14" s="366"/>
      <c r="U14" s="367"/>
      <c r="V14" s="367"/>
      <c r="W14" s="367"/>
      <c r="X14" s="367"/>
      <c r="Y14" s="367"/>
      <c r="Z14" s="367"/>
      <c r="AA14" s="366"/>
      <c r="AB14" s="366"/>
      <c r="AC14" s="366"/>
      <c r="AD14" s="366"/>
      <c r="AE14" s="366"/>
      <c r="AF14" s="366"/>
      <c r="AG14" s="366"/>
      <c r="AH14" s="366"/>
      <c r="AI14" s="366"/>
      <c r="AJ14" s="366"/>
      <c r="AK14" s="366"/>
      <c r="AL14" s="367"/>
      <c r="AM14" s="367"/>
      <c r="AN14" s="367"/>
      <c r="AO14" s="367"/>
      <c r="AP14" s="367"/>
      <c r="AQ14" s="367"/>
      <c r="AR14" s="368"/>
      <c r="AS14" s="368"/>
      <c r="AT14" s="368"/>
      <c r="AU14" s="367"/>
      <c r="AV14" s="367"/>
      <c r="AW14" s="367"/>
      <c r="AX14" s="367"/>
      <c r="AY14" s="367"/>
      <c r="AZ14" s="367"/>
      <c r="BA14" s="367"/>
      <c r="BB14" s="368"/>
      <c r="BC14" s="368"/>
      <c r="BD14" s="368"/>
      <c r="BE14" s="322"/>
      <c r="BF14" s="323"/>
      <c r="BG14" s="324"/>
      <c r="BH14" s="368"/>
      <c r="BI14" s="322"/>
      <c r="BJ14" s="323"/>
      <c r="BK14" s="324"/>
      <c r="BL14" s="369"/>
      <c r="BM14" s="341"/>
    </row>
    <row r="15" spans="1:66" x14ac:dyDescent="0.2">
      <c r="A15" s="72"/>
      <c r="B15" s="366"/>
      <c r="C15" s="366"/>
      <c r="D15" s="366"/>
      <c r="E15" s="366"/>
      <c r="F15" s="366"/>
      <c r="G15" s="366"/>
      <c r="H15" s="366"/>
      <c r="I15" s="366"/>
      <c r="J15" s="366"/>
      <c r="K15" s="366"/>
      <c r="L15" s="366"/>
      <c r="M15" s="366"/>
      <c r="N15" s="366"/>
      <c r="O15" s="366"/>
      <c r="P15" s="366"/>
      <c r="Q15" s="366"/>
      <c r="R15" s="366"/>
      <c r="S15" s="367"/>
      <c r="T15" s="366"/>
      <c r="U15" s="367"/>
      <c r="V15" s="367"/>
      <c r="W15" s="367"/>
      <c r="X15" s="367"/>
      <c r="Y15" s="367"/>
      <c r="Z15" s="367"/>
      <c r="AA15" s="366"/>
      <c r="AB15" s="366"/>
      <c r="AC15" s="366"/>
      <c r="AD15" s="366"/>
      <c r="AE15" s="366"/>
      <c r="AF15" s="366"/>
      <c r="AG15" s="366"/>
      <c r="AH15" s="366"/>
      <c r="AI15" s="366"/>
      <c r="AJ15" s="366"/>
      <c r="AK15" s="366"/>
      <c r="AL15" s="367"/>
      <c r="AM15" s="367"/>
      <c r="AN15" s="367"/>
      <c r="AO15" s="367"/>
      <c r="AP15" s="367"/>
      <c r="AQ15" s="367"/>
      <c r="AR15" s="368"/>
      <c r="AS15" s="368"/>
      <c r="AT15" s="368"/>
      <c r="AU15" s="367"/>
      <c r="AV15" s="367"/>
      <c r="AW15" s="367"/>
      <c r="AX15" s="367"/>
      <c r="AY15" s="367"/>
      <c r="AZ15" s="367"/>
      <c r="BA15" s="367"/>
      <c r="BB15" s="368"/>
      <c r="BC15" s="368"/>
      <c r="BD15" s="368"/>
      <c r="BE15" s="322"/>
      <c r="BF15" s="323"/>
      <c r="BG15" s="324"/>
      <c r="BH15" s="368"/>
      <c r="BI15" s="322"/>
      <c r="BJ15" s="323"/>
      <c r="BK15" s="324"/>
      <c r="BL15" s="369"/>
      <c r="BM15" s="341"/>
    </row>
    <row r="16" spans="1:66" x14ac:dyDescent="0.2">
      <c r="A16" s="72"/>
      <c r="B16" s="366"/>
      <c r="C16" s="366"/>
      <c r="D16" s="366"/>
      <c r="E16" s="366"/>
      <c r="F16" s="366"/>
      <c r="G16" s="366"/>
      <c r="H16" s="366"/>
      <c r="I16" s="366"/>
      <c r="J16" s="366"/>
      <c r="K16" s="366"/>
      <c r="L16" s="366"/>
      <c r="M16" s="366"/>
      <c r="N16" s="366"/>
      <c r="O16" s="366"/>
      <c r="P16" s="366"/>
      <c r="Q16" s="366"/>
      <c r="R16" s="366"/>
      <c r="S16" s="367"/>
      <c r="T16" s="366"/>
      <c r="U16" s="367"/>
      <c r="V16" s="367"/>
      <c r="W16" s="367"/>
      <c r="X16" s="367"/>
      <c r="Y16" s="367"/>
      <c r="Z16" s="367"/>
      <c r="AA16" s="366"/>
      <c r="AB16" s="366"/>
      <c r="AC16" s="366"/>
      <c r="AD16" s="366"/>
      <c r="AE16" s="366"/>
      <c r="AF16" s="366"/>
      <c r="AG16" s="366"/>
      <c r="AH16" s="366"/>
      <c r="AI16" s="366"/>
      <c r="AJ16" s="366"/>
      <c r="AK16" s="366"/>
      <c r="AL16" s="367"/>
      <c r="AM16" s="367"/>
      <c r="AN16" s="367"/>
      <c r="AO16" s="367"/>
      <c r="AP16" s="367"/>
      <c r="AQ16" s="367"/>
      <c r="AR16" s="368"/>
      <c r="AS16" s="368"/>
      <c r="AT16" s="368"/>
      <c r="AU16" s="367"/>
      <c r="AV16" s="367"/>
      <c r="AW16" s="367"/>
      <c r="AX16" s="367"/>
      <c r="AY16" s="367"/>
      <c r="AZ16" s="367"/>
      <c r="BA16" s="367"/>
      <c r="BB16" s="368"/>
      <c r="BC16" s="368"/>
      <c r="BD16" s="368"/>
      <c r="BE16" s="322"/>
      <c r="BF16" s="323"/>
      <c r="BG16" s="324"/>
      <c r="BH16" s="368"/>
      <c r="BI16" s="322"/>
      <c r="BJ16" s="323"/>
      <c r="BK16" s="324"/>
      <c r="BL16" s="369"/>
      <c r="BM16" s="341"/>
    </row>
    <row r="17" spans="1:65" x14ac:dyDescent="0.2">
      <c r="A17" s="72"/>
      <c r="B17" s="366"/>
      <c r="C17" s="366"/>
      <c r="D17" s="366"/>
      <c r="E17" s="366"/>
      <c r="F17" s="366"/>
      <c r="G17" s="366"/>
      <c r="H17" s="366"/>
      <c r="I17" s="366"/>
      <c r="J17" s="366"/>
      <c r="K17" s="366"/>
      <c r="L17" s="366"/>
      <c r="M17" s="366"/>
      <c r="N17" s="366"/>
      <c r="O17" s="366"/>
      <c r="P17" s="366"/>
      <c r="Q17" s="366"/>
      <c r="R17" s="366"/>
      <c r="S17" s="367"/>
      <c r="T17" s="366"/>
      <c r="U17" s="367"/>
      <c r="V17" s="367"/>
      <c r="W17" s="367"/>
      <c r="X17" s="367"/>
      <c r="Y17" s="367"/>
      <c r="Z17" s="367"/>
      <c r="AA17" s="366"/>
      <c r="AB17" s="366"/>
      <c r="AC17" s="366"/>
      <c r="AD17" s="366"/>
      <c r="AE17" s="366"/>
      <c r="AF17" s="366"/>
      <c r="AG17" s="366"/>
      <c r="AH17" s="366"/>
      <c r="AI17" s="366"/>
      <c r="AJ17" s="366"/>
      <c r="AK17" s="366"/>
      <c r="AL17" s="367"/>
      <c r="AM17" s="367"/>
      <c r="AN17" s="367"/>
      <c r="AO17" s="367"/>
      <c r="AP17" s="367"/>
      <c r="AQ17" s="367"/>
      <c r="AR17" s="368"/>
      <c r="AS17" s="368"/>
      <c r="AT17" s="368"/>
      <c r="AU17" s="367"/>
      <c r="AV17" s="367"/>
      <c r="AW17" s="367"/>
      <c r="AX17" s="367"/>
      <c r="AY17" s="367"/>
      <c r="AZ17" s="367"/>
      <c r="BA17" s="367"/>
      <c r="BB17" s="368"/>
      <c r="BC17" s="368"/>
      <c r="BD17" s="368"/>
      <c r="BE17" s="322"/>
      <c r="BF17" s="323"/>
      <c r="BG17" s="324"/>
      <c r="BH17" s="368"/>
      <c r="BI17" s="322"/>
      <c r="BJ17" s="323"/>
      <c r="BK17" s="324"/>
      <c r="BL17" s="369"/>
      <c r="BM17" s="341"/>
    </row>
    <row r="18" spans="1:65" x14ac:dyDescent="0.2">
      <c r="A18" s="72"/>
      <c r="B18" s="366"/>
      <c r="C18" s="366"/>
      <c r="D18" s="366"/>
      <c r="E18" s="366"/>
      <c r="F18" s="366"/>
      <c r="G18" s="366"/>
      <c r="H18" s="366"/>
      <c r="I18" s="366"/>
      <c r="J18" s="366"/>
      <c r="K18" s="366"/>
      <c r="L18" s="366"/>
      <c r="M18" s="366"/>
      <c r="N18" s="366"/>
      <c r="O18" s="366"/>
      <c r="P18" s="366"/>
      <c r="Q18" s="366"/>
      <c r="R18" s="366"/>
      <c r="S18" s="367"/>
      <c r="T18" s="366"/>
      <c r="U18" s="367"/>
      <c r="V18" s="367"/>
      <c r="W18" s="367"/>
      <c r="X18" s="367"/>
      <c r="Y18" s="367"/>
      <c r="Z18" s="367"/>
      <c r="AA18" s="366"/>
      <c r="AB18" s="366"/>
      <c r="AC18" s="366"/>
      <c r="AD18" s="366"/>
      <c r="AE18" s="366"/>
      <c r="AF18" s="366"/>
      <c r="AG18" s="366"/>
      <c r="AH18" s="366"/>
      <c r="AI18" s="366"/>
      <c r="AJ18" s="366"/>
      <c r="AK18" s="366"/>
      <c r="AL18" s="367"/>
      <c r="AM18" s="367"/>
      <c r="AN18" s="367"/>
      <c r="AO18" s="367"/>
      <c r="AP18" s="367"/>
      <c r="AQ18" s="367"/>
      <c r="AR18" s="368"/>
      <c r="AS18" s="368"/>
      <c r="AT18" s="368"/>
      <c r="AU18" s="367"/>
      <c r="AV18" s="367"/>
      <c r="AW18" s="367"/>
      <c r="AX18" s="367"/>
      <c r="AY18" s="367"/>
      <c r="AZ18" s="367"/>
      <c r="BA18" s="367"/>
      <c r="BB18" s="368"/>
      <c r="BC18" s="368"/>
      <c r="BD18" s="368"/>
      <c r="BE18" s="322"/>
      <c r="BF18" s="323"/>
      <c r="BG18" s="324"/>
      <c r="BH18" s="368"/>
      <c r="BI18" s="322"/>
      <c r="BJ18" s="323"/>
      <c r="BK18" s="324"/>
      <c r="BL18" s="369"/>
      <c r="BM18" s="341"/>
    </row>
    <row r="19" spans="1:65" x14ac:dyDescent="0.2">
      <c r="A19" s="72"/>
      <c r="B19" s="366"/>
      <c r="C19" s="366"/>
      <c r="D19" s="366"/>
      <c r="E19" s="366"/>
      <c r="F19" s="366"/>
      <c r="G19" s="366"/>
      <c r="H19" s="366"/>
      <c r="I19" s="366"/>
      <c r="J19" s="366"/>
      <c r="K19" s="366"/>
      <c r="L19" s="366"/>
      <c r="M19" s="366"/>
      <c r="N19" s="366"/>
      <c r="O19" s="366"/>
      <c r="P19" s="366"/>
      <c r="Q19" s="366"/>
      <c r="R19" s="366"/>
      <c r="S19" s="367"/>
      <c r="T19" s="366"/>
      <c r="U19" s="367"/>
      <c r="V19" s="367"/>
      <c r="W19" s="367"/>
      <c r="X19" s="367"/>
      <c r="Y19" s="367"/>
      <c r="Z19" s="367"/>
      <c r="AA19" s="366"/>
      <c r="AB19" s="366"/>
      <c r="AC19" s="366"/>
      <c r="AD19" s="366"/>
      <c r="AE19" s="366"/>
      <c r="AF19" s="366"/>
      <c r="AG19" s="366"/>
      <c r="AH19" s="366"/>
      <c r="AI19" s="366"/>
      <c r="AJ19" s="366"/>
      <c r="AK19" s="366"/>
      <c r="AL19" s="367"/>
      <c r="AM19" s="367"/>
      <c r="AN19" s="367"/>
      <c r="AO19" s="367"/>
      <c r="AP19" s="367"/>
      <c r="AQ19" s="367"/>
      <c r="AR19" s="368"/>
      <c r="AS19" s="368"/>
      <c r="AT19" s="368"/>
      <c r="AU19" s="367"/>
      <c r="AV19" s="367"/>
      <c r="AW19" s="367"/>
      <c r="AX19" s="367"/>
      <c r="AY19" s="367"/>
      <c r="AZ19" s="367"/>
      <c r="BA19" s="367"/>
      <c r="BB19" s="368"/>
      <c r="BC19" s="368"/>
      <c r="BD19" s="368"/>
      <c r="BE19" s="322"/>
      <c r="BF19" s="323"/>
      <c r="BG19" s="324"/>
      <c r="BH19" s="368"/>
      <c r="BI19" s="322"/>
      <c r="BJ19" s="323"/>
      <c r="BK19" s="324"/>
      <c r="BL19" s="369"/>
      <c r="BM19" s="341"/>
    </row>
    <row r="20" spans="1:65" x14ac:dyDescent="0.2">
      <c r="A20" s="72"/>
      <c r="B20" s="366"/>
      <c r="C20" s="366"/>
      <c r="D20" s="366"/>
      <c r="E20" s="366"/>
      <c r="F20" s="366"/>
      <c r="G20" s="366"/>
      <c r="H20" s="366"/>
      <c r="I20" s="366"/>
      <c r="J20" s="366"/>
      <c r="K20" s="366"/>
      <c r="L20" s="366"/>
      <c r="M20" s="366"/>
      <c r="N20" s="366"/>
      <c r="O20" s="366"/>
      <c r="P20" s="366"/>
      <c r="Q20" s="366"/>
      <c r="R20" s="366"/>
      <c r="S20" s="367"/>
      <c r="T20" s="366"/>
      <c r="U20" s="367"/>
      <c r="V20" s="367"/>
      <c r="W20" s="367"/>
      <c r="X20" s="367"/>
      <c r="Y20" s="367"/>
      <c r="Z20" s="367"/>
      <c r="AA20" s="366"/>
      <c r="AB20" s="366"/>
      <c r="AC20" s="366"/>
      <c r="AD20" s="366"/>
      <c r="AE20" s="366"/>
      <c r="AF20" s="366"/>
      <c r="AG20" s="366"/>
      <c r="AH20" s="366"/>
      <c r="AI20" s="366"/>
      <c r="AJ20" s="366"/>
      <c r="AK20" s="366"/>
      <c r="AL20" s="367"/>
      <c r="AM20" s="367"/>
      <c r="AN20" s="367"/>
      <c r="AO20" s="367"/>
      <c r="AP20" s="367"/>
      <c r="AQ20" s="367"/>
      <c r="AR20" s="368"/>
      <c r="AS20" s="368"/>
      <c r="AT20" s="368"/>
      <c r="AU20" s="367"/>
      <c r="AV20" s="367"/>
      <c r="AW20" s="367"/>
      <c r="AX20" s="367"/>
      <c r="AY20" s="367"/>
      <c r="AZ20" s="367"/>
      <c r="BA20" s="367"/>
      <c r="BB20" s="368"/>
      <c r="BC20" s="368"/>
      <c r="BD20" s="368"/>
      <c r="BE20" s="322"/>
      <c r="BF20" s="323"/>
      <c r="BG20" s="324"/>
      <c r="BH20" s="368"/>
      <c r="BI20" s="322"/>
      <c r="BJ20" s="323"/>
      <c r="BK20" s="324"/>
      <c r="BL20" s="369"/>
      <c r="BM20" s="341"/>
    </row>
    <row r="21" spans="1:65" x14ac:dyDescent="0.2">
      <c r="A21" s="72"/>
      <c r="B21" s="366"/>
      <c r="C21" s="366"/>
      <c r="D21" s="366"/>
      <c r="E21" s="366"/>
      <c r="F21" s="366"/>
      <c r="G21" s="366"/>
      <c r="H21" s="366"/>
      <c r="I21" s="366"/>
      <c r="J21" s="366"/>
      <c r="K21" s="366"/>
      <c r="L21" s="366"/>
      <c r="M21" s="366"/>
      <c r="N21" s="366"/>
      <c r="O21" s="366"/>
      <c r="P21" s="366"/>
      <c r="Q21" s="366"/>
      <c r="R21" s="366"/>
      <c r="S21" s="367"/>
      <c r="T21" s="366"/>
      <c r="U21" s="367"/>
      <c r="V21" s="367"/>
      <c r="W21" s="367"/>
      <c r="X21" s="367"/>
      <c r="Y21" s="367"/>
      <c r="Z21" s="367"/>
      <c r="AA21" s="366"/>
      <c r="AB21" s="366"/>
      <c r="AC21" s="366"/>
      <c r="AD21" s="366"/>
      <c r="AE21" s="366"/>
      <c r="AF21" s="366"/>
      <c r="AG21" s="366"/>
      <c r="AH21" s="366"/>
      <c r="AI21" s="366"/>
      <c r="AJ21" s="366"/>
      <c r="AK21" s="366"/>
      <c r="AL21" s="367"/>
      <c r="AM21" s="367"/>
      <c r="AN21" s="367"/>
      <c r="AO21" s="367"/>
      <c r="AP21" s="367"/>
      <c r="AQ21" s="367"/>
      <c r="AR21" s="368"/>
      <c r="AS21" s="368"/>
      <c r="AT21" s="368"/>
      <c r="AU21" s="367"/>
      <c r="AV21" s="367"/>
      <c r="AW21" s="367"/>
      <c r="AX21" s="367"/>
      <c r="AY21" s="367"/>
      <c r="AZ21" s="367"/>
      <c r="BA21" s="367"/>
      <c r="BB21" s="368"/>
      <c r="BC21" s="368"/>
      <c r="BD21" s="368"/>
      <c r="BE21" s="322"/>
      <c r="BF21" s="323"/>
      <c r="BG21" s="324"/>
      <c r="BH21" s="368"/>
      <c r="BI21" s="322"/>
      <c r="BJ21" s="323"/>
      <c r="BK21" s="324"/>
      <c r="BL21" s="369"/>
      <c r="BM21" s="341"/>
    </row>
    <row r="22" spans="1:65" x14ac:dyDescent="0.2">
      <c r="A22" s="72"/>
      <c r="B22" s="366"/>
      <c r="C22" s="366"/>
      <c r="D22" s="366"/>
      <c r="E22" s="366"/>
      <c r="F22" s="366"/>
      <c r="G22" s="366"/>
      <c r="H22" s="366"/>
      <c r="I22" s="366"/>
      <c r="J22" s="366"/>
      <c r="K22" s="366"/>
      <c r="L22" s="366"/>
      <c r="M22" s="366"/>
      <c r="N22" s="366"/>
      <c r="O22" s="366"/>
      <c r="P22" s="366"/>
      <c r="Q22" s="366"/>
      <c r="R22" s="366"/>
      <c r="S22" s="367"/>
      <c r="T22" s="366"/>
      <c r="U22" s="367"/>
      <c r="V22" s="367"/>
      <c r="W22" s="367"/>
      <c r="X22" s="367"/>
      <c r="Y22" s="367"/>
      <c r="Z22" s="367"/>
      <c r="AA22" s="366"/>
      <c r="AB22" s="366"/>
      <c r="AC22" s="366"/>
      <c r="AD22" s="366"/>
      <c r="AE22" s="366"/>
      <c r="AF22" s="366"/>
      <c r="AG22" s="366"/>
      <c r="AH22" s="366"/>
      <c r="AI22" s="366"/>
      <c r="AJ22" s="366"/>
      <c r="AK22" s="366"/>
      <c r="AL22" s="367"/>
      <c r="AM22" s="367"/>
      <c r="AN22" s="367"/>
      <c r="AO22" s="367"/>
      <c r="AP22" s="367"/>
      <c r="AQ22" s="367"/>
      <c r="AR22" s="368"/>
      <c r="AS22" s="368"/>
      <c r="AT22" s="368"/>
      <c r="AU22" s="367"/>
      <c r="AV22" s="367"/>
      <c r="AW22" s="367"/>
      <c r="AX22" s="367"/>
      <c r="AY22" s="367"/>
      <c r="AZ22" s="367"/>
      <c r="BA22" s="367"/>
      <c r="BB22" s="368"/>
      <c r="BC22" s="368"/>
      <c r="BD22" s="368"/>
      <c r="BE22" s="322"/>
      <c r="BF22" s="323"/>
      <c r="BG22" s="324"/>
      <c r="BH22" s="368"/>
      <c r="BI22" s="322"/>
      <c r="BJ22" s="323"/>
      <c r="BK22" s="324"/>
      <c r="BL22" s="369"/>
      <c r="BM22" s="341"/>
    </row>
    <row r="23" spans="1:65" x14ac:dyDescent="0.2">
      <c r="A23" s="72"/>
      <c r="B23" s="366"/>
      <c r="C23" s="366"/>
      <c r="D23" s="366"/>
      <c r="E23" s="366"/>
      <c r="F23" s="366"/>
      <c r="G23" s="366"/>
      <c r="H23" s="366"/>
      <c r="I23" s="366"/>
      <c r="J23" s="366"/>
      <c r="K23" s="366"/>
      <c r="L23" s="366"/>
      <c r="M23" s="366"/>
      <c r="N23" s="366"/>
      <c r="O23" s="366"/>
      <c r="P23" s="366"/>
      <c r="Q23" s="366"/>
      <c r="R23" s="366"/>
      <c r="S23" s="367"/>
      <c r="T23" s="366"/>
      <c r="U23" s="367"/>
      <c r="V23" s="367"/>
      <c r="W23" s="367"/>
      <c r="X23" s="367"/>
      <c r="Y23" s="367"/>
      <c r="Z23" s="367"/>
      <c r="AA23" s="366"/>
      <c r="AB23" s="366"/>
      <c r="AC23" s="366"/>
      <c r="AD23" s="366"/>
      <c r="AE23" s="366"/>
      <c r="AF23" s="366"/>
      <c r="AG23" s="366"/>
      <c r="AH23" s="366"/>
      <c r="AI23" s="366"/>
      <c r="AJ23" s="366"/>
      <c r="AK23" s="366"/>
      <c r="AL23" s="367"/>
      <c r="AM23" s="367"/>
      <c r="AN23" s="367"/>
      <c r="AO23" s="367"/>
      <c r="AP23" s="367"/>
      <c r="AQ23" s="367"/>
      <c r="AR23" s="368"/>
      <c r="AS23" s="368"/>
      <c r="AT23" s="368"/>
      <c r="AU23" s="367"/>
      <c r="AV23" s="367"/>
      <c r="AW23" s="367"/>
      <c r="AX23" s="367"/>
      <c r="AY23" s="367"/>
      <c r="AZ23" s="367"/>
      <c r="BA23" s="367"/>
      <c r="BB23" s="368"/>
      <c r="BC23" s="368"/>
      <c r="BD23" s="368"/>
      <c r="BE23" s="322"/>
      <c r="BF23" s="323"/>
      <c r="BG23" s="324"/>
      <c r="BH23" s="368"/>
      <c r="BI23" s="322"/>
      <c r="BJ23" s="323"/>
      <c r="BK23" s="324"/>
      <c r="BL23" s="369"/>
      <c r="BM23" s="341"/>
    </row>
    <row r="24" spans="1:65" x14ac:dyDescent="0.2">
      <c r="A24" s="72"/>
      <c r="B24" s="366"/>
      <c r="C24" s="366"/>
      <c r="D24" s="366"/>
      <c r="E24" s="366"/>
      <c r="F24" s="366"/>
      <c r="G24" s="366"/>
      <c r="H24" s="366"/>
      <c r="I24" s="366"/>
      <c r="J24" s="366"/>
      <c r="K24" s="366"/>
      <c r="L24" s="366"/>
      <c r="M24" s="366"/>
      <c r="N24" s="366"/>
      <c r="O24" s="366"/>
      <c r="P24" s="366"/>
      <c r="Q24" s="366"/>
      <c r="R24" s="366"/>
      <c r="S24" s="367"/>
      <c r="T24" s="366"/>
      <c r="U24" s="367"/>
      <c r="V24" s="367"/>
      <c r="W24" s="367"/>
      <c r="X24" s="367"/>
      <c r="Y24" s="367"/>
      <c r="Z24" s="367"/>
      <c r="AA24" s="366"/>
      <c r="AB24" s="366"/>
      <c r="AC24" s="366"/>
      <c r="AD24" s="366"/>
      <c r="AE24" s="366"/>
      <c r="AF24" s="366"/>
      <c r="AG24" s="366"/>
      <c r="AH24" s="366"/>
      <c r="AI24" s="366"/>
      <c r="AJ24" s="366"/>
      <c r="AK24" s="366"/>
      <c r="AL24" s="367"/>
      <c r="AM24" s="367"/>
      <c r="AN24" s="367"/>
      <c r="AO24" s="367"/>
      <c r="AP24" s="367"/>
      <c r="AQ24" s="367"/>
      <c r="AR24" s="368"/>
      <c r="AS24" s="368"/>
      <c r="AT24" s="368"/>
      <c r="AU24" s="367"/>
      <c r="AV24" s="367"/>
      <c r="AW24" s="367"/>
      <c r="AX24" s="367"/>
      <c r="AY24" s="367"/>
      <c r="AZ24" s="367"/>
      <c r="BA24" s="367"/>
      <c r="BB24" s="368"/>
      <c r="BC24" s="368"/>
      <c r="BD24" s="368"/>
      <c r="BE24" s="322"/>
      <c r="BF24" s="323"/>
      <c r="BG24" s="324"/>
      <c r="BH24" s="368"/>
      <c r="BI24" s="322"/>
      <c r="BJ24" s="323"/>
      <c r="BK24" s="324"/>
      <c r="BL24" s="369"/>
      <c r="BM24" s="341"/>
    </row>
    <row r="25" spans="1:65" x14ac:dyDescent="0.2">
      <c r="A25" s="72"/>
      <c r="B25" s="366"/>
      <c r="C25" s="366"/>
      <c r="D25" s="366"/>
      <c r="E25" s="366"/>
      <c r="F25" s="366"/>
      <c r="G25" s="366"/>
      <c r="H25" s="366"/>
      <c r="I25" s="366"/>
      <c r="J25" s="366"/>
      <c r="K25" s="366"/>
      <c r="L25" s="366"/>
      <c r="M25" s="366"/>
      <c r="N25" s="366"/>
      <c r="O25" s="366"/>
      <c r="P25" s="366"/>
      <c r="Q25" s="366"/>
      <c r="R25" s="366"/>
      <c r="S25" s="367"/>
      <c r="T25" s="366"/>
      <c r="U25" s="367"/>
      <c r="V25" s="367"/>
      <c r="W25" s="367"/>
      <c r="X25" s="367"/>
      <c r="Y25" s="367"/>
      <c r="Z25" s="367"/>
      <c r="AA25" s="366"/>
      <c r="AB25" s="366"/>
      <c r="AC25" s="366"/>
      <c r="AD25" s="366"/>
      <c r="AE25" s="366"/>
      <c r="AF25" s="366"/>
      <c r="AG25" s="366"/>
      <c r="AH25" s="366"/>
      <c r="AI25" s="366"/>
      <c r="AJ25" s="366"/>
      <c r="AK25" s="366"/>
      <c r="AL25" s="367"/>
      <c r="AM25" s="367"/>
      <c r="AN25" s="367"/>
      <c r="AO25" s="367"/>
      <c r="AP25" s="367"/>
      <c r="AQ25" s="367"/>
      <c r="AR25" s="368"/>
      <c r="AS25" s="368"/>
      <c r="AT25" s="368"/>
      <c r="AU25" s="367"/>
      <c r="AV25" s="367"/>
      <c r="AW25" s="367"/>
      <c r="AX25" s="367"/>
      <c r="AY25" s="367"/>
      <c r="AZ25" s="367"/>
      <c r="BA25" s="367"/>
      <c r="BB25" s="368"/>
      <c r="BC25" s="368"/>
      <c r="BD25" s="368"/>
      <c r="BE25" s="322"/>
      <c r="BF25" s="323"/>
      <c r="BG25" s="324"/>
      <c r="BH25" s="368"/>
      <c r="BI25" s="322"/>
      <c r="BJ25" s="323"/>
      <c r="BK25" s="324"/>
      <c r="BL25" s="369"/>
      <c r="BM25" s="341"/>
    </row>
    <row r="26" spans="1:65" x14ac:dyDescent="0.2">
      <c r="A26" s="72"/>
      <c r="B26" s="366"/>
      <c r="C26" s="366"/>
      <c r="D26" s="366"/>
      <c r="E26" s="366"/>
      <c r="F26" s="366"/>
      <c r="G26" s="366"/>
      <c r="H26" s="366"/>
      <c r="I26" s="366"/>
      <c r="J26" s="366"/>
      <c r="K26" s="366"/>
      <c r="L26" s="366"/>
      <c r="M26" s="366"/>
      <c r="N26" s="366"/>
      <c r="O26" s="366"/>
      <c r="P26" s="366"/>
      <c r="Q26" s="366"/>
      <c r="R26" s="366"/>
      <c r="S26" s="367"/>
      <c r="T26" s="366"/>
      <c r="U26" s="367"/>
      <c r="V26" s="367"/>
      <c r="W26" s="367"/>
      <c r="X26" s="367"/>
      <c r="Y26" s="367"/>
      <c r="Z26" s="367"/>
      <c r="AA26" s="366"/>
      <c r="AB26" s="366"/>
      <c r="AC26" s="366"/>
      <c r="AD26" s="366"/>
      <c r="AE26" s="366"/>
      <c r="AF26" s="366"/>
      <c r="AG26" s="366"/>
      <c r="AH26" s="366"/>
      <c r="AI26" s="366"/>
      <c r="AJ26" s="366"/>
      <c r="AK26" s="366"/>
      <c r="AL26" s="367"/>
      <c r="AM26" s="367"/>
      <c r="AN26" s="367"/>
      <c r="AO26" s="367"/>
      <c r="AP26" s="367"/>
      <c r="AQ26" s="367"/>
      <c r="AR26" s="368"/>
      <c r="AS26" s="368"/>
      <c r="AT26" s="368"/>
      <c r="AU26" s="367"/>
      <c r="AV26" s="367"/>
      <c r="AW26" s="367"/>
      <c r="AX26" s="367"/>
      <c r="AY26" s="367"/>
      <c r="AZ26" s="367"/>
      <c r="BA26" s="367"/>
      <c r="BB26" s="368"/>
      <c r="BC26" s="368"/>
      <c r="BD26" s="368"/>
      <c r="BE26" s="322"/>
      <c r="BF26" s="323"/>
      <c r="BG26" s="324"/>
      <c r="BH26" s="368"/>
      <c r="BI26" s="322"/>
      <c r="BJ26" s="323"/>
      <c r="BK26" s="324"/>
      <c r="BL26" s="369"/>
      <c r="BM26" s="341"/>
    </row>
    <row r="27" spans="1:65" x14ac:dyDescent="0.2">
      <c r="A27" s="72"/>
      <c r="B27" s="366"/>
      <c r="C27" s="366"/>
      <c r="D27" s="366"/>
      <c r="E27" s="366"/>
      <c r="F27" s="366"/>
      <c r="G27" s="366"/>
      <c r="H27" s="366"/>
      <c r="I27" s="366"/>
      <c r="J27" s="366"/>
      <c r="K27" s="366"/>
      <c r="L27" s="366"/>
      <c r="M27" s="366"/>
      <c r="N27" s="366"/>
      <c r="O27" s="366"/>
      <c r="P27" s="366"/>
      <c r="Q27" s="366"/>
      <c r="R27" s="366"/>
      <c r="S27" s="367"/>
      <c r="T27" s="366"/>
      <c r="U27" s="367"/>
      <c r="V27" s="367"/>
      <c r="W27" s="367"/>
      <c r="X27" s="367"/>
      <c r="Y27" s="367"/>
      <c r="Z27" s="367"/>
      <c r="AA27" s="366"/>
      <c r="AB27" s="366"/>
      <c r="AC27" s="366"/>
      <c r="AD27" s="366"/>
      <c r="AE27" s="366"/>
      <c r="AF27" s="366"/>
      <c r="AG27" s="366"/>
      <c r="AH27" s="366"/>
      <c r="AI27" s="366"/>
      <c r="AJ27" s="366"/>
      <c r="AK27" s="366"/>
      <c r="AL27" s="367"/>
      <c r="AM27" s="367"/>
      <c r="AN27" s="367"/>
      <c r="AO27" s="367"/>
      <c r="AP27" s="367"/>
      <c r="AQ27" s="367"/>
      <c r="AR27" s="368"/>
      <c r="AS27" s="368"/>
      <c r="AT27" s="368"/>
      <c r="AU27" s="367"/>
      <c r="AV27" s="367"/>
      <c r="AW27" s="367"/>
      <c r="AX27" s="367"/>
      <c r="AY27" s="367"/>
      <c r="AZ27" s="367"/>
      <c r="BA27" s="367"/>
      <c r="BB27" s="368"/>
      <c r="BC27" s="368"/>
      <c r="BD27" s="368"/>
      <c r="BE27" s="322"/>
      <c r="BF27" s="323"/>
      <c r="BG27" s="324"/>
      <c r="BH27" s="368"/>
      <c r="BI27" s="322"/>
      <c r="BJ27" s="323"/>
      <c r="BK27" s="324"/>
      <c r="BL27" s="369"/>
      <c r="BM27" s="341"/>
    </row>
    <row r="28" spans="1:65" x14ac:dyDescent="0.2">
      <c r="A28" s="72"/>
      <c r="B28" s="366"/>
      <c r="C28" s="366"/>
      <c r="D28" s="366"/>
      <c r="E28" s="366"/>
      <c r="F28" s="366"/>
      <c r="G28" s="366"/>
      <c r="H28" s="366"/>
      <c r="I28" s="366"/>
      <c r="J28" s="366"/>
      <c r="K28" s="366"/>
      <c r="L28" s="366"/>
      <c r="M28" s="366"/>
      <c r="N28" s="366"/>
      <c r="O28" s="366"/>
      <c r="P28" s="366"/>
      <c r="Q28" s="366"/>
      <c r="R28" s="366"/>
      <c r="S28" s="367"/>
      <c r="T28" s="366"/>
      <c r="U28" s="367"/>
      <c r="V28" s="367"/>
      <c r="W28" s="367"/>
      <c r="X28" s="367"/>
      <c r="Y28" s="367"/>
      <c r="Z28" s="367"/>
      <c r="AA28" s="366"/>
      <c r="AB28" s="366"/>
      <c r="AC28" s="366"/>
      <c r="AD28" s="366"/>
      <c r="AE28" s="366"/>
      <c r="AF28" s="366"/>
      <c r="AG28" s="366"/>
      <c r="AH28" s="366"/>
      <c r="AI28" s="366"/>
      <c r="AJ28" s="366"/>
      <c r="AK28" s="366"/>
      <c r="AL28" s="367"/>
      <c r="AM28" s="367"/>
      <c r="AN28" s="367"/>
      <c r="AO28" s="367"/>
      <c r="AP28" s="367"/>
      <c r="AQ28" s="367"/>
      <c r="AR28" s="368"/>
      <c r="AS28" s="368"/>
      <c r="AT28" s="368"/>
      <c r="AU28" s="367"/>
      <c r="AV28" s="367"/>
      <c r="AW28" s="367"/>
      <c r="AX28" s="367"/>
      <c r="AY28" s="367"/>
      <c r="AZ28" s="367"/>
      <c r="BA28" s="367"/>
      <c r="BB28" s="368"/>
      <c r="BC28" s="368"/>
      <c r="BD28" s="368"/>
      <c r="BE28" s="322"/>
      <c r="BF28" s="323"/>
      <c r="BG28" s="324"/>
      <c r="BH28" s="368"/>
      <c r="BI28" s="322"/>
      <c r="BJ28" s="323"/>
      <c r="BK28" s="324"/>
      <c r="BL28" s="369"/>
      <c r="BM28" s="341"/>
    </row>
    <row r="29" spans="1:65" x14ac:dyDescent="0.2">
      <c r="A29" s="72"/>
      <c r="B29" s="366"/>
      <c r="C29" s="366"/>
      <c r="D29" s="366"/>
      <c r="E29" s="366"/>
      <c r="F29" s="366"/>
      <c r="G29" s="366"/>
      <c r="H29" s="366"/>
      <c r="I29" s="366"/>
      <c r="J29" s="366"/>
      <c r="K29" s="366"/>
      <c r="L29" s="366"/>
      <c r="M29" s="366"/>
      <c r="N29" s="366"/>
      <c r="O29" s="366"/>
      <c r="P29" s="366"/>
      <c r="Q29" s="366"/>
      <c r="R29" s="366"/>
      <c r="S29" s="367"/>
      <c r="T29" s="366"/>
      <c r="U29" s="367"/>
      <c r="V29" s="367"/>
      <c r="W29" s="367"/>
      <c r="X29" s="367"/>
      <c r="Y29" s="367"/>
      <c r="Z29" s="367"/>
      <c r="AA29" s="366"/>
      <c r="AB29" s="366"/>
      <c r="AC29" s="366"/>
      <c r="AD29" s="366"/>
      <c r="AE29" s="366"/>
      <c r="AF29" s="366"/>
      <c r="AG29" s="366"/>
      <c r="AH29" s="366"/>
      <c r="AI29" s="366"/>
      <c r="AJ29" s="366"/>
      <c r="AK29" s="366"/>
      <c r="AL29" s="367"/>
      <c r="AM29" s="367"/>
      <c r="AN29" s="367"/>
      <c r="AO29" s="367"/>
      <c r="AP29" s="367"/>
      <c r="AQ29" s="367"/>
      <c r="AR29" s="368"/>
      <c r="AS29" s="368"/>
      <c r="AT29" s="368"/>
      <c r="AU29" s="367"/>
      <c r="AV29" s="367"/>
      <c r="AW29" s="367"/>
      <c r="AX29" s="367"/>
      <c r="AY29" s="367"/>
      <c r="AZ29" s="367"/>
      <c r="BA29" s="367"/>
      <c r="BB29" s="368"/>
      <c r="BC29" s="368"/>
      <c r="BD29" s="368"/>
      <c r="BE29" s="322"/>
      <c r="BF29" s="323"/>
      <c r="BG29" s="324"/>
      <c r="BH29" s="368"/>
      <c r="BI29" s="322"/>
      <c r="BJ29" s="323"/>
      <c r="BK29" s="324"/>
      <c r="BL29" s="369"/>
      <c r="BM29" s="341"/>
    </row>
    <row r="30" spans="1:65" x14ac:dyDescent="0.2">
      <c r="A30" s="72"/>
      <c r="B30" s="366"/>
      <c r="C30" s="366"/>
      <c r="D30" s="366"/>
      <c r="E30" s="366"/>
      <c r="F30" s="366"/>
      <c r="G30" s="366"/>
      <c r="H30" s="366"/>
      <c r="I30" s="366"/>
      <c r="J30" s="366"/>
      <c r="K30" s="366"/>
      <c r="L30" s="366"/>
      <c r="M30" s="366"/>
      <c r="N30" s="366"/>
      <c r="O30" s="366"/>
      <c r="P30" s="366"/>
      <c r="Q30" s="366"/>
      <c r="R30" s="366"/>
      <c r="S30" s="367"/>
      <c r="T30" s="366"/>
      <c r="U30" s="367"/>
      <c r="V30" s="367"/>
      <c r="W30" s="367"/>
      <c r="X30" s="367"/>
      <c r="Y30" s="367"/>
      <c r="Z30" s="367"/>
      <c r="AA30" s="366"/>
      <c r="AB30" s="366"/>
      <c r="AC30" s="366"/>
      <c r="AD30" s="366"/>
      <c r="AE30" s="366"/>
      <c r="AF30" s="366"/>
      <c r="AG30" s="366"/>
      <c r="AH30" s="366"/>
      <c r="AI30" s="366"/>
      <c r="AJ30" s="366"/>
      <c r="AK30" s="366"/>
      <c r="AL30" s="367"/>
      <c r="AM30" s="367"/>
      <c r="AN30" s="367"/>
      <c r="AO30" s="367"/>
      <c r="AP30" s="367"/>
      <c r="AQ30" s="367"/>
      <c r="AR30" s="368"/>
      <c r="AS30" s="368"/>
      <c r="AT30" s="368"/>
      <c r="AU30" s="367"/>
      <c r="AV30" s="367"/>
      <c r="AW30" s="367"/>
      <c r="AX30" s="367"/>
      <c r="AY30" s="367"/>
      <c r="AZ30" s="367"/>
      <c r="BA30" s="367"/>
      <c r="BB30" s="368"/>
      <c r="BC30" s="368"/>
      <c r="BD30" s="368"/>
      <c r="BE30" s="322"/>
      <c r="BF30" s="323"/>
      <c r="BG30" s="324"/>
      <c r="BH30" s="368"/>
      <c r="BI30" s="322"/>
      <c r="BJ30" s="323"/>
      <c r="BK30" s="324"/>
      <c r="BL30" s="369"/>
      <c r="BM30" s="341"/>
    </row>
    <row r="31" spans="1:65" x14ac:dyDescent="0.2">
      <c r="A31" s="72"/>
      <c r="B31" s="366"/>
      <c r="C31" s="366"/>
      <c r="D31" s="366"/>
      <c r="E31" s="366"/>
      <c r="F31" s="366"/>
      <c r="G31" s="366"/>
      <c r="H31" s="366"/>
      <c r="I31" s="366"/>
      <c r="J31" s="366"/>
      <c r="K31" s="366"/>
      <c r="L31" s="366"/>
      <c r="M31" s="366"/>
      <c r="N31" s="366"/>
      <c r="O31" s="366"/>
      <c r="P31" s="366"/>
      <c r="Q31" s="366"/>
      <c r="R31" s="366"/>
      <c r="S31" s="367"/>
      <c r="T31" s="366"/>
      <c r="U31" s="367"/>
      <c r="V31" s="367"/>
      <c r="W31" s="367"/>
      <c r="X31" s="367"/>
      <c r="Y31" s="367"/>
      <c r="Z31" s="367"/>
      <c r="AA31" s="366"/>
      <c r="AB31" s="366"/>
      <c r="AC31" s="366"/>
      <c r="AD31" s="366"/>
      <c r="AE31" s="366"/>
      <c r="AF31" s="366"/>
      <c r="AG31" s="366"/>
      <c r="AH31" s="366"/>
      <c r="AI31" s="366"/>
      <c r="AJ31" s="366"/>
      <c r="AK31" s="366"/>
      <c r="AL31" s="367"/>
      <c r="AM31" s="367"/>
      <c r="AN31" s="367"/>
      <c r="AO31" s="367"/>
      <c r="AP31" s="367"/>
      <c r="AQ31" s="367"/>
      <c r="AR31" s="368"/>
      <c r="AS31" s="368"/>
      <c r="AT31" s="368"/>
      <c r="AU31" s="367"/>
      <c r="AV31" s="367"/>
      <c r="AW31" s="367"/>
      <c r="AX31" s="367"/>
      <c r="AY31" s="367"/>
      <c r="AZ31" s="367"/>
      <c r="BA31" s="367"/>
      <c r="BB31" s="368"/>
      <c r="BC31" s="368"/>
      <c r="BD31" s="368"/>
      <c r="BE31" s="322"/>
      <c r="BF31" s="323"/>
      <c r="BG31" s="324"/>
      <c r="BH31" s="368"/>
      <c r="BI31" s="322"/>
      <c r="BJ31" s="323"/>
      <c r="BK31" s="324"/>
      <c r="BL31" s="369"/>
      <c r="BM31" s="341"/>
    </row>
    <row r="32" spans="1:65" x14ac:dyDescent="0.2">
      <c r="A32" s="72"/>
      <c r="B32" s="366"/>
      <c r="C32" s="366"/>
      <c r="D32" s="366"/>
      <c r="E32" s="366"/>
      <c r="F32" s="366"/>
      <c r="G32" s="366"/>
      <c r="H32" s="366"/>
      <c r="I32" s="366"/>
      <c r="J32" s="366"/>
      <c r="K32" s="366"/>
      <c r="L32" s="366"/>
      <c r="M32" s="366"/>
      <c r="N32" s="366"/>
      <c r="O32" s="366"/>
      <c r="P32" s="366"/>
      <c r="Q32" s="366"/>
      <c r="R32" s="366"/>
      <c r="S32" s="367"/>
      <c r="T32" s="366"/>
      <c r="U32" s="367"/>
      <c r="V32" s="367"/>
      <c r="W32" s="367"/>
      <c r="X32" s="367"/>
      <c r="Y32" s="367"/>
      <c r="Z32" s="367"/>
      <c r="AA32" s="366"/>
      <c r="AB32" s="366"/>
      <c r="AC32" s="366"/>
      <c r="AD32" s="366"/>
      <c r="AE32" s="366"/>
      <c r="AF32" s="366"/>
      <c r="AG32" s="366"/>
      <c r="AH32" s="366"/>
      <c r="AI32" s="366"/>
      <c r="AJ32" s="366"/>
      <c r="AK32" s="366"/>
      <c r="AL32" s="367"/>
      <c r="AM32" s="367"/>
      <c r="AN32" s="367"/>
      <c r="AO32" s="367"/>
      <c r="AP32" s="367"/>
      <c r="AQ32" s="367"/>
      <c r="AR32" s="368"/>
      <c r="AS32" s="368"/>
      <c r="AT32" s="368"/>
      <c r="AU32" s="367"/>
      <c r="AV32" s="367"/>
      <c r="AW32" s="367"/>
      <c r="AX32" s="367"/>
      <c r="AY32" s="367"/>
      <c r="AZ32" s="367"/>
      <c r="BA32" s="367"/>
      <c r="BB32" s="368"/>
      <c r="BC32" s="368"/>
      <c r="BD32" s="368"/>
      <c r="BE32" s="322"/>
      <c r="BF32" s="323"/>
      <c r="BG32" s="324"/>
      <c r="BH32" s="368"/>
      <c r="BI32" s="322"/>
      <c r="BJ32" s="323"/>
      <c r="BK32" s="324"/>
      <c r="BL32" s="369"/>
      <c r="BM32" s="341"/>
    </row>
    <row r="33" spans="1:65" x14ac:dyDescent="0.2">
      <c r="A33" s="72"/>
      <c r="B33" s="366"/>
      <c r="C33" s="366"/>
      <c r="D33" s="366"/>
      <c r="E33" s="366"/>
      <c r="F33" s="366"/>
      <c r="G33" s="366"/>
      <c r="H33" s="366"/>
      <c r="I33" s="366"/>
      <c r="J33" s="366"/>
      <c r="K33" s="366"/>
      <c r="L33" s="366"/>
      <c r="M33" s="366"/>
      <c r="N33" s="366"/>
      <c r="O33" s="366"/>
      <c r="P33" s="366"/>
      <c r="Q33" s="366"/>
      <c r="R33" s="366"/>
      <c r="S33" s="367"/>
      <c r="T33" s="366"/>
      <c r="U33" s="367"/>
      <c r="V33" s="367"/>
      <c r="W33" s="367"/>
      <c r="X33" s="367"/>
      <c r="Y33" s="367"/>
      <c r="Z33" s="367"/>
      <c r="AA33" s="366"/>
      <c r="AB33" s="366"/>
      <c r="AC33" s="366"/>
      <c r="AD33" s="366"/>
      <c r="AE33" s="366"/>
      <c r="AF33" s="366"/>
      <c r="AG33" s="366"/>
      <c r="AH33" s="366"/>
      <c r="AI33" s="366"/>
      <c r="AJ33" s="366"/>
      <c r="AK33" s="366"/>
      <c r="AL33" s="367"/>
      <c r="AM33" s="367"/>
      <c r="AN33" s="367"/>
      <c r="AO33" s="367"/>
      <c r="AP33" s="367"/>
      <c r="AQ33" s="367"/>
      <c r="AR33" s="368"/>
      <c r="AS33" s="368"/>
      <c r="AT33" s="368"/>
      <c r="AU33" s="367"/>
      <c r="AV33" s="367"/>
      <c r="AW33" s="367"/>
      <c r="AX33" s="367"/>
      <c r="AY33" s="367"/>
      <c r="AZ33" s="367"/>
      <c r="BA33" s="367"/>
      <c r="BB33" s="368"/>
      <c r="BC33" s="368"/>
      <c r="BD33" s="368"/>
      <c r="BE33" s="322"/>
      <c r="BF33" s="323"/>
      <c r="BG33" s="324"/>
      <c r="BH33" s="368"/>
      <c r="BI33" s="322"/>
      <c r="BJ33" s="323"/>
      <c r="BK33" s="324"/>
      <c r="BL33" s="369"/>
      <c r="BM33" s="341"/>
    </row>
    <row r="34" spans="1:65" x14ac:dyDescent="0.2">
      <c r="A34" s="72"/>
      <c r="B34" s="366"/>
      <c r="C34" s="366"/>
      <c r="D34" s="366"/>
      <c r="E34" s="366"/>
      <c r="F34" s="366"/>
      <c r="G34" s="366"/>
      <c r="H34" s="366"/>
      <c r="I34" s="366"/>
      <c r="J34" s="366"/>
      <c r="K34" s="366"/>
      <c r="L34" s="366"/>
      <c r="M34" s="366"/>
      <c r="N34" s="366"/>
      <c r="O34" s="366"/>
      <c r="P34" s="366"/>
      <c r="Q34" s="366"/>
      <c r="R34" s="366"/>
      <c r="S34" s="367"/>
      <c r="T34" s="366"/>
      <c r="U34" s="367"/>
      <c r="V34" s="367"/>
      <c r="W34" s="367"/>
      <c r="X34" s="367"/>
      <c r="Y34" s="367"/>
      <c r="Z34" s="367"/>
      <c r="AA34" s="366"/>
      <c r="AB34" s="366"/>
      <c r="AC34" s="366"/>
      <c r="AD34" s="366"/>
      <c r="AE34" s="366"/>
      <c r="AF34" s="366"/>
      <c r="AG34" s="366"/>
      <c r="AH34" s="366"/>
      <c r="AI34" s="366"/>
      <c r="AJ34" s="366"/>
      <c r="AK34" s="366"/>
      <c r="AL34" s="367"/>
      <c r="AM34" s="367"/>
      <c r="AN34" s="367"/>
      <c r="AO34" s="367"/>
      <c r="AP34" s="367"/>
      <c r="AQ34" s="367"/>
      <c r="AR34" s="368"/>
      <c r="AS34" s="368"/>
      <c r="AT34" s="368"/>
      <c r="AU34" s="367"/>
      <c r="AV34" s="367"/>
      <c r="AW34" s="367"/>
      <c r="AX34" s="367"/>
      <c r="AY34" s="367"/>
      <c r="AZ34" s="367"/>
      <c r="BA34" s="367"/>
      <c r="BB34" s="368"/>
      <c r="BC34" s="368"/>
      <c r="BD34" s="368"/>
      <c r="BE34" s="322"/>
      <c r="BF34" s="323"/>
      <c r="BG34" s="324"/>
      <c r="BH34" s="368"/>
      <c r="BI34" s="322"/>
      <c r="BJ34" s="323"/>
      <c r="BK34" s="324"/>
      <c r="BL34" s="369"/>
      <c r="BM34" s="341"/>
    </row>
    <row r="35" spans="1:65" x14ac:dyDescent="0.2">
      <c r="A35" s="72"/>
      <c r="B35" s="366"/>
      <c r="C35" s="366"/>
      <c r="D35" s="366"/>
      <c r="E35" s="366"/>
      <c r="F35" s="366"/>
      <c r="G35" s="366"/>
      <c r="H35" s="366"/>
      <c r="I35" s="366"/>
      <c r="J35" s="366"/>
      <c r="K35" s="366"/>
      <c r="L35" s="366"/>
      <c r="M35" s="366"/>
      <c r="N35" s="366"/>
      <c r="O35" s="366"/>
      <c r="P35" s="366"/>
      <c r="Q35" s="366"/>
      <c r="R35" s="366"/>
      <c r="S35" s="367"/>
      <c r="T35" s="366"/>
      <c r="U35" s="367"/>
      <c r="V35" s="367"/>
      <c r="W35" s="367"/>
      <c r="X35" s="367"/>
      <c r="Y35" s="367"/>
      <c r="Z35" s="367"/>
      <c r="AA35" s="366"/>
      <c r="AB35" s="366"/>
      <c r="AC35" s="366"/>
      <c r="AD35" s="366"/>
      <c r="AE35" s="366"/>
      <c r="AF35" s="366"/>
      <c r="AG35" s="366"/>
      <c r="AH35" s="366"/>
      <c r="AI35" s="366"/>
      <c r="AJ35" s="366"/>
      <c r="AK35" s="366"/>
      <c r="AL35" s="367"/>
      <c r="AM35" s="367"/>
      <c r="AN35" s="367"/>
      <c r="AO35" s="367"/>
      <c r="AP35" s="367"/>
      <c r="AQ35" s="367"/>
      <c r="AR35" s="368"/>
      <c r="AS35" s="368"/>
      <c r="AT35" s="368"/>
      <c r="AU35" s="367"/>
      <c r="AV35" s="367"/>
      <c r="AW35" s="367"/>
      <c r="AX35" s="367"/>
      <c r="AY35" s="367"/>
      <c r="AZ35" s="367"/>
      <c r="BA35" s="367"/>
      <c r="BB35" s="368"/>
      <c r="BC35" s="368"/>
      <c r="BD35" s="368"/>
      <c r="BE35" s="322"/>
      <c r="BF35" s="323"/>
      <c r="BG35" s="324"/>
      <c r="BH35" s="368"/>
      <c r="BI35" s="322"/>
      <c r="BJ35" s="323"/>
      <c r="BK35" s="324"/>
      <c r="BL35" s="369"/>
      <c r="BM35" s="341"/>
    </row>
    <row r="36" spans="1:65" x14ac:dyDescent="0.2">
      <c r="A36" s="72"/>
      <c r="B36" s="366"/>
      <c r="C36" s="366"/>
      <c r="D36" s="366"/>
      <c r="E36" s="366"/>
      <c r="F36" s="366"/>
      <c r="G36" s="366"/>
      <c r="H36" s="366"/>
      <c r="I36" s="366"/>
      <c r="J36" s="366"/>
      <c r="K36" s="366"/>
      <c r="L36" s="366"/>
      <c r="M36" s="366"/>
      <c r="N36" s="366"/>
      <c r="O36" s="366"/>
      <c r="P36" s="366"/>
      <c r="Q36" s="366"/>
      <c r="R36" s="366"/>
      <c r="S36" s="367"/>
      <c r="T36" s="366"/>
      <c r="U36" s="367"/>
      <c r="V36" s="367"/>
      <c r="W36" s="367"/>
      <c r="X36" s="367"/>
      <c r="Y36" s="367"/>
      <c r="Z36" s="367"/>
      <c r="AA36" s="366"/>
      <c r="AB36" s="366"/>
      <c r="AC36" s="366"/>
      <c r="AD36" s="366"/>
      <c r="AE36" s="366"/>
      <c r="AF36" s="366"/>
      <c r="AG36" s="366"/>
      <c r="AH36" s="366"/>
      <c r="AI36" s="366"/>
      <c r="AJ36" s="366"/>
      <c r="AK36" s="366"/>
      <c r="AL36" s="367"/>
      <c r="AM36" s="367"/>
      <c r="AN36" s="367"/>
      <c r="AO36" s="367"/>
      <c r="AP36" s="367"/>
      <c r="AQ36" s="367"/>
      <c r="AR36" s="368"/>
      <c r="AS36" s="368"/>
      <c r="AT36" s="368"/>
      <c r="AU36" s="367"/>
      <c r="AV36" s="367"/>
      <c r="AW36" s="367"/>
      <c r="AX36" s="367"/>
      <c r="AY36" s="367"/>
      <c r="AZ36" s="367"/>
      <c r="BA36" s="367"/>
      <c r="BB36" s="368"/>
      <c r="BC36" s="368"/>
      <c r="BD36" s="368"/>
      <c r="BE36" s="322"/>
      <c r="BF36" s="323"/>
      <c r="BG36" s="324"/>
      <c r="BH36" s="368"/>
      <c r="BI36" s="322"/>
      <c r="BJ36" s="323"/>
      <c r="BK36" s="324"/>
      <c r="BL36" s="369"/>
      <c r="BM36" s="341"/>
    </row>
    <row r="37" spans="1:65" x14ac:dyDescent="0.2">
      <c r="A37" s="72"/>
      <c r="B37" s="366"/>
      <c r="C37" s="366"/>
      <c r="D37" s="366"/>
      <c r="E37" s="366"/>
      <c r="F37" s="366"/>
      <c r="G37" s="366"/>
      <c r="H37" s="366"/>
      <c r="I37" s="366"/>
      <c r="J37" s="366"/>
      <c r="K37" s="366"/>
      <c r="L37" s="366"/>
      <c r="M37" s="366"/>
      <c r="N37" s="366"/>
      <c r="O37" s="366"/>
      <c r="P37" s="366"/>
      <c r="Q37" s="366"/>
      <c r="R37" s="366"/>
      <c r="S37" s="367"/>
      <c r="T37" s="366"/>
      <c r="U37" s="367"/>
      <c r="V37" s="367"/>
      <c r="W37" s="367"/>
      <c r="X37" s="367"/>
      <c r="Y37" s="367"/>
      <c r="Z37" s="367"/>
      <c r="AA37" s="366"/>
      <c r="AB37" s="366"/>
      <c r="AC37" s="366"/>
      <c r="AD37" s="366"/>
      <c r="AE37" s="366"/>
      <c r="AF37" s="366"/>
      <c r="AG37" s="366"/>
      <c r="AH37" s="366"/>
      <c r="AI37" s="366"/>
      <c r="AJ37" s="366"/>
      <c r="AK37" s="366"/>
      <c r="AL37" s="367"/>
      <c r="AM37" s="367"/>
      <c r="AN37" s="367"/>
      <c r="AO37" s="367"/>
      <c r="AP37" s="367"/>
      <c r="AQ37" s="367"/>
      <c r="AR37" s="368"/>
      <c r="AS37" s="368"/>
      <c r="AT37" s="368"/>
      <c r="AU37" s="367"/>
      <c r="AV37" s="367"/>
      <c r="AW37" s="367"/>
      <c r="AX37" s="367"/>
      <c r="AY37" s="367"/>
      <c r="AZ37" s="367"/>
      <c r="BA37" s="367"/>
      <c r="BB37" s="368"/>
      <c r="BC37" s="368"/>
      <c r="BD37" s="368"/>
      <c r="BE37" s="322"/>
      <c r="BF37" s="323"/>
      <c r="BG37" s="324"/>
      <c r="BH37" s="368"/>
      <c r="BI37" s="322"/>
      <c r="BJ37" s="323"/>
      <c r="BK37" s="324"/>
      <c r="BL37" s="369"/>
      <c r="BM37" s="341"/>
    </row>
    <row r="38" spans="1:65" x14ac:dyDescent="0.2">
      <c r="A38" s="72"/>
      <c r="B38" s="366"/>
      <c r="C38" s="366"/>
      <c r="D38" s="366"/>
      <c r="E38" s="366"/>
      <c r="F38" s="366"/>
      <c r="G38" s="366"/>
      <c r="H38" s="366"/>
      <c r="I38" s="366"/>
      <c r="J38" s="366"/>
      <c r="K38" s="366"/>
      <c r="L38" s="366"/>
      <c r="M38" s="366"/>
      <c r="N38" s="366"/>
      <c r="O38" s="366"/>
      <c r="P38" s="366"/>
      <c r="Q38" s="366"/>
      <c r="R38" s="366"/>
      <c r="S38" s="367"/>
      <c r="T38" s="366"/>
      <c r="U38" s="367"/>
      <c r="V38" s="367"/>
      <c r="W38" s="367"/>
      <c r="X38" s="367"/>
      <c r="Y38" s="367"/>
      <c r="Z38" s="367"/>
      <c r="AA38" s="366"/>
      <c r="AB38" s="366"/>
      <c r="AC38" s="366"/>
      <c r="AD38" s="366"/>
      <c r="AE38" s="366"/>
      <c r="AF38" s="366"/>
      <c r="AG38" s="366"/>
      <c r="AH38" s="366"/>
      <c r="AI38" s="366"/>
      <c r="AJ38" s="366"/>
      <c r="AK38" s="366"/>
      <c r="AL38" s="367"/>
      <c r="AM38" s="367"/>
      <c r="AN38" s="367"/>
      <c r="AO38" s="367"/>
      <c r="AP38" s="367"/>
      <c r="AQ38" s="367"/>
      <c r="AR38" s="368"/>
      <c r="AS38" s="368"/>
      <c r="AT38" s="368"/>
      <c r="AU38" s="367"/>
      <c r="AV38" s="367"/>
      <c r="AW38" s="367"/>
      <c r="AX38" s="367"/>
      <c r="AY38" s="367"/>
      <c r="AZ38" s="367"/>
      <c r="BA38" s="367"/>
      <c r="BB38" s="368"/>
      <c r="BC38" s="368"/>
      <c r="BD38" s="368"/>
      <c r="BE38" s="322"/>
      <c r="BF38" s="323"/>
      <c r="BG38" s="324"/>
      <c r="BH38" s="368"/>
      <c r="BI38" s="322"/>
      <c r="BJ38" s="323"/>
      <c r="BK38" s="324"/>
      <c r="BL38" s="369"/>
      <c r="BM38" s="341"/>
    </row>
    <row r="39" spans="1:65" x14ac:dyDescent="0.2">
      <c r="A39" s="72"/>
      <c r="B39" s="366"/>
      <c r="C39" s="366"/>
      <c r="D39" s="366"/>
      <c r="E39" s="366"/>
      <c r="F39" s="366"/>
      <c r="G39" s="366"/>
      <c r="H39" s="366"/>
      <c r="I39" s="366"/>
      <c r="J39" s="366"/>
      <c r="K39" s="366"/>
      <c r="L39" s="366"/>
      <c r="M39" s="366"/>
      <c r="N39" s="366"/>
      <c r="O39" s="366"/>
      <c r="P39" s="366"/>
      <c r="Q39" s="366"/>
      <c r="R39" s="366"/>
      <c r="S39" s="367"/>
      <c r="T39" s="366"/>
      <c r="U39" s="367"/>
      <c r="V39" s="367"/>
      <c r="W39" s="367"/>
      <c r="X39" s="367"/>
      <c r="Y39" s="367"/>
      <c r="Z39" s="367"/>
      <c r="AA39" s="366"/>
      <c r="AB39" s="366"/>
      <c r="AC39" s="366"/>
      <c r="AD39" s="366"/>
      <c r="AE39" s="366"/>
      <c r="AF39" s="366"/>
      <c r="AG39" s="366"/>
      <c r="AH39" s="366"/>
      <c r="AI39" s="366"/>
      <c r="AJ39" s="366"/>
      <c r="AK39" s="366"/>
      <c r="AL39" s="367"/>
      <c r="AM39" s="367"/>
      <c r="AN39" s="367"/>
      <c r="AO39" s="367"/>
      <c r="AP39" s="367"/>
      <c r="AQ39" s="367"/>
      <c r="AR39" s="368"/>
      <c r="AS39" s="368"/>
      <c r="AT39" s="368"/>
      <c r="AU39" s="367"/>
      <c r="AV39" s="367"/>
      <c r="AW39" s="367"/>
      <c r="AX39" s="367"/>
      <c r="AY39" s="367"/>
      <c r="AZ39" s="367"/>
      <c r="BA39" s="367"/>
      <c r="BB39" s="368"/>
      <c r="BC39" s="368"/>
      <c r="BD39" s="368"/>
      <c r="BE39" s="322"/>
      <c r="BF39" s="323"/>
      <c r="BG39" s="324"/>
      <c r="BH39" s="368"/>
      <c r="BI39" s="322"/>
      <c r="BJ39" s="323"/>
      <c r="BK39" s="324"/>
      <c r="BL39" s="369"/>
      <c r="BM39" s="341"/>
    </row>
    <row r="40" spans="1:65" x14ac:dyDescent="0.2">
      <c r="A40" s="72"/>
      <c r="B40" s="366"/>
      <c r="C40" s="366"/>
      <c r="D40" s="366"/>
      <c r="E40" s="366"/>
      <c r="F40" s="366"/>
      <c r="G40" s="366"/>
      <c r="H40" s="366"/>
      <c r="I40" s="366"/>
      <c r="J40" s="366"/>
      <c r="K40" s="366"/>
      <c r="L40" s="366"/>
      <c r="M40" s="366"/>
      <c r="N40" s="366"/>
      <c r="O40" s="366"/>
      <c r="P40" s="366"/>
      <c r="Q40" s="366"/>
      <c r="R40" s="366"/>
      <c r="S40" s="367"/>
      <c r="T40" s="366"/>
      <c r="U40" s="367"/>
      <c r="V40" s="367"/>
      <c r="W40" s="367"/>
      <c r="X40" s="367"/>
      <c r="Y40" s="367"/>
      <c r="Z40" s="367"/>
      <c r="AA40" s="366"/>
      <c r="AB40" s="366"/>
      <c r="AC40" s="366"/>
      <c r="AD40" s="366"/>
      <c r="AE40" s="366"/>
      <c r="AF40" s="366"/>
      <c r="AG40" s="366"/>
      <c r="AH40" s="366"/>
      <c r="AI40" s="366"/>
      <c r="AJ40" s="366"/>
      <c r="AK40" s="366"/>
      <c r="AL40" s="367"/>
      <c r="AM40" s="367"/>
      <c r="AN40" s="367"/>
      <c r="AO40" s="367"/>
      <c r="AP40" s="367"/>
      <c r="AQ40" s="367"/>
      <c r="AR40" s="368"/>
      <c r="AS40" s="368"/>
      <c r="AT40" s="368"/>
      <c r="AU40" s="367"/>
      <c r="AV40" s="367"/>
      <c r="AW40" s="367"/>
      <c r="AX40" s="367"/>
      <c r="AY40" s="367"/>
      <c r="AZ40" s="367"/>
      <c r="BA40" s="367"/>
      <c r="BB40" s="368"/>
      <c r="BC40" s="368"/>
      <c r="BD40" s="368"/>
      <c r="BE40" s="322"/>
      <c r="BF40" s="323"/>
      <c r="BG40" s="324"/>
      <c r="BH40" s="368"/>
      <c r="BI40" s="322"/>
      <c r="BJ40" s="323"/>
      <c r="BK40" s="324"/>
      <c r="BL40" s="369"/>
      <c r="BM40" s="341"/>
    </row>
    <row r="41" spans="1:65" x14ac:dyDescent="0.2">
      <c r="A41" s="72"/>
      <c r="B41" s="366"/>
      <c r="C41" s="366"/>
      <c r="D41" s="366"/>
      <c r="E41" s="366"/>
      <c r="F41" s="366"/>
      <c r="G41" s="366"/>
      <c r="H41" s="366"/>
      <c r="I41" s="366"/>
      <c r="J41" s="366"/>
      <c r="K41" s="366"/>
      <c r="L41" s="366"/>
      <c r="M41" s="366"/>
      <c r="N41" s="366"/>
      <c r="O41" s="366"/>
      <c r="P41" s="366"/>
      <c r="Q41" s="366"/>
      <c r="R41" s="366"/>
      <c r="S41" s="367"/>
      <c r="T41" s="366"/>
      <c r="U41" s="367"/>
      <c r="V41" s="367"/>
      <c r="W41" s="367"/>
      <c r="X41" s="367"/>
      <c r="Y41" s="367"/>
      <c r="Z41" s="367"/>
      <c r="AA41" s="366"/>
      <c r="AB41" s="366"/>
      <c r="AC41" s="366"/>
      <c r="AD41" s="366"/>
      <c r="AE41" s="366"/>
      <c r="AF41" s="366"/>
      <c r="AG41" s="366"/>
      <c r="AH41" s="366"/>
      <c r="AI41" s="366"/>
      <c r="AJ41" s="366"/>
      <c r="AK41" s="366"/>
      <c r="AL41" s="367"/>
      <c r="AM41" s="367"/>
      <c r="AN41" s="367"/>
      <c r="AO41" s="367"/>
      <c r="AP41" s="367"/>
      <c r="AQ41" s="367"/>
      <c r="AR41" s="368"/>
      <c r="AS41" s="368"/>
      <c r="AT41" s="368"/>
      <c r="AU41" s="367"/>
      <c r="AV41" s="367"/>
      <c r="AW41" s="367"/>
      <c r="AX41" s="367"/>
      <c r="AY41" s="367"/>
      <c r="AZ41" s="367"/>
      <c r="BA41" s="367"/>
      <c r="BB41" s="368"/>
      <c r="BC41" s="368"/>
      <c r="BD41" s="368"/>
      <c r="BE41" s="322"/>
      <c r="BF41" s="323"/>
      <c r="BG41" s="324"/>
      <c r="BH41" s="368"/>
      <c r="BI41" s="322"/>
      <c r="BJ41" s="323"/>
      <c r="BK41" s="324"/>
      <c r="BL41" s="369"/>
      <c r="BM41" s="341"/>
    </row>
    <row r="42" spans="1:65" x14ac:dyDescent="0.2">
      <c r="A42" s="72"/>
      <c r="B42" s="366"/>
      <c r="C42" s="366"/>
      <c r="D42" s="366"/>
      <c r="E42" s="366"/>
      <c r="F42" s="366"/>
      <c r="G42" s="366"/>
      <c r="H42" s="366"/>
      <c r="I42" s="366"/>
      <c r="J42" s="366"/>
      <c r="K42" s="366"/>
      <c r="L42" s="366"/>
      <c r="M42" s="366"/>
      <c r="N42" s="366"/>
      <c r="O42" s="366"/>
      <c r="P42" s="366"/>
      <c r="Q42" s="366"/>
      <c r="R42" s="366"/>
      <c r="S42" s="367"/>
      <c r="T42" s="366"/>
      <c r="U42" s="367"/>
      <c r="V42" s="367"/>
      <c r="W42" s="367"/>
      <c r="X42" s="367"/>
      <c r="Y42" s="367"/>
      <c r="Z42" s="367"/>
      <c r="AA42" s="366"/>
      <c r="AB42" s="366"/>
      <c r="AC42" s="366"/>
      <c r="AD42" s="366"/>
      <c r="AE42" s="366"/>
      <c r="AF42" s="366"/>
      <c r="AG42" s="366"/>
      <c r="AH42" s="366"/>
      <c r="AI42" s="366"/>
      <c r="AJ42" s="366"/>
      <c r="AK42" s="366"/>
      <c r="AL42" s="367"/>
      <c r="AM42" s="367"/>
      <c r="AN42" s="367"/>
      <c r="AO42" s="367"/>
      <c r="AP42" s="367"/>
      <c r="AQ42" s="367"/>
      <c r="AR42" s="368"/>
      <c r="AS42" s="368"/>
      <c r="AT42" s="368"/>
      <c r="AU42" s="367"/>
      <c r="AV42" s="367"/>
      <c r="AW42" s="367"/>
      <c r="AX42" s="367"/>
      <c r="AY42" s="367"/>
      <c r="AZ42" s="367"/>
      <c r="BA42" s="367"/>
      <c r="BB42" s="368"/>
      <c r="BC42" s="368"/>
      <c r="BD42" s="368"/>
      <c r="BE42" s="322"/>
      <c r="BF42" s="323"/>
      <c r="BG42" s="324"/>
      <c r="BH42" s="368"/>
      <c r="BI42" s="322"/>
      <c r="BJ42" s="323"/>
      <c r="BK42" s="324"/>
      <c r="BL42" s="369"/>
      <c r="BM42" s="341"/>
    </row>
    <row r="43" spans="1:65" x14ac:dyDescent="0.2">
      <c r="A43" s="72"/>
      <c r="B43" s="366"/>
      <c r="C43" s="366"/>
      <c r="D43" s="366"/>
      <c r="E43" s="366"/>
      <c r="F43" s="366"/>
      <c r="G43" s="366"/>
      <c r="H43" s="366"/>
      <c r="I43" s="366"/>
      <c r="J43" s="366"/>
      <c r="K43" s="366"/>
      <c r="L43" s="366"/>
      <c r="M43" s="366"/>
      <c r="N43" s="366"/>
      <c r="O43" s="366"/>
      <c r="P43" s="366"/>
      <c r="Q43" s="366"/>
      <c r="R43" s="366"/>
      <c r="S43" s="367"/>
      <c r="T43" s="366"/>
      <c r="U43" s="367"/>
      <c r="V43" s="367"/>
      <c r="W43" s="367"/>
      <c r="X43" s="367"/>
      <c r="Y43" s="367"/>
      <c r="Z43" s="367"/>
      <c r="AA43" s="366"/>
      <c r="AB43" s="366"/>
      <c r="AC43" s="366"/>
      <c r="AD43" s="366"/>
      <c r="AE43" s="366"/>
      <c r="AF43" s="366"/>
      <c r="AG43" s="366"/>
      <c r="AH43" s="366"/>
      <c r="AI43" s="366"/>
      <c r="AJ43" s="366"/>
      <c r="AK43" s="366"/>
      <c r="AL43" s="367"/>
      <c r="AM43" s="367"/>
      <c r="AN43" s="367"/>
      <c r="AO43" s="367"/>
      <c r="AP43" s="367"/>
      <c r="AQ43" s="367"/>
      <c r="AR43" s="368"/>
      <c r="AS43" s="368"/>
      <c r="AT43" s="368"/>
      <c r="AU43" s="367"/>
      <c r="AV43" s="367"/>
      <c r="AW43" s="367"/>
      <c r="AX43" s="367"/>
      <c r="AY43" s="367"/>
      <c r="AZ43" s="367"/>
      <c r="BA43" s="367"/>
      <c r="BB43" s="368"/>
      <c r="BC43" s="368"/>
      <c r="BD43" s="368"/>
      <c r="BE43" s="322"/>
      <c r="BF43" s="323"/>
      <c r="BG43" s="324"/>
      <c r="BH43" s="368"/>
      <c r="BI43" s="322"/>
      <c r="BJ43" s="323"/>
      <c r="BK43" s="324"/>
      <c r="BL43" s="369"/>
      <c r="BM43" s="341"/>
    </row>
    <row r="44" spans="1:65" x14ac:dyDescent="0.2">
      <c r="A44" s="72"/>
      <c r="B44" s="366"/>
      <c r="C44" s="366"/>
      <c r="D44" s="366"/>
      <c r="E44" s="366"/>
      <c r="F44" s="366"/>
      <c r="G44" s="366"/>
      <c r="H44" s="366"/>
      <c r="I44" s="366"/>
      <c r="J44" s="366"/>
      <c r="K44" s="366"/>
      <c r="L44" s="366"/>
      <c r="M44" s="366"/>
      <c r="N44" s="366"/>
      <c r="O44" s="366"/>
      <c r="P44" s="366"/>
      <c r="Q44" s="366"/>
      <c r="R44" s="366"/>
      <c r="S44" s="367"/>
      <c r="T44" s="366"/>
      <c r="U44" s="367"/>
      <c r="V44" s="367"/>
      <c r="W44" s="367"/>
      <c r="X44" s="367"/>
      <c r="Y44" s="367"/>
      <c r="Z44" s="367"/>
      <c r="AA44" s="366"/>
      <c r="AB44" s="366"/>
      <c r="AC44" s="366"/>
      <c r="AD44" s="366"/>
      <c r="AE44" s="366"/>
      <c r="AF44" s="366"/>
      <c r="AG44" s="366"/>
      <c r="AH44" s="366"/>
      <c r="AI44" s="366"/>
      <c r="AJ44" s="366"/>
      <c r="AK44" s="366"/>
      <c r="AL44" s="367"/>
      <c r="AM44" s="367"/>
      <c r="AN44" s="367"/>
      <c r="AO44" s="367"/>
      <c r="AP44" s="367"/>
      <c r="AQ44" s="367"/>
      <c r="AR44" s="368"/>
      <c r="AS44" s="368"/>
      <c r="AT44" s="368"/>
      <c r="AU44" s="367"/>
      <c r="AV44" s="367"/>
      <c r="AW44" s="367"/>
      <c r="AX44" s="367"/>
      <c r="AY44" s="367"/>
      <c r="AZ44" s="367"/>
      <c r="BA44" s="367"/>
      <c r="BB44" s="368"/>
      <c r="BC44" s="368"/>
      <c r="BD44" s="368"/>
      <c r="BE44" s="322"/>
      <c r="BF44" s="323"/>
      <c r="BG44" s="324"/>
      <c r="BH44" s="368"/>
      <c r="BI44" s="322"/>
      <c r="BJ44" s="323"/>
      <c r="BK44" s="324"/>
      <c r="BL44" s="369"/>
      <c r="BM44" s="341"/>
    </row>
    <row r="45" spans="1:65" x14ac:dyDescent="0.2">
      <c r="A45" s="72"/>
      <c r="B45" s="366"/>
      <c r="C45" s="366"/>
      <c r="D45" s="366"/>
      <c r="E45" s="366"/>
      <c r="F45" s="366"/>
      <c r="G45" s="366"/>
      <c r="H45" s="366"/>
      <c r="I45" s="366"/>
      <c r="J45" s="366"/>
      <c r="K45" s="366"/>
      <c r="L45" s="366"/>
      <c r="M45" s="366"/>
      <c r="N45" s="366"/>
      <c r="O45" s="366"/>
      <c r="P45" s="366"/>
      <c r="Q45" s="366"/>
      <c r="R45" s="366"/>
      <c r="S45" s="367"/>
      <c r="T45" s="366"/>
      <c r="U45" s="367"/>
      <c r="V45" s="367"/>
      <c r="W45" s="367"/>
      <c r="X45" s="367"/>
      <c r="Y45" s="367"/>
      <c r="Z45" s="367"/>
      <c r="AA45" s="366"/>
      <c r="AB45" s="366"/>
      <c r="AC45" s="366"/>
      <c r="AD45" s="366"/>
      <c r="AE45" s="366"/>
      <c r="AF45" s="366"/>
      <c r="AG45" s="366"/>
      <c r="AH45" s="366"/>
      <c r="AI45" s="366"/>
      <c r="AJ45" s="366"/>
      <c r="AK45" s="366"/>
      <c r="AL45" s="367"/>
      <c r="AM45" s="367"/>
      <c r="AN45" s="367"/>
      <c r="AO45" s="367"/>
      <c r="AP45" s="367"/>
      <c r="AQ45" s="367"/>
      <c r="AR45" s="368"/>
      <c r="AS45" s="368"/>
      <c r="AT45" s="368"/>
      <c r="AU45" s="367"/>
      <c r="AV45" s="367"/>
      <c r="AW45" s="367"/>
      <c r="AX45" s="367"/>
      <c r="AY45" s="367"/>
      <c r="AZ45" s="367"/>
      <c r="BA45" s="367"/>
      <c r="BB45" s="368"/>
      <c r="BC45" s="368"/>
      <c r="BD45" s="368"/>
      <c r="BE45" s="322"/>
      <c r="BF45" s="323"/>
      <c r="BG45" s="324"/>
      <c r="BH45" s="368"/>
      <c r="BI45" s="322"/>
      <c r="BJ45" s="323"/>
      <c r="BK45" s="324"/>
      <c r="BL45" s="369"/>
      <c r="BM45" s="341"/>
    </row>
    <row r="46" spans="1:65" x14ac:dyDescent="0.2">
      <c r="A46" s="72"/>
      <c r="B46" s="366"/>
      <c r="C46" s="366"/>
      <c r="D46" s="366"/>
      <c r="E46" s="366"/>
      <c r="F46" s="366"/>
      <c r="G46" s="366"/>
      <c r="H46" s="366"/>
      <c r="I46" s="366"/>
      <c r="J46" s="366"/>
      <c r="K46" s="366"/>
      <c r="L46" s="366"/>
      <c r="M46" s="366"/>
      <c r="N46" s="366"/>
      <c r="O46" s="366"/>
      <c r="P46" s="366"/>
      <c r="Q46" s="366"/>
      <c r="R46" s="366"/>
      <c r="S46" s="367"/>
      <c r="T46" s="366"/>
      <c r="U46" s="367"/>
      <c r="V46" s="367"/>
      <c r="W46" s="367"/>
      <c r="X46" s="367"/>
      <c r="Y46" s="367"/>
      <c r="Z46" s="367"/>
      <c r="AA46" s="366"/>
      <c r="AB46" s="366"/>
      <c r="AC46" s="366"/>
      <c r="AD46" s="366"/>
      <c r="AE46" s="366"/>
      <c r="AF46" s="366"/>
      <c r="AG46" s="366"/>
      <c r="AH46" s="366"/>
      <c r="AI46" s="366"/>
      <c r="AJ46" s="366"/>
      <c r="AK46" s="366"/>
      <c r="AL46" s="367"/>
      <c r="AM46" s="367"/>
      <c r="AN46" s="367"/>
      <c r="AO46" s="367"/>
      <c r="AP46" s="367"/>
      <c r="AQ46" s="367"/>
      <c r="AR46" s="368"/>
      <c r="AS46" s="368"/>
      <c r="AT46" s="368"/>
      <c r="AU46" s="367"/>
      <c r="AV46" s="367"/>
      <c r="AW46" s="367"/>
      <c r="AX46" s="367"/>
      <c r="AY46" s="367"/>
      <c r="AZ46" s="367"/>
      <c r="BA46" s="367"/>
      <c r="BB46" s="368"/>
      <c r="BC46" s="368"/>
      <c r="BD46" s="368"/>
      <c r="BE46" s="322"/>
      <c r="BF46" s="323"/>
      <c r="BG46" s="324"/>
      <c r="BH46" s="368"/>
      <c r="BI46" s="322"/>
      <c r="BJ46" s="323"/>
      <c r="BK46" s="324"/>
      <c r="BL46" s="369"/>
      <c r="BM46" s="341"/>
    </row>
    <row r="47" spans="1:65" x14ac:dyDescent="0.2">
      <c r="A47" s="72"/>
      <c r="B47" s="366"/>
      <c r="C47" s="366"/>
      <c r="D47" s="366"/>
      <c r="E47" s="366"/>
      <c r="F47" s="366"/>
      <c r="G47" s="366"/>
      <c r="H47" s="366"/>
      <c r="I47" s="366"/>
      <c r="J47" s="366"/>
      <c r="K47" s="366"/>
      <c r="L47" s="366"/>
      <c r="M47" s="366"/>
      <c r="N47" s="366"/>
      <c r="O47" s="366"/>
      <c r="P47" s="366"/>
      <c r="Q47" s="366"/>
      <c r="R47" s="366"/>
      <c r="S47" s="367"/>
      <c r="T47" s="366"/>
      <c r="U47" s="367"/>
      <c r="V47" s="367"/>
      <c r="W47" s="367"/>
      <c r="X47" s="367"/>
      <c r="Y47" s="367"/>
      <c r="Z47" s="367"/>
      <c r="AA47" s="366"/>
      <c r="AB47" s="366"/>
      <c r="AC47" s="366"/>
      <c r="AD47" s="366"/>
      <c r="AE47" s="366"/>
      <c r="AF47" s="366"/>
      <c r="AG47" s="366"/>
      <c r="AH47" s="366"/>
      <c r="AI47" s="366"/>
      <c r="AJ47" s="366"/>
      <c r="AK47" s="366"/>
      <c r="AL47" s="367"/>
      <c r="AM47" s="367"/>
      <c r="AN47" s="367"/>
      <c r="AO47" s="367"/>
      <c r="AP47" s="367"/>
      <c r="AQ47" s="367"/>
      <c r="AR47" s="368"/>
      <c r="AS47" s="368"/>
      <c r="AT47" s="368"/>
      <c r="AU47" s="367"/>
      <c r="AV47" s="367"/>
      <c r="AW47" s="367"/>
      <c r="AX47" s="367"/>
      <c r="AY47" s="367"/>
      <c r="AZ47" s="367"/>
      <c r="BA47" s="367"/>
      <c r="BB47" s="368"/>
      <c r="BC47" s="368"/>
      <c r="BD47" s="368"/>
      <c r="BE47" s="322"/>
      <c r="BF47" s="323"/>
      <c r="BG47" s="324"/>
      <c r="BH47" s="368"/>
      <c r="BI47" s="322"/>
      <c r="BJ47" s="323"/>
      <c r="BK47" s="324"/>
      <c r="BL47" s="369"/>
      <c r="BM47" s="341"/>
    </row>
    <row r="48" spans="1:65" x14ac:dyDescent="0.2">
      <c r="A48" s="72"/>
      <c r="B48" s="366"/>
      <c r="C48" s="366"/>
      <c r="D48" s="366"/>
      <c r="E48" s="366"/>
      <c r="F48" s="366"/>
      <c r="G48" s="366"/>
      <c r="H48" s="366"/>
      <c r="I48" s="366"/>
      <c r="J48" s="366"/>
      <c r="K48" s="366"/>
      <c r="L48" s="366"/>
      <c r="M48" s="366"/>
      <c r="N48" s="366"/>
      <c r="O48" s="366"/>
      <c r="P48" s="366"/>
      <c r="Q48" s="366"/>
      <c r="R48" s="366"/>
      <c r="S48" s="367"/>
      <c r="T48" s="366"/>
      <c r="U48" s="367"/>
      <c r="V48" s="367"/>
      <c r="W48" s="367"/>
      <c r="X48" s="367"/>
      <c r="Y48" s="367"/>
      <c r="Z48" s="367"/>
      <c r="AA48" s="366"/>
      <c r="AB48" s="366"/>
      <c r="AC48" s="366"/>
      <c r="AD48" s="366"/>
      <c r="AE48" s="366"/>
      <c r="AF48" s="366"/>
      <c r="AG48" s="366"/>
      <c r="AH48" s="366"/>
      <c r="AI48" s="366"/>
      <c r="AJ48" s="366"/>
      <c r="AK48" s="366"/>
      <c r="AL48" s="367"/>
      <c r="AM48" s="367"/>
      <c r="AN48" s="367"/>
      <c r="AO48" s="367"/>
      <c r="AP48" s="367"/>
      <c r="AQ48" s="367"/>
      <c r="AR48" s="368"/>
      <c r="AS48" s="368"/>
      <c r="AT48" s="368"/>
      <c r="AU48" s="367"/>
      <c r="AV48" s="367"/>
      <c r="AW48" s="367"/>
      <c r="AX48" s="367"/>
      <c r="AY48" s="367"/>
      <c r="AZ48" s="367"/>
      <c r="BA48" s="367"/>
      <c r="BB48" s="368"/>
      <c r="BC48" s="368"/>
      <c r="BD48" s="368"/>
      <c r="BE48" s="322"/>
      <c r="BF48" s="323"/>
      <c r="BG48" s="324"/>
      <c r="BH48" s="368"/>
      <c r="BI48" s="322"/>
      <c r="BJ48" s="323"/>
      <c r="BK48" s="324"/>
      <c r="BL48" s="369"/>
      <c r="BM48" s="341"/>
    </row>
    <row r="49" spans="1:65" x14ac:dyDescent="0.2">
      <c r="A49" s="72"/>
      <c r="B49" s="366"/>
      <c r="C49" s="366"/>
      <c r="D49" s="366"/>
      <c r="E49" s="366"/>
      <c r="F49" s="366"/>
      <c r="G49" s="366"/>
      <c r="H49" s="366"/>
      <c r="I49" s="366"/>
      <c r="J49" s="366"/>
      <c r="K49" s="366"/>
      <c r="L49" s="366"/>
      <c r="M49" s="366"/>
      <c r="N49" s="366"/>
      <c r="O49" s="366"/>
      <c r="P49" s="366"/>
      <c r="Q49" s="366"/>
      <c r="R49" s="366"/>
      <c r="S49" s="367"/>
      <c r="T49" s="366"/>
      <c r="U49" s="367"/>
      <c r="V49" s="367"/>
      <c r="W49" s="367"/>
      <c r="X49" s="367"/>
      <c r="Y49" s="367"/>
      <c r="Z49" s="367"/>
      <c r="AA49" s="366"/>
      <c r="AB49" s="366"/>
      <c r="AC49" s="366"/>
      <c r="AD49" s="366"/>
      <c r="AE49" s="366"/>
      <c r="AF49" s="366"/>
      <c r="AG49" s="366"/>
      <c r="AH49" s="366"/>
      <c r="AI49" s="366"/>
      <c r="AJ49" s="366"/>
      <c r="AK49" s="366"/>
      <c r="AL49" s="367"/>
      <c r="AM49" s="367"/>
      <c r="AN49" s="367"/>
      <c r="AO49" s="367"/>
      <c r="AP49" s="367"/>
      <c r="AQ49" s="367"/>
      <c r="AR49" s="368"/>
      <c r="AS49" s="368"/>
      <c r="AT49" s="368"/>
      <c r="AU49" s="367"/>
      <c r="AV49" s="367"/>
      <c r="AW49" s="367"/>
      <c r="AX49" s="367"/>
      <c r="AY49" s="367"/>
      <c r="AZ49" s="367"/>
      <c r="BA49" s="367"/>
      <c r="BB49" s="368"/>
      <c r="BC49" s="368"/>
      <c r="BD49" s="368"/>
      <c r="BE49" s="322"/>
      <c r="BF49" s="323"/>
      <c r="BG49" s="324"/>
      <c r="BH49" s="368"/>
      <c r="BI49" s="322"/>
      <c r="BJ49" s="323"/>
      <c r="BK49" s="324"/>
      <c r="BL49" s="369"/>
      <c r="BM49" s="341"/>
    </row>
    <row r="50" spans="1:65" x14ac:dyDescent="0.2">
      <c r="A50" s="72"/>
      <c r="B50" s="366"/>
      <c r="C50" s="366"/>
      <c r="D50" s="366"/>
      <c r="E50" s="366"/>
      <c r="F50" s="366"/>
      <c r="G50" s="366"/>
      <c r="H50" s="366"/>
      <c r="I50" s="366"/>
      <c r="J50" s="366"/>
      <c r="K50" s="366"/>
      <c r="L50" s="366"/>
      <c r="M50" s="366"/>
      <c r="N50" s="366"/>
      <c r="O50" s="366"/>
      <c r="P50" s="366"/>
      <c r="Q50" s="366"/>
      <c r="R50" s="366"/>
      <c r="S50" s="367"/>
      <c r="T50" s="366"/>
      <c r="U50" s="367"/>
      <c r="V50" s="367"/>
      <c r="W50" s="367"/>
      <c r="X50" s="367"/>
      <c r="Y50" s="367"/>
      <c r="Z50" s="367"/>
      <c r="AA50" s="366"/>
      <c r="AB50" s="366"/>
      <c r="AC50" s="366"/>
      <c r="AD50" s="366"/>
      <c r="AE50" s="366"/>
      <c r="AF50" s="366"/>
      <c r="AG50" s="366"/>
      <c r="AH50" s="366"/>
      <c r="AI50" s="366"/>
      <c r="AJ50" s="366"/>
      <c r="AK50" s="366"/>
      <c r="AL50" s="367"/>
      <c r="AM50" s="367"/>
      <c r="AN50" s="367"/>
      <c r="AO50" s="367"/>
      <c r="AP50" s="367"/>
      <c r="AQ50" s="367"/>
      <c r="AR50" s="368"/>
      <c r="AS50" s="368"/>
      <c r="AT50" s="368"/>
      <c r="AU50" s="367"/>
      <c r="AV50" s="367"/>
      <c r="AW50" s="367"/>
      <c r="AX50" s="367"/>
      <c r="AY50" s="367"/>
      <c r="AZ50" s="367"/>
      <c r="BA50" s="367"/>
      <c r="BB50" s="368"/>
      <c r="BC50" s="368"/>
      <c r="BD50" s="368"/>
      <c r="BE50" s="322"/>
      <c r="BF50" s="323"/>
      <c r="BG50" s="324"/>
      <c r="BH50" s="368"/>
      <c r="BI50" s="322"/>
      <c r="BJ50" s="323"/>
      <c r="BK50" s="324"/>
      <c r="BL50" s="369"/>
      <c r="BM50" s="341"/>
    </row>
    <row r="51" spans="1:65" x14ac:dyDescent="0.2">
      <c r="A51" s="72"/>
      <c r="B51" s="366"/>
      <c r="C51" s="366"/>
      <c r="D51" s="366"/>
      <c r="E51" s="366"/>
      <c r="F51" s="366"/>
      <c r="G51" s="366"/>
      <c r="H51" s="366"/>
      <c r="I51" s="366"/>
      <c r="J51" s="366"/>
      <c r="K51" s="366"/>
      <c r="L51" s="366"/>
      <c r="M51" s="366"/>
      <c r="N51" s="366"/>
      <c r="O51" s="366"/>
      <c r="P51" s="366"/>
      <c r="Q51" s="366"/>
      <c r="R51" s="366"/>
      <c r="S51" s="367"/>
      <c r="T51" s="366"/>
      <c r="U51" s="367"/>
      <c r="V51" s="367"/>
      <c r="W51" s="367"/>
      <c r="X51" s="367"/>
      <c r="Y51" s="367"/>
      <c r="Z51" s="367"/>
      <c r="AA51" s="366"/>
      <c r="AB51" s="366"/>
      <c r="AC51" s="366"/>
      <c r="AD51" s="366"/>
      <c r="AE51" s="366"/>
      <c r="AF51" s="366"/>
      <c r="AG51" s="366"/>
      <c r="AH51" s="366"/>
      <c r="AI51" s="366"/>
      <c r="AJ51" s="366"/>
      <c r="AK51" s="366"/>
      <c r="AL51" s="367"/>
      <c r="AM51" s="367"/>
      <c r="AN51" s="367"/>
      <c r="AO51" s="367"/>
      <c r="AP51" s="367"/>
      <c r="AQ51" s="367"/>
      <c r="AR51" s="368"/>
      <c r="AS51" s="368"/>
      <c r="AT51" s="368"/>
      <c r="AU51" s="367"/>
      <c r="AV51" s="367"/>
      <c r="AW51" s="367"/>
      <c r="AX51" s="367"/>
      <c r="AY51" s="367"/>
      <c r="AZ51" s="367"/>
      <c r="BA51" s="367"/>
      <c r="BB51" s="368"/>
      <c r="BC51" s="368"/>
      <c r="BD51" s="368"/>
      <c r="BE51" s="322"/>
      <c r="BF51" s="323"/>
      <c r="BG51" s="324"/>
      <c r="BH51" s="368"/>
      <c r="BI51" s="322"/>
      <c r="BJ51" s="323"/>
      <c r="BK51" s="324"/>
      <c r="BL51" s="369"/>
      <c r="BM51" s="341"/>
    </row>
    <row r="52" spans="1:65" x14ac:dyDescent="0.2">
      <c r="A52" s="72"/>
      <c r="B52" s="366"/>
      <c r="C52" s="366"/>
      <c r="D52" s="366"/>
      <c r="E52" s="366"/>
      <c r="F52" s="366"/>
      <c r="G52" s="366"/>
      <c r="H52" s="366"/>
      <c r="I52" s="366"/>
      <c r="J52" s="366"/>
      <c r="K52" s="366"/>
      <c r="L52" s="366"/>
      <c r="M52" s="366"/>
      <c r="N52" s="366"/>
      <c r="O52" s="366"/>
      <c r="P52" s="366"/>
      <c r="Q52" s="366"/>
      <c r="R52" s="366"/>
      <c r="S52" s="367"/>
      <c r="T52" s="366"/>
      <c r="U52" s="367"/>
      <c r="V52" s="367"/>
      <c r="W52" s="367"/>
      <c r="X52" s="367"/>
      <c r="Y52" s="367"/>
      <c r="Z52" s="367"/>
      <c r="AA52" s="366"/>
      <c r="AB52" s="366"/>
      <c r="AC52" s="366"/>
      <c r="AD52" s="366"/>
      <c r="AE52" s="366"/>
      <c r="AF52" s="366"/>
      <c r="AG52" s="366"/>
      <c r="AH52" s="366"/>
      <c r="AI52" s="366"/>
      <c r="AJ52" s="366"/>
      <c r="AK52" s="366"/>
      <c r="AL52" s="367"/>
      <c r="AM52" s="367"/>
      <c r="AN52" s="367"/>
      <c r="AO52" s="367"/>
      <c r="AP52" s="367"/>
      <c r="AQ52" s="367"/>
      <c r="AR52" s="368"/>
      <c r="AS52" s="368"/>
      <c r="AT52" s="368"/>
      <c r="AU52" s="367"/>
      <c r="AV52" s="367"/>
      <c r="AW52" s="367"/>
      <c r="AX52" s="367"/>
      <c r="AY52" s="367"/>
      <c r="AZ52" s="367"/>
      <c r="BA52" s="367"/>
      <c r="BB52" s="368"/>
      <c r="BC52" s="368"/>
      <c r="BD52" s="368"/>
      <c r="BE52" s="322"/>
      <c r="BF52" s="323"/>
      <c r="BG52" s="324"/>
      <c r="BH52" s="368"/>
      <c r="BI52" s="322"/>
      <c r="BJ52" s="323"/>
      <c r="BK52" s="324"/>
      <c r="BL52" s="369"/>
      <c r="BM52" s="341"/>
    </row>
    <row r="53" spans="1:65" x14ac:dyDescent="0.2">
      <c r="A53" s="72"/>
      <c r="B53" s="366"/>
      <c r="C53" s="366"/>
      <c r="D53" s="366"/>
      <c r="E53" s="366"/>
      <c r="F53" s="366"/>
      <c r="G53" s="366"/>
      <c r="H53" s="366"/>
      <c r="I53" s="366"/>
      <c r="J53" s="366"/>
      <c r="K53" s="366"/>
      <c r="L53" s="366"/>
      <c r="M53" s="366"/>
      <c r="N53" s="366"/>
      <c r="O53" s="366"/>
      <c r="P53" s="366"/>
      <c r="Q53" s="366"/>
      <c r="R53" s="366"/>
      <c r="S53" s="367"/>
      <c r="T53" s="366"/>
      <c r="U53" s="367"/>
      <c r="V53" s="367"/>
      <c r="W53" s="367"/>
      <c r="X53" s="367"/>
      <c r="Y53" s="367"/>
      <c r="Z53" s="367"/>
      <c r="AA53" s="366"/>
      <c r="AB53" s="366"/>
      <c r="AC53" s="366"/>
      <c r="AD53" s="366"/>
      <c r="AE53" s="366"/>
      <c r="AF53" s="366"/>
      <c r="AG53" s="366"/>
      <c r="AH53" s="366"/>
      <c r="AI53" s="366"/>
      <c r="AJ53" s="366"/>
      <c r="AK53" s="366"/>
      <c r="AL53" s="367"/>
      <c r="AM53" s="367"/>
      <c r="AN53" s="367"/>
      <c r="AO53" s="367"/>
      <c r="AP53" s="367"/>
      <c r="AQ53" s="367"/>
      <c r="AR53" s="368"/>
      <c r="AS53" s="368"/>
      <c r="AT53" s="368"/>
      <c r="AU53" s="367"/>
      <c r="AV53" s="367"/>
      <c r="AW53" s="367"/>
      <c r="AX53" s="367"/>
      <c r="AY53" s="367"/>
      <c r="AZ53" s="367"/>
      <c r="BA53" s="367"/>
      <c r="BB53" s="368"/>
      <c r="BC53" s="368"/>
      <c r="BD53" s="368"/>
      <c r="BE53" s="322"/>
      <c r="BF53" s="323"/>
      <c r="BG53" s="324"/>
      <c r="BH53" s="368"/>
      <c r="BI53" s="322"/>
      <c r="BJ53" s="323"/>
      <c r="BK53" s="324"/>
      <c r="BL53" s="369"/>
      <c r="BM53" s="341"/>
    </row>
    <row r="54" spans="1:65" x14ac:dyDescent="0.2">
      <c r="A54" s="72"/>
      <c r="B54" s="366"/>
      <c r="C54" s="366"/>
      <c r="D54" s="366"/>
      <c r="E54" s="366"/>
      <c r="F54" s="366"/>
      <c r="G54" s="366"/>
      <c r="H54" s="366"/>
      <c r="I54" s="366"/>
      <c r="J54" s="366"/>
      <c r="K54" s="366"/>
      <c r="L54" s="366"/>
      <c r="M54" s="366"/>
      <c r="N54" s="366"/>
      <c r="O54" s="366"/>
      <c r="P54" s="366"/>
      <c r="Q54" s="366"/>
      <c r="R54" s="366"/>
      <c r="S54" s="367"/>
      <c r="T54" s="366"/>
      <c r="U54" s="367"/>
      <c r="V54" s="367"/>
      <c r="W54" s="367"/>
      <c r="X54" s="367"/>
      <c r="Y54" s="367"/>
      <c r="Z54" s="367"/>
      <c r="AA54" s="366"/>
      <c r="AB54" s="366"/>
      <c r="AC54" s="366"/>
      <c r="AD54" s="366"/>
      <c r="AE54" s="366"/>
      <c r="AF54" s="366"/>
      <c r="AG54" s="366"/>
      <c r="AH54" s="366"/>
      <c r="AI54" s="366"/>
      <c r="AJ54" s="366"/>
      <c r="AK54" s="366"/>
      <c r="AL54" s="367"/>
      <c r="AM54" s="367"/>
      <c r="AN54" s="367"/>
      <c r="AO54" s="367"/>
      <c r="AP54" s="367"/>
      <c r="AQ54" s="367"/>
      <c r="AR54" s="368"/>
      <c r="AS54" s="368"/>
      <c r="AT54" s="368"/>
      <c r="AU54" s="367"/>
      <c r="AV54" s="367"/>
      <c r="AW54" s="367"/>
      <c r="AX54" s="367"/>
      <c r="AY54" s="367"/>
      <c r="AZ54" s="367"/>
      <c r="BA54" s="367"/>
      <c r="BB54" s="368"/>
      <c r="BC54" s="368"/>
      <c r="BD54" s="368"/>
      <c r="BE54" s="322"/>
      <c r="BF54" s="323"/>
      <c r="BG54" s="324"/>
      <c r="BH54" s="368"/>
      <c r="BI54" s="322"/>
      <c r="BJ54" s="323"/>
      <c r="BK54" s="324"/>
      <c r="BL54" s="369"/>
      <c r="BM54" s="341"/>
    </row>
    <row r="55" spans="1:65" x14ac:dyDescent="0.2">
      <c r="A55" s="72"/>
      <c r="B55" s="366"/>
      <c r="C55" s="366"/>
      <c r="D55" s="366"/>
      <c r="E55" s="366"/>
      <c r="F55" s="366"/>
      <c r="G55" s="366"/>
      <c r="H55" s="366"/>
      <c r="I55" s="366"/>
      <c r="J55" s="366"/>
      <c r="K55" s="366"/>
      <c r="L55" s="366"/>
      <c r="M55" s="366"/>
      <c r="N55" s="366"/>
      <c r="O55" s="366"/>
      <c r="P55" s="366"/>
      <c r="Q55" s="366"/>
      <c r="R55" s="366"/>
      <c r="S55" s="367"/>
      <c r="T55" s="366"/>
      <c r="U55" s="367"/>
      <c r="V55" s="367"/>
      <c r="W55" s="367"/>
      <c r="X55" s="367"/>
      <c r="Y55" s="367"/>
      <c r="Z55" s="367"/>
      <c r="AA55" s="366"/>
      <c r="AB55" s="366"/>
      <c r="AC55" s="366"/>
      <c r="AD55" s="366"/>
      <c r="AE55" s="366"/>
      <c r="AF55" s="366"/>
      <c r="AG55" s="366"/>
      <c r="AH55" s="366"/>
      <c r="AI55" s="366"/>
      <c r="AJ55" s="366"/>
      <c r="AK55" s="366"/>
      <c r="AL55" s="367"/>
      <c r="AM55" s="367"/>
      <c r="AN55" s="367"/>
      <c r="AO55" s="367"/>
      <c r="AP55" s="367"/>
      <c r="AQ55" s="367"/>
      <c r="AR55" s="368"/>
      <c r="AS55" s="368"/>
      <c r="AT55" s="368"/>
      <c r="AU55" s="367"/>
      <c r="AV55" s="367"/>
      <c r="AW55" s="367"/>
      <c r="AX55" s="367"/>
      <c r="AY55" s="367"/>
      <c r="AZ55" s="367"/>
      <c r="BA55" s="367"/>
      <c r="BB55" s="368"/>
      <c r="BC55" s="368"/>
      <c r="BD55" s="368"/>
      <c r="BE55" s="322"/>
      <c r="BF55" s="323"/>
      <c r="BG55" s="324"/>
      <c r="BH55" s="368"/>
      <c r="BI55" s="322"/>
      <c r="BJ55" s="323"/>
      <c r="BK55" s="324"/>
      <c r="BL55" s="369"/>
      <c r="BM55" s="341"/>
    </row>
    <row r="56" spans="1:65" x14ac:dyDescent="0.2">
      <c r="A56" s="72"/>
      <c r="B56" s="366"/>
      <c r="C56" s="366"/>
      <c r="D56" s="366"/>
      <c r="E56" s="366"/>
      <c r="F56" s="366"/>
      <c r="G56" s="366"/>
      <c r="H56" s="366"/>
      <c r="I56" s="366"/>
      <c r="J56" s="366"/>
      <c r="K56" s="366"/>
      <c r="L56" s="366"/>
      <c r="M56" s="366"/>
      <c r="N56" s="366"/>
      <c r="O56" s="366"/>
      <c r="P56" s="366"/>
      <c r="Q56" s="366"/>
      <c r="R56" s="366"/>
      <c r="S56" s="367"/>
      <c r="T56" s="366"/>
      <c r="U56" s="367"/>
      <c r="V56" s="367"/>
      <c r="W56" s="367"/>
      <c r="X56" s="367"/>
      <c r="Y56" s="367"/>
      <c r="Z56" s="367"/>
      <c r="AA56" s="366"/>
      <c r="AB56" s="366"/>
      <c r="AC56" s="366"/>
      <c r="AD56" s="366"/>
      <c r="AE56" s="366"/>
      <c r="AF56" s="366"/>
      <c r="AG56" s="366"/>
      <c r="AH56" s="366"/>
      <c r="AI56" s="366"/>
      <c r="AJ56" s="366"/>
      <c r="AK56" s="366"/>
      <c r="AL56" s="367"/>
      <c r="AM56" s="367"/>
      <c r="AN56" s="367"/>
      <c r="AO56" s="367"/>
      <c r="AP56" s="367"/>
      <c r="AQ56" s="367"/>
      <c r="AR56" s="368"/>
      <c r="AS56" s="368"/>
      <c r="AT56" s="368"/>
      <c r="AU56" s="367"/>
      <c r="AV56" s="367"/>
      <c r="AW56" s="367"/>
      <c r="AX56" s="367"/>
      <c r="AY56" s="367"/>
      <c r="AZ56" s="367"/>
      <c r="BA56" s="367"/>
      <c r="BB56" s="368"/>
      <c r="BC56" s="368"/>
      <c r="BD56" s="368"/>
      <c r="BE56" s="322"/>
      <c r="BF56" s="323"/>
      <c r="BG56" s="324"/>
      <c r="BH56" s="368"/>
      <c r="BI56" s="322"/>
      <c r="BJ56" s="323"/>
      <c r="BK56" s="324"/>
      <c r="BL56" s="369"/>
      <c r="BM56" s="341"/>
    </row>
    <row r="57" spans="1:65" x14ac:dyDescent="0.2">
      <c r="A57" s="72"/>
      <c r="B57" s="366"/>
      <c r="C57" s="366"/>
      <c r="D57" s="366"/>
      <c r="E57" s="366"/>
      <c r="F57" s="366"/>
      <c r="G57" s="366"/>
      <c r="H57" s="366"/>
      <c r="I57" s="366"/>
      <c r="J57" s="366"/>
      <c r="K57" s="366"/>
      <c r="L57" s="366"/>
      <c r="M57" s="366"/>
      <c r="N57" s="366"/>
      <c r="O57" s="366"/>
      <c r="P57" s="366"/>
      <c r="Q57" s="366"/>
      <c r="R57" s="366"/>
      <c r="S57" s="367"/>
      <c r="T57" s="366"/>
      <c r="U57" s="367"/>
      <c r="V57" s="367"/>
      <c r="W57" s="367"/>
      <c r="X57" s="367"/>
      <c r="Y57" s="367"/>
      <c r="Z57" s="367"/>
      <c r="AA57" s="366"/>
      <c r="AB57" s="366"/>
      <c r="AC57" s="366"/>
      <c r="AD57" s="366"/>
      <c r="AE57" s="366"/>
      <c r="AF57" s="366"/>
      <c r="AG57" s="366"/>
      <c r="AH57" s="366"/>
      <c r="AI57" s="366"/>
      <c r="AJ57" s="366"/>
      <c r="AK57" s="366"/>
      <c r="AL57" s="367"/>
      <c r="AM57" s="367"/>
      <c r="AN57" s="367"/>
      <c r="AO57" s="367"/>
      <c r="AP57" s="367"/>
      <c r="AQ57" s="367"/>
      <c r="AR57" s="368"/>
      <c r="AS57" s="368"/>
      <c r="AT57" s="368"/>
      <c r="AU57" s="367"/>
      <c r="AV57" s="367"/>
      <c r="AW57" s="367"/>
      <c r="AX57" s="367"/>
      <c r="AY57" s="367"/>
      <c r="AZ57" s="367"/>
      <c r="BA57" s="367"/>
      <c r="BB57" s="368"/>
      <c r="BC57" s="368"/>
      <c r="BD57" s="368"/>
      <c r="BE57" s="322"/>
      <c r="BF57" s="323"/>
      <c r="BG57" s="324"/>
      <c r="BH57" s="368"/>
      <c r="BI57" s="322"/>
      <c r="BJ57" s="323"/>
      <c r="BK57" s="324"/>
      <c r="BL57" s="369"/>
      <c r="BM57" s="341"/>
    </row>
    <row r="58" spans="1:65" x14ac:dyDescent="0.2">
      <c r="A58" s="72"/>
      <c r="B58" s="366"/>
      <c r="C58" s="366"/>
      <c r="D58" s="366"/>
      <c r="E58" s="366"/>
      <c r="F58" s="366"/>
      <c r="G58" s="366"/>
      <c r="H58" s="366"/>
      <c r="I58" s="366"/>
      <c r="J58" s="366"/>
      <c r="K58" s="366"/>
      <c r="L58" s="366"/>
      <c r="M58" s="366"/>
      <c r="N58" s="366"/>
      <c r="O58" s="366"/>
      <c r="P58" s="366"/>
      <c r="Q58" s="366"/>
      <c r="R58" s="366"/>
      <c r="S58" s="367"/>
      <c r="T58" s="366"/>
      <c r="U58" s="367"/>
      <c r="V58" s="367"/>
      <c r="W58" s="367"/>
      <c r="X58" s="367"/>
      <c r="Y58" s="367"/>
      <c r="Z58" s="367"/>
      <c r="AA58" s="366"/>
      <c r="AB58" s="366"/>
      <c r="AC58" s="366"/>
      <c r="AD58" s="366"/>
      <c r="AE58" s="366"/>
      <c r="AF58" s="366"/>
      <c r="AG58" s="366"/>
      <c r="AH58" s="366"/>
      <c r="AI58" s="366"/>
      <c r="AJ58" s="366"/>
      <c r="AK58" s="366"/>
      <c r="AL58" s="367"/>
      <c r="AM58" s="367"/>
      <c r="AN58" s="367"/>
      <c r="AO58" s="367"/>
      <c r="AP58" s="367"/>
      <c r="AQ58" s="367"/>
      <c r="AR58" s="368"/>
      <c r="AS58" s="368"/>
      <c r="AT58" s="368"/>
      <c r="AU58" s="367"/>
      <c r="AV58" s="367"/>
      <c r="AW58" s="367"/>
      <c r="AX58" s="367"/>
      <c r="AY58" s="367"/>
      <c r="AZ58" s="367"/>
      <c r="BA58" s="367"/>
      <c r="BB58" s="368"/>
      <c r="BC58" s="368"/>
      <c r="BD58" s="368"/>
      <c r="BE58" s="322"/>
      <c r="BF58" s="323"/>
      <c r="BG58" s="324"/>
      <c r="BH58" s="368"/>
      <c r="BI58" s="322"/>
      <c r="BJ58" s="323"/>
      <c r="BK58" s="324"/>
      <c r="BL58" s="369"/>
      <c r="BM58" s="341"/>
    </row>
    <row r="59" spans="1:65" x14ac:dyDescent="0.2">
      <c r="A59" s="72"/>
      <c r="B59" s="366"/>
      <c r="C59" s="366"/>
      <c r="D59" s="366"/>
      <c r="E59" s="366"/>
      <c r="F59" s="366"/>
      <c r="G59" s="366"/>
      <c r="H59" s="366"/>
      <c r="I59" s="366"/>
      <c r="J59" s="366"/>
      <c r="K59" s="366"/>
      <c r="L59" s="366"/>
      <c r="M59" s="366"/>
      <c r="N59" s="366"/>
      <c r="O59" s="366"/>
      <c r="P59" s="366"/>
      <c r="Q59" s="366"/>
      <c r="R59" s="366"/>
      <c r="S59" s="367"/>
      <c r="T59" s="366"/>
      <c r="U59" s="367"/>
      <c r="V59" s="367"/>
      <c r="W59" s="367"/>
      <c r="X59" s="367"/>
      <c r="Y59" s="367"/>
      <c r="Z59" s="367"/>
      <c r="AA59" s="366"/>
      <c r="AB59" s="366"/>
      <c r="AC59" s="366"/>
      <c r="AD59" s="366"/>
      <c r="AE59" s="366"/>
      <c r="AF59" s="366"/>
      <c r="AG59" s="366"/>
      <c r="AH59" s="366"/>
      <c r="AI59" s="366"/>
      <c r="AJ59" s="366"/>
      <c r="AK59" s="366"/>
      <c r="AL59" s="367"/>
      <c r="AM59" s="367"/>
      <c r="AN59" s="367"/>
      <c r="AO59" s="367"/>
      <c r="AP59" s="367"/>
      <c r="AQ59" s="367"/>
      <c r="AR59" s="368"/>
      <c r="AS59" s="368"/>
      <c r="AT59" s="368"/>
      <c r="AU59" s="367"/>
      <c r="AV59" s="367"/>
      <c r="AW59" s="367"/>
      <c r="AX59" s="367"/>
      <c r="AY59" s="367"/>
      <c r="AZ59" s="367"/>
      <c r="BA59" s="367"/>
      <c r="BB59" s="368"/>
      <c r="BC59" s="368"/>
      <c r="BD59" s="368"/>
      <c r="BE59" s="322"/>
      <c r="BF59" s="323"/>
      <c r="BG59" s="324"/>
      <c r="BH59" s="368"/>
      <c r="BI59" s="322"/>
      <c r="BJ59" s="323"/>
      <c r="BK59" s="324"/>
      <c r="BL59" s="369"/>
      <c r="BM59" s="341"/>
    </row>
    <row r="60" spans="1:65" x14ac:dyDescent="0.2">
      <c r="A60" s="72"/>
      <c r="B60" s="366"/>
      <c r="C60" s="366"/>
      <c r="D60" s="366"/>
      <c r="E60" s="366"/>
      <c r="F60" s="366"/>
      <c r="G60" s="366"/>
      <c r="H60" s="366"/>
      <c r="I60" s="366"/>
      <c r="J60" s="366"/>
      <c r="K60" s="366"/>
      <c r="L60" s="366"/>
      <c r="M60" s="366"/>
      <c r="N60" s="366"/>
      <c r="O60" s="366"/>
      <c r="P60" s="366"/>
      <c r="Q60" s="366"/>
      <c r="R60" s="366"/>
      <c r="S60" s="367"/>
      <c r="T60" s="366"/>
      <c r="U60" s="367"/>
      <c r="V60" s="367"/>
      <c r="W60" s="367"/>
      <c r="X60" s="367"/>
      <c r="Y60" s="367"/>
      <c r="Z60" s="367"/>
      <c r="AA60" s="366"/>
      <c r="AB60" s="366"/>
      <c r="AC60" s="366"/>
      <c r="AD60" s="366"/>
      <c r="AE60" s="366"/>
      <c r="AF60" s="366"/>
      <c r="AG60" s="366"/>
      <c r="AH60" s="366"/>
      <c r="AI60" s="366"/>
      <c r="AJ60" s="366"/>
      <c r="AK60" s="366"/>
      <c r="AL60" s="367"/>
      <c r="AM60" s="367"/>
      <c r="AN60" s="367"/>
      <c r="AO60" s="367"/>
      <c r="AP60" s="367"/>
      <c r="AQ60" s="367"/>
      <c r="AR60" s="368"/>
      <c r="AS60" s="368"/>
      <c r="AT60" s="368"/>
      <c r="AU60" s="367"/>
      <c r="AV60" s="367"/>
      <c r="AW60" s="367"/>
      <c r="AX60" s="367"/>
      <c r="AY60" s="367"/>
      <c r="AZ60" s="367"/>
      <c r="BA60" s="367"/>
      <c r="BB60" s="368"/>
      <c r="BC60" s="368"/>
      <c r="BD60" s="368"/>
      <c r="BE60" s="322"/>
      <c r="BF60" s="323"/>
      <c r="BG60" s="324"/>
      <c r="BH60" s="368"/>
      <c r="BI60" s="322"/>
      <c r="BJ60" s="323"/>
      <c r="BK60" s="324"/>
      <c r="BL60" s="369"/>
      <c r="BM60" s="341"/>
    </row>
    <row r="61" spans="1:65" x14ac:dyDescent="0.2">
      <c r="A61" s="72"/>
      <c r="B61" s="366"/>
      <c r="C61" s="366"/>
      <c r="D61" s="366"/>
      <c r="E61" s="366"/>
      <c r="F61" s="366"/>
      <c r="G61" s="366"/>
      <c r="H61" s="366"/>
      <c r="I61" s="366"/>
      <c r="J61" s="366"/>
      <c r="K61" s="366"/>
      <c r="L61" s="366"/>
      <c r="M61" s="366"/>
      <c r="N61" s="366"/>
      <c r="O61" s="366"/>
      <c r="P61" s="366"/>
      <c r="Q61" s="366"/>
      <c r="R61" s="366"/>
      <c r="S61" s="367"/>
      <c r="T61" s="366"/>
      <c r="U61" s="367"/>
      <c r="V61" s="367"/>
      <c r="W61" s="367"/>
      <c r="X61" s="367"/>
      <c r="Y61" s="367"/>
      <c r="Z61" s="367"/>
      <c r="AA61" s="366"/>
      <c r="AB61" s="366"/>
      <c r="AC61" s="366"/>
      <c r="AD61" s="366"/>
      <c r="AE61" s="366"/>
      <c r="AF61" s="366"/>
      <c r="AG61" s="366"/>
      <c r="AH61" s="366"/>
      <c r="AI61" s="366"/>
      <c r="AJ61" s="366"/>
      <c r="AK61" s="366"/>
      <c r="AL61" s="367"/>
      <c r="AM61" s="367"/>
      <c r="AN61" s="367"/>
      <c r="AO61" s="367"/>
      <c r="AP61" s="367"/>
      <c r="AQ61" s="367"/>
      <c r="AR61" s="368"/>
      <c r="AS61" s="368"/>
      <c r="AT61" s="368"/>
      <c r="AU61" s="367"/>
      <c r="AV61" s="367"/>
      <c r="AW61" s="367"/>
      <c r="AX61" s="367"/>
      <c r="AY61" s="367"/>
      <c r="AZ61" s="367"/>
      <c r="BA61" s="367"/>
      <c r="BB61" s="368"/>
      <c r="BC61" s="368"/>
      <c r="BD61" s="368"/>
      <c r="BE61" s="322"/>
      <c r="BF61" s="323"/>
      <c r="BG61" s="324"/>
      <c r="BH61" s="368"/>
      <c r="BI61" s="322"/>
      <c r="BJ61" s="323"/>
      <c r="BK61" s="324"/>
      <c r="BL61" s="369"/>
      <c r="BM61" s="341"/>
    </row>
    <row r="62" spans="1:65" x14ac:dyDescent="0.2">
      <c r="A62" s="72"/>
      <c r="B62" s="366"/>
      <c r="C62" s="366"/>
      <c r="D62" s="366"/>
      <c r="E62" s="366"/>
      <c r="F62" s="366"/>
      <c r="G62" s="366"/>
      <c r="H62" s="366"/>
      <c r="I62" s="366"/>
      <c r="J62" s="366"/>
      <c r="K62" s="366"/>
      <c r="L62" s="366"/>
      <c r="M62" s="366"/>
      <c r="N62" s="366"/>
      <c r="O62" s="366"/>
      <c r="P62" s="366"/>
      <c r="Q62" s="366"/>
      <c r="R62" s="366"/>
      <c r="S62" s="367"/>
      <c r="T62" s="366"/>
      <c r="U62" s="367"/>
      <c r="V62" s="367"/>
      <c r="W62" s="367"/>
      <c r="X62" s="367"/>
      <c r="Y62" s="367"/>
      <c r="Z62" s="367"/>
      <c r="AA62" s="366"/>
      <c r="AB62" s="366"/>
      <c r="AC62" s="366"/>
      <c r="AD62" s="366"/>
      <c r="AE62" s="366"/>
      <c r="AF62" s="366"/>
      <c r="AG62" s="366"/>
      <c r="AH62" s="366"/>
      <c r="AI62" s="366"/>
      <c r="AJ62" s="366"/>
      <c r="AK62" s="366"/>
      <c r="AL62" s="367"/>
      <c r="AM62" s="367"/>
      <c r="AN62" s="367"/>
      <c r="AO62" s="367"/>
      <c r="AP62" s="367"/>
      <c r="AQ62" s="367"/>
      <c r="AR62" s="368"/>
      <c r="AS62" s="368"/>
      <c r="AT62" s="368"/>
      <c r="AU62" s="367"/>
      <c r="AV62" s="367"/>
      <c r="AW62" s="367"/>
      <c r="AX62" s="367"/>
      <c r="AY62" s="367"/>
      <c r="AZ62" s="367"/>
      <c r="BA62" s="367"/>
      <c r="BB62" s="368"/>
      <c r="BC62" s="368"/>
      <c r="BD62" s="368"/>
      <c r="BE62" s="322"/>
      <c r="BF62" s="323"/>
      <c r="BG62" s="324"/>
      <c r="BH62" s="368"/>
      <c r="BI62" s="322"/>
      <c r="BJ62" s="323"/>
      <c r="BK62" s="324"/>
      <c r="BL62" s="369"/>
      <c r="BM62" s="341"/>
    </row>
    <row r="63" spans="1:65" x14ac:dyDescent="0.2">
      <c r="A63" s="72"/>
      <c r="B63" s="366"/>
      <c r="C63" s="366"/>
      <c r="D63" s="366"/>
      <c r="E63" s="366"/>
      <c r="F63" s="366"/>
      <c r="G63" s="366"/>
      <c r="H63" s="366"/>
      <c r="I63" s="366"/>
      <c r="J63" s="366"/>
      <c r="K63" s="366"/>
      <c r="L63" s="366"/>
      <c r="M63" s="366"/>
      <c r="N63" s="366"/>
      <c r="O63" s="366"/>
      <c r="P63" s="366"/>
      <c r="Q63" s="366"/>
      <c r="R63" s="366"/>
      <c r="S63" s="367"/>
      <c r="T63" s="366"/>
      <c r="U63" s="367"/>
      <c r="V63" s="367"/>
      <c r="W63" s="367"/>
      <c r="X63" s="367"/>
      <c r="Y63" s="367"/>
      <c r="Z63" s="367"/>
      <c r="AA63" s="366"/>
      <c r="AB63" s="366"/>
      <c r="AC63" s="366"/>
      <c r="AD63" s="366"/>
      <c r="AE63" s="366"/>
      <c r="AF63" s="366"/>
      <c r="AG63" s="366"/>
      <c r="AH63" s="366"/>
      <c r="AI63" s="366"/>
      <c r="AJ63" s="366"/>
      <c r="AK63" s="366"/>
      <c r="AL63" s="367"/>
      <c r="AM63" s="367"/>
      <c r="AN63" s="367"/>
      <c r="AO63" s="367"/>
      <c r="AP63" s="367"/>
      <c r="AQ63" s="367"/>
      <c r="AR63" s="368"/>
      <c r="AS63" s="368"/>
      <c r="AT63" s="368"/>
      <c r="AU63" s="367"/>
      <c r="AV63" s="367"/>
      <c r="AW63" s="367"/>
      <c r="AX63" s="367"/>
      <c r="AY63" s="367"/>
      <c r="AZ63" s="367"/>
      <c r="BA63" s="367"/>
      <c r="BB63" s="368"/>
      <c r="BC63" s="368"/>
      <c r="BD63" s="368"/>
      <c r="BE63" s="322"/>
      <c r="BF63" s="323"/>
      <c r="BG63" s="324"/>
      <c r="BH63" s="368"/>
      <c r="BI63" s="322"/>
      <c r="BJ63" s="323"/>
      <c r="BK63" s="324"/>
      <c r="BL63" s="369"/>
      <c r="BM63" s="341"/>
    </row>
    <row r="64" spans="1:65" x14ac:dyDescent="0.2">
      <c r="A64" s="72"/>
      <c r="B64" s="366"/>
      <c r="C64" s="366"/>
      <c r="D64" s="366"/>
      <c r="E64" s="366"/>
      <c r="F64" s="366"/>
      <c r="G64" s="366"/>
      <c r="H64" s="366"/>
      <c r="I64" s="366"/>
      <c r="J64" s="366"/>
      <c r="K64" s="366"/>
      <c r="L64" s="366"/>
      <c r="M64" s="366"/>
      <c r="N64" s="366"/>
      <c r="O64" s="366"/>
      <c r="P64" s="366"/>
      <c r="Q64" s="366"/>
      <c r="R64" s="366"/>
      <c r="S64" s="367"/>
      <c r="T64" s="366"/>
      <c r="U64" s="367"/>
      <c r="V64" s="367"/>
      <c r="W64" s="367"/>
      <c r="X64" s="367"/>
      <c r="Y64" s="367"/>
      <c r="Z64" s="367"/>
      <c r="AA64" s="366"/>
      <c r="AB64" s="366"/>
      <c r="AC64" s="366"/>
      <c r="AD64" s="366"/>
      <c r="AE64" s="366"/>
      <c r="AF64" s="366"/>
      <c r="AG64" s="366"/>
      <c r="AH64" s="366"/>
      <c r="AI64" s="366"/>
      <c r="AJ64" s="366"/>
      <c r="AK64" s="366"/>
      <c r="AL64" s="367"/>
      <c r="AM64" s="367"/>
      <c r="AN64" s="367"/>
      <c r="AO64" s="367"/>
      <c r="AP64" s="367"/>
      <c r="AQ64" s="367"/>
      <c r="AR64" s="368"/>
      <c r="AS64" s="368"/>
      <c r="AT64" s="368"/>
      <c r="AU64" s="367"/>
      <c r="AV64" s="367"/>
      <c r="AW64" s="367"/>
      <c r="AX64" s="367"/>
      <c r="AY64" s="367"/>
      <c r="AZ64" s="367"/>
      <c r="BA64" s="367"/>
      <c r="BB64" s="368"/>
      <c r="BC64" s="368"/>
      <c r="BD64" s="368"/>
      <c r="BE64" s="322"/>
      <c r="BF64" s="323"/>
      <c r="BG64" s="324"/>
      <c r="BH64" s="368"/>
      <c r="BI64" s="322"/>
      <c r="BJ64" s="323"/>
      <c r="BK64" s="324"/>
      <c r="BL64" s="369"/>
      <c r="BM64" s="341"/>
    </row>
    <row r="65" spans="1:65" x14ac:dyDescent="0.2">
      <c r="A65" s="72"/>
      <c r="B65" s="366"/>
      <c r="C65" s="366"/>
      <c r="D65" s="366"/>
      <c r="E65" s="366"/>
      <c r="F65" s="366"/>
      <c r="G65" s="366"/>
      <c r="H65" s="366"/>
      <c r="I65" s="366"/>
      <c r="J65" s="366"/>
      <c r="K65" s="366"/>
      <c r="L65" s="366"/>
      <c r="M65" s="366"/>
      <c r="N65" s="366"/>
      <c r="O65" s="366"/>
      <c r="P65" s="366"/>
      <c r="Q65" s="366"/>
      <c r="R65" s="366"/>
      <c r="S65" s="367"/>
      <c r="T65" s="366"/>
      <c r="U65" s="367"/>
      <c r="V65" s="367"/>
      <c r="W65" s="367"/>
      <c r="X65" s="367"/>
      <c r="Y65" s="367"/>
      <c r="Z65" s="367"/>
      <c r="AA65" s="366"/>
      <c r="AB65" s="366"/>
      <c r="AC65" s="366"/>
      <c r="AD65" s="366"/>
      <c r="AE65" s="366"/>
      <c r="AF65" s="366"/>
      <c r="AG65" s="366"/>
      <c r="AH65" s="366"/>
      <c r="AI65" s="366"/>
      <c r="AJ65" s="366"/>
      <c r="AK65" s="366"/>
      <c r="AL65" s="367"/>
      <c r="AM65" s="367"/>
      <c r="AN65" s="367"/>
      <c r="AO65" s="367"/>
      <c r="AP65" s="367"/>
      <c r="AQ65" s="367"/>
      <c r="AR65" s="368"/>
      <c r="AS65" s="368"/>
      <c r="AT65" s="368"/>
      <c r="AU65" s="367"/>
      <c r="AV65" s="367"/>
      <c r="AW65" s="367"/>
      <c r="AX65" s="367"/>
      <c r="AY65" s="367"/>
      <c r="AZ65" s="367"/>
      <c r="BA65" s="367"/>
      <c r="BB65" s="368"/>
      <c r="BC65" s="368"/>
      <c r="BD65" s="368"/>
      <c r="BE65" s="322"/>
      <c r="BF65" s="323"/>
      <c r="BG65" s="324"/>
      <c r="BH65" s="368"/>
      <c r="BI65" s="322"/>
      <c r="BJ65" s="323"/>
      <c r="BK65" s="324"/>
      <c r="BL65" s="369"/>
      <c r="BM65" s="341"/>
    </row>
    <row r="66" spans="1:65" x14ac:dyDescent="0.2">
      <c r="A66" s="72"/>
      <c r="B66" s="366"/>
      <c r="C66" s="366"/>
      <c r="D66" s="366"/>
      <c r="E66" s="366"/>
      <c r="F66" s="366"/>
      <c r="G66" s="366"/>
      <c r="H66" s="366"/>
      <c r="I66" s="366"/>
      <c r="J66" s="366"/>
      <c r="K66" s="366"/>
      <c r="L66" s="366"/>
      <c r="M66" s="366"/>
      <c r="N66" s="366"/>
      <c r="O66" s="366"/>
      <c r="P66" s="366"/>
      <c r="Q66" s="366"/>
      <c r="R66" s="366"/>
      <c r="S66" s="367"/>
      <c r="T66" s="366"/>
      <c r="U66" s="367"/>
      <c r="V66" s="367"/>
      <c r="W66" s="367"/>
      <c r="X66" s="367"/>
      <c r="Y66" s="367"/>
      <c r="Z66" s="367"/>
      <c r="AA66" s="366"/>
      <c r="AB66" s="366"/>
      <c r="AC66" s="366"/>
      <c r="AD66" s="366"/>
      <c r="AE66" s="366"/>
      <c r="AF66" s="366"/>
      <c r="AG66" s="366"/>
      <c r="AH66" s="366"/>
      <c r="AI66" s="366"/>
      <c r="AJ66" s="366"/>
      <c r="AK66" s="366"/>
      <c r="AL66" s="367"/>
      <c r="AM66" s="367"/>
      <c r="AN66" s="367"/>
      <c r="AO66" s="367"/>
      <c r="AP66" s="367"/>
      <c r="AQ66" s="367"/>
      <c r="AR66" s="368"/>
      <c r="AS66" s="368"/>
      <c r="AT66" s="368"/>
      <c r="AU66" s="367"/>
      <c r="AV66" s="367"/>
      <c r="AW66" s="367"/>
      <c r="AX66" s="367"/>
      <c r="AY66" s="367"/>
      <c r="AZ66" s="367"/>
      <c r="BA66" s="367"/>
      <c r="BB66" s="368"/>
      <c r="BC66" s="368"/>
      <c r="BD66" s="368"/>
      <c r="BE66" s="322"/>
      <c r="BF66" s="323"/>
      <c r="BG66" s="324"/>
      <c r="BH66" s="368"/>
      <c r="BI66" s="322"/>
      <c r="BJ66" s="323"/>
      <c r="BK66" s="324"/>
      <c r="BL66" s="369"/>
      <c r="BM66" s="341"/>
    </row>
    <row r="67" spans="1:65" x14ac:dyDescent="0.2">
      <c r="A67" s="72"/>
      <c r="B67" s="366"/>
      <c r="C67" s="366"/>
      <c r="D67" s="366"/>
      <c r="E67" s="366"/>
      <c r="F67" s="366"/>
      <c r="G67" s="366"/>
      <c r="H67" s="366"/>
      <c r="I67" s="366"/>
      <c r="J67" s="366"/>
      <c r="K67" s="366"/>
      <c r="L67" s="366"/>
      <c r="M67" s="366"/>
      <c r="N67" s="366"/>
      <c r="O67" s="366"/>
      <c r="P67" s="366"/>
      <c r="Q67" s="366"/>
      <c r="R67" s="366"/>
      <c r="S67" s="367"/>
      <c r="T67" s="366"/>
      <c r="U67" s="367"/>
      <c r="V67" s="367"/>
      <c r="W67" s="367"/>
      <c r="X67" s="367"/>
      <c r="Y67" s="367"/>
      <c r="Z67" s="367"/>
      <c r="AA67" s="366"/>
      <c r="AB67" s="366"/>
      <c r="AC67" s="366"/>
      <c r="AD67" s="366"/>
      <c r="AE67" s="366"/>
      <c r="AF67" s="366"/>
      <c r="AG67" s="366"/>
      <c r="AH67" s="366"/>
      <c r="AI67" s="366"/>
      <c r="AJ67" s="366"/>
      <c r="AK67" s="366"/>
      <c r="AL67" s="367"/>
      <c r="AM67" s="367"/>
      <c r="AN67" s="367"/>
      <c r="AO67" s="367"/>
      <c r="AP67" s="367"/>
      <c r="AQ67" s="367"/>
      <c r="AR67" s="368"/>
      <c r="AS67" s="368"/>
      <c r="AT67" s="368"/>
      <c r="AU67" s="367"/>
      <c r="AV67" s="367"/>
      <c r="AW67" s="367"/>
      <c r="AX67" s="367"/>
      <c r="AY67" s="367"/>
      <c r="AZ67" s="367"/>
      <c r="BA67" s="367"/>
      <c r="BB67" s="368"/>
      <c r="BC67" s="368"/>
      <c r="BD67" s="368"/>
      <c r="BE67" s="322"/>
      <c r="BF67" s="323"/>
      <c r="BG67" s="324"/>
      <c r="BH67" s="368"/>
      <c r="BI67" s="322"/>
      <c r="BJ67" s="323"/>
      <c r="BK67" s="324"/>
      <c r="BL67" s="369"/>
      <c r="BM67" s="341"/>
    </row>
    <row r="68" spans="1:65" x14ac:dyDescent="0.2">
      <c r="A68" s="72"/>
      <c r="B68" s="366"/>
      <c r="C68" s="366"/>
      <c r="D68" s="366"/>
      <c r="E68" s="366"/>
      <c r="F68" s="366"/>
      <c r="G68" s="366"/>
      <c r="H68" s="366"/>
      <c r="I68" s="366"/>
      <c r="J68" s="366"/>
      <c r="K68" s="366"/>
      <c r="L68" s="366"/>
      <c r="M68" s="366"/>
      <c r="N68" s="366"/>
      <c r="O68" s="366"/>
      <c r="P68" s="366"/>
      <c r="Q68" s="366"/>
      <c r="R68" s="366"/>
      <c r="S68" s="367"/>
      <c r="T68" s="366"/>
      <c r="U68" s="367"/>
      <c r="V68" s="367"/>
      <c r="W68" s="367"/>
      <c r="X68" s="367"/>
      <c r="Y68" s="367"/>
      <c r="Z68" s="367"/>
      <c r="AA68" s="366"/>
      <c r="AB68" s="366"/>
      <c r="AC68" s="366"/>
      <c r="AD68" s="366"/>
      <c r="AE68" s="366"/>
      <c r="AF68" s="366"/>
      <c r="AG68" s="366"/>
      <c r="AH68" s="366"/>
      <c r="AI68" s="366"/>
      <c r="AJ68" s="366"/>
      <c r="AK68" s="366"/>
      <c r="AL68" s="367"/>
      <c r="AM68" s="367"/>
      <c r="AN68" s="367"/>
      <c r="AO68" s="367"/>
      <c r="AP68" s="367"/>
      <c r="AQ68" s="367"/>
      <c r="AR68" s="368"/>
      <c r="AS68" s="368"/>
      <c r="AT68" s="368"/>
      <c r="AU68" s="367"/>
      <c r="AV68" s="367"/>
      <c r="AW68" s="367"/>
      <c r="AX68" s="367"/>
      <c r="AY68" s="367"/>
      <c r="AZ68" s="367"/>
      <c r="BA68" s="367"/>
      <c r="BB68" s="368"/>
      <c r="BC68" s="368"/>
      <c r="BD68" s="368"/>
      <c r="BE68" s="322"/>
      <c r="BF68" s="323"/>
      <c r="BG68" s="324"/>
      <c r="BH68" s="368"/>
      <c r="BI68" s="322"/>
      <c r="BJ68" s="323"/>
      <c r="BK68" s="324"/>
      <c r="BL68" s="369"/>
      <c r="BM68" s="341"/>
    </row>
    <row r="69" spans="1:65" x14ac:dyDescent="0.2">
      <c r="A69" s="72"/>
      <c r="B69" s="366"/>
      <c r="C69" s="366"/>
      <c r="D69" s="366"/>
      <c r="E69" s="366"/>
      <c r="F69" s="366"/>
      <c r="G69" s="366"/>
      <c r="H69" s="366"/>
      <c r="I69" s="366"/>
      <c r="J69" s="366"/>
      <c r="K69" s="366"/>
      <c r="L69" s="366"/>
      <c r="M69" s="366"/>
      <c r="N69" s="366"/>
      <c r="O69" s="366"/>
      <c r="P69" s="366"/>
      <c r="Q69" s="366"/>
      <c r="R69" s="366"/>
      <c r="S69" s="367"/>
      <c r="T69" s="366"/>
      <c r="U69" s="367"/>
      <c r="V69" s="367"/>
      <c r="W69" s="367"/>
      <c r="X69" s="367"/>
      <c r="Y69" s="367"/>
      <c r="Z69" s="367"/>
      <c r="AA69" s="366"/>
      <c r="AB69" s="366"/>
      <c r="AC69" s="366"/>
      <c r="AD69" s="366"/>
      <c r="AE69" s="366"/>
      <c r="AF69" s="366"/>
      <c r="AG69" s="366"/>
      <c r="AH69" s="366"/>
      <c r="AI69" s="366"/>
      <c r="AJ69" s="366"/>
      <c r="AK69" s="366"/>
      <c r="AL69" s="367"/>
      <c r="AM69" s="367"/>
      <c r="AN69" s="367"/>
      <c r="AO69" s="367"/>
      <c r="AP69" s="367"/>
      <c r="AQ69" s="367"/>
      <c r="AR69" s="368"/>
      <c r="AS69" s="368"/>
      <c r="AT69" s="368"/>
      <c r="AU69" s="367"/>
      <c r="AV69" s="367"/>
      <c r="AW69" s="367"/>
      <c r="AX69" s="367"/>
      <c r="AY69" s="367"/>
      <c r="AZ69" s="367"/>
      <c r="BA69" s="367"/>
      <c r="BB69" s="368"/>
      <c r="BC69" s="368"/>
      <c r="BD69" s="368"/>
      <c r="BE69" s="322"/>
      <c r="BF69" s="323"/>
      <c r="BG69" s="324"/>
      <c r="BH69" s="368"/>
      <c r="BI69" s="322"/>
      <c r="BJ69" s="323"/>
      <c r="BK69" s="324"/>
      <c r="BL69" s="369"/>
      <c r="BM69" s="341"/>
    </row>
    <row r="70" spans="1:65" x14ac:dyDescent="0.2">
      <c r="A70" s="72"/>
      <c r="B70" s="366"/>
      <c r="C70" s="366"/>
      <c r="D70" s="366"/>
      <c r="E70" s="366"/>
      <c r="F70" s="366"/>
      <c r="G70" s="366"/>
      <c r="H70" s="366"/>
      <c r="I70" s="366"/>
      <c r="J70" s="366"/>
      <c r="K70" s="366"/>
      <c r="L70" s="366"/>
      <c r="M70" s="366"/>
      <c r="N70" s="366"/>
      <c r="O70" s="366"/>
      <c r="P70" s="366"/>
      <c r="Q70" s="366"/>
      <c r="R70" s="366"/>
      <c r="S70" s="367"/>
      <c r="T70" s="366"/>
      <c r="U70" s="367"/>
      <c r="V70" s="367"/>
      <c r="W70" s="367"/>
      <c r="X70" s="367"/>
      <c r="Y70" s="367"/>
      <c r="Z70" s="367"/>
      <c r="AA70" s="366"/>
      <c r="AB70" s="366"/>
      <c r="AC70" s="366"/>
      <c r="AD70" s="366"/>
      <c r="AE70" s="366"/>
      <c r="AF70" s="366"/>
      <c r="AG70" s="366"/>
      <c r="AH70" s="366"/>
      <c r="AI70" s="366"/>
      <c r="AJ70" s="366"/>
      <c r="AK70" s="366"/>
      <c r="AL70" s="367"/>
      <c r="AM70" s="367"/>
      <c r="AN70" s="367"/>
      <c r="AO70" s="367"/>
      <c r="AP70" s="367"/>
      <c r="AQ70" s="367"/>
      <c r="AR70" s="368"/>
      <c r="AS70" s="368"/>
      <c r="AT70" s="368"/>
      <c r="AU70" s="367"/>
      <c r="AV70" s="367"/>
      <c r="AW70" s="367"/>
      <c r="AX70" s="367"/>
      <c r="AY70" s="367"/>
      <c r="AZ70" s="367"/>
      <c r="BA70" s="367"/>
      <c r="BB70" s="368"/>
      <c r="BC70" s="368"/>
      <c r="BD70" s="368"/>
      <c r="BE70" s="322"/>
      <c r="BF70" s="323"/>
      <c r="BG70" s="324"/>
      <c r="BH70" s="368"/>
      <c r="BI70" s="322"/>
      <c r="BJ70" s="323"/>
      <c r="BK70" s="324"/>
      <c r="BL70" s="369"/>
      <c r="BM70" s="341"/>
    </row>
    <row r="71" spans="1:65" x14ac:dyDescent="0.2">
      <c r="A71" s="72"/>
      <c r="B71" s="366"/>
      <c r="C71" s="366"/>
      <c r="D71" s="366"/>
      <c r="E71" s="366"/>
      <c r="F71" s="366"/>
      <c r="G71" s="366"/>
      <c r="H71" s="366"/>
      <c r="I71" s="366"/>
      <c r="J71" s="366"/>
      <c r="K71" s="366"/>
      <c r="L71" s="366"/>
      <c r="M71" s="366"/>
      <c r="N71" s="366"/>
      <c r="O71" s="366"/>
      <c r="P71" s="366"/>
      <c r="Q71" s="366"/>
      <c r="R71" s="366"/>
      <c r="S71" s="367"/>
      <c r="T71" s="366"/>
      <c r="U71" s="367"/>
      <c r="V71" s="367"/>
      <c r="W71" s="367"/>
      <c r="X71" s="367"/>
      <c r="Y71" s="367"/>
      <c r="Z71" s="367"/>
      <c r="AA71" s="366"/>
      <c r="AB71" s="366"/>
      <c r="AC71" s="366"/>
      <c r="AD71" s="366"/>
      <c r="AE71" s="366"/>
      <c r="AF71" s="366"/>
      <c r="AG71" s="366"/>
      <c r="AH71" s="366"/>
      <c r="AI71" s="366"/>
      <c r="AJ71" s="366"/>
      <c r="AK71" s="366"/>
      <c r="AL71" s="367"/>
      <c r="AM71" s="367"/>
      <c r="AN71" s="367"/>
      <c r="AO71" s="367"/>
      <c r="AP71" s="367"/>
      <c r="AQ71" s="367"/>
      <c r="AR71" s="368"/>
      <c r="AS71" s="368"/>
      <c r="AT71" s="368"/>
      <c r="AU71" s="367"/>
      <c r="AV71" s="367"/>
      <c r="AW71" s="367"/>
      <c r="AX71" s="367"/>
      <c r="AY71" s="367"/>
      <c r="AZ71" s="367"/>
      <c r="BA71" s="367"/>
      <c r="BB71" s="368"/>
      <c r="BC71" s="368"/>
      <c r="BD71" s="368"/>
      <c r="BE71" s="322"/>
      <c r="BF71" s="323"/>
      <c r="BG71" s="324"/>
      <c r="BH71" s="368"/>
      <c r="BI71" s="322"/>
      <c r="BJ71" s="323"/>
      <c r="BK71" s="324"/>
      <c r="BL71" s="369"/>
      <c r="BM71" s="341"/>
    </row>
    <row r="72" spans="1:65" x14ac:dyDescent="0.2">
      <c r="A72" s="72"/>
      <c r="B72" s="366"/>
      <c r="C72" s="366"/>
      <c r="D72" s="366"/>
      <c r="E72" s="366"/>
      <c r="F72" s="366"/>
      <c r="G72" s="366"/>
      <c r="H72" s="366"/>
      <c r="I72" s="366"/>
      <c r="J72" s="366"/>
      <c r="K72" s="366"/>
      <c r="L72" s="366"/>
      <c r="M72" s="366"/>
      <c r="N72" s="366"/>
      <c r="O72" s="366"/>
      <c r="P72" s="366"/>
      <c r="Q72" s="366"/>
      <c r="R72" s="366"/>
      <c r="S72" s="367"/>
      <c r="T72" s="366"/>
      <c r="U72" s="367"/>
      <c r="V72" s="367"/>
      <c r="W72" s="367"/>
      <c r="X72" s="367"/>
      <c r="Y72" s="367"/>
      <c r="Z72" s="367"/>
      <c r="AA72" s="366"/>
      <c r="AB72" s="366"/>
      <c r="AC72" s="366"/>
      <c r="AD72" s="366"/>
      <c r="AE72" s="366"/>
      <c r="AF72" s="366"/>
      <c r="AG72" s="366"/>
      <c r="AH72" s="366"/>
      <c r="AI72" s="366"/>
      <c r="AJ72" s="366"/>
      <c r="AK72" s="366"/>
      <c r="AL72" s="367"/>
      <c r="AM72" s="367"/>
      <c r="AN72" s="367"/>
      <c r="AO72" s="367"/>
      <c r="AP72" s="367"/>
      <c r="AQ72" s="367"/>
      <c r="AR72" s="368"/>
      <c r="AS72" s="368"/>
      <c r="AT72" s="368"/>
      <c r="AU72" s="367"/>
      <c r="AV72" s="367"/>
      <c r="AW72" s="367"/>
      <c r="AX72" s="367"/>
      <c r="AY72" s="367"/>
      <c r="AZ72" s="367"/>
      <c r="BA72" s="367"/>
      <c r="BB72" s="368"/>
      <c r="BC72" s="368"/>
      <c r="BD72" s="368"/>
      <c r="BE72" s="322"/>
      <c r="BF72" s="323"/>
      <c r="BG72" s="324"/>
      <c r="BH72" s="368"/>
      <c r="BI72" s="322"/>
      <c r="BJ72" s="323"/>
      <c r="BK72" s="324"/>
      <c r="BL72" s="369"/>
      <c r="BM72" s="341"/>
    </row>
    <row r="73" spans="1:65" x14ac:dyDescent="0.2">
      <c r="A73" s="72"/>
      <c r="B73" s="366"/>
      <c r="C73" s="366"/>
      <c r="D73" s="366"/>
      <c r="E73" s="366"/>
      <c r="F73" s="366"/>
      <c r="G73" s="366"/>
      <c r="H73" s="366"/>
      <c r="I73" s="366"/>
      <c r="J73" s="366"/>
      <c r="K73" s="366"/>
      <c r="L73" s="366"/>
      <c r="M73" s="366"/>
      <c r="N73" s="366"/>
      <c r="O73" s="366"/>
      <c r="P73" s="366"/>
      <c r="Q73" s="366"/>
      <c r="R73" s="366"/>
      <c r="S73" s="367"/>
      <c r="T73" s="366"/>
      <c r="U73" s="367"/>
      <c r="V73" s="367"/>
      <c r="W73" s="367"/>
      <c r="X73" s="367"/>
      <c r="Y73" s="367"/>
      <c r="Z73" s="367"/>
      <c r="AA73" s="366"/>
      <c r="AB73" s="366"/>
      <c r="AC73" s="366"/>
      <c r="AD73" s="366"/>
      <c r="AE73" s="366"/>
      <c r="AF73" s="366"/>
      <c r="AG73" s="366"/>
      <c r="AH73" s="366"/>
      <c r="AI73" s="366"/>
      <c r="AJ73" s="366"/>
      <c r="AK73" s="366"/>
      <c r="AL73" s="367"/>
      <c r="AM73" s="367"/>
      <c r="AN73" s="367"/>
      <c r="AO73" s="367"/>
      <c r="AP73" s="367"/>
      <c r="AQ73" s="367"/>
      <c r="AR73" s="368"/>
      <c r="AS73" s="368"/>
      <c r="AT73" s="368"/>
      <c r="AU73" s="367"/>
      <c r="AV73" s="367"/>
      <c r="AW73" s="367"/>
      <c r="AX73" s="367"/>
      <c r="AY73" s="367"/>
      <c r="AZ73" s="367"/>
      <c r="BA73" s="367"/>
      <c r="BB73" s="368"/>
      <c r="BC73" s="368"/>
      <c r="BD73" s="368"/>
      <c r="BE73" s="322"/>
      <c r="BF73" s="323"/>
      <c r="BG73" s="324"/>
      <c r="BH73" s="368"/>
      <c r="BI73" s="322"/>
      <c r="BJ73" s="323"/>
      <c r="BK73" s="324"/>
      <c r="BL73" s="369"/>
      <c r="BM73" s="341"/>
    </row>
    <row r="74" spans="1:65" x14ac:dyDescent="0.2">
      <c r="A74" s="72"/>
      <c r="B74" s="366"/>
      <c r="C74" s="366"/>
      <c r="D74" s="366"/>
      <c r="E74" s="366"/>
      <c r="F74" s="366"/>
      <c r="G74" s="366"/>
      <c r="H74" s="366"/>
      <c r="I74" s="366"/>
      <c r="J74" s="366"/>
      <c r="K74" s="366"/>
      <c r="L74" s="366"/>
      <c r="M74" s="366"/>
      <c r="N74" s="366"/>
      <c r="O74" s="366"/>
      <c r="P74" s="366"/>
      <c r="Q74" s="366"/>
      <c r="R74" s="366"/>
      <c r="S74" s="367"/>
      <c r="T74" s="366"/>
      <c r="U74" s="367"/>
      <c r="V74" s="367"/>
      <c r="W74" s="367"/>
      <c r="X74" s="367"/>
      <c r="Y74" s="367"/>
      <c r="Z74" s="367"/>
      <c r="AA74" s="366"/>
      <c r="AB74" s="366"/>
      <c r="AC74" s="366"/>
      <c r="AD74" s="366"/>
      <c r="AE74" s="366"/>
      <c r="AF74" s="366"/>
      <c r="AG74" s="366"/>
      <c r="AH74" s="366"/>
      <c r="AI74" s="366"/>
      <c r="AJ74" s="366"/>
      <c r="AK74" s="366"/>
      <c r="AL74" s="367"/>
      <c r="AM74" s="367"/>
      <c r="AN74" s="367"/>
      <c r="AO74" s="367"/>
      <c r="AP74" s="367"/>
      <c r="AQ74" s="367"/>
      <c r="AR74" s="368"/>
      <c r="AS74" s="368"/>
      <c r="AT74" s="368"/>
      <c r="AU74" s="367"/>
      <c r="AV74" s="367"/>
      <c r="AW74" s="367"/>
      <c r="AX74" s="367"/>
      <c r="AY74" s="367"/>
      <c r="AZ74" s="367"/>
      <c r="BA74" s="367"/>
      <c r="BB74" s="368"/>
      <c r="BC74" s="368"/>
      <c r="BD74" s="368"/>
      <c r="BE74" s="322"/>
      <c r="BF74" s="323"/>
      <c r="BG74" s="324"/>
      <c r="BH74" s="368"/>
      <c r="BI74" s="322"/>
      <c r="BJ74" s="323"/>
      <c r="BK74" s="324"/>
      <c r="BL74" s="369"/>
      <c r="BM74" s="341"/>
    </row>
    <row r="75" spans="1:65" x14ac:dyDescent="0.2">
      <c r="A75" s="72"/>
      <c r="B75" s="366"/>
      <c r="C75" s="366"/>
      <c r="D75" s="366"/>
      <c r="E75" s="366"/>
      <c r="F75" s="366"/>
      <c r="G75" s="366"/>
      <c r="H75" s="366"/>
      <c r="I75" s="366"/>
      <c r="J75" s="366"/>
      <c r="K75" s="366"/>
      <c r="L75" s="366"/>
      <c r="M75" s="366"/>
      <c r="N75" s="366"/>
      <c r="O75" s="366"/>
      <c r="P75" s="366"/>
      <c r="Q75" s="366"/>
      <c r="R75" s="366"/>
      <c r="S75" s="367"/>
      <c r="T75" s="366"/>
      <c r="U75" s="367"/>
      <c r="V75" s="367"/>
      <c r="W75" s="367"/>
      <c r="X75" s="367"/>
      <c r="Y75" s="367"/>
      <c r="Z75" s="367"/>
      <c r="AA75" s="366"/>
      <c r="AB75" s="366"/>
      <c r="AC75" s="366"/>
      <c r="AD75" s="366"/>
      <c r="AE75" s="366"/>
      <c r="AF75" s="366"/>
      <c r="AG75" s="366"/>
      <c r="AH75" s="366"/>
      <c r="AI75" s="366"/>
      <c r="AJ75" s="366"/>
      <c r="AK75" s="366"/>
      <c r="AL75" s="367"/>
      <c r="AM75" s="367"/>
      <c r="AN75" s="367"/>
      <c r="AO75" s="367"/>
      <c r="AP75" s="367"/>
      <c r="AQ75" s="367"/>
      <c r="AR75" s="368"/>
      <c r="AS75" s="368"/>
      <c r="AT75" s="368"/>
      <c r="AU75" s="367"/>
      <c r="AV75" s="367"/>
      <c r="AW75" s="367"/>
      <c r="AX75" s="367"/>
      <c r="AY75" s="367"/>
      <c r="AZ75" s="367"/>
      <c r="BA75" s="367"/>
      <c r="BB75" s="368"/>
      <c r="BC75" s="368"/>
      <c r="BD75" s="368"/>
      <c r="BE75" s="322"/>
      <c r="BF75" s="323"/>
      <c r="BG75" s="324"/>
      <c r="BH75" s="368"/>
      <c r="BI75" s="322"/>
      <c r="BJ75" s="323"/>
      <c r="BK75" s="324"/>
      <c r="BL75" s="369"/>
      <c r="BM75" s="341"/>
    </row>
    <row r="76" spans="1:65" x14ac:dyDescent="0.2">
      <c r="A76" s="72"/>
      <c r="B76" s="366"/>
      <c r="C76" s="366"/>
      <c r="D76" s="366"/>
      <c r="E76" s="366"/>
      <c r="F76" s="366"/>
      <c r="G76" s="366"/>
      <c r="H76" s="366"/>
      <c r="I76" s="366"/>
      <c r="J76" s="366"/>
      <c r="K76" s="366"/>
      <c r="L76" s="366"/>
      <c r="M76" s="366"/>
      <c r="N76" s="366"/>
      <c r="O76" s="366"/>
      <c r="P76" s="366"/>
      <c r="Q76" s="366"/>
      <c r="R76" s="366"/>
      <c r="S76" s="367"/>
      <c r="T76" s="366"/>
      <c r="U76" s="367"/>
      <c r="V76" s="367"/>
      <c r="W76" s="367"/>
      <c r="X76" s="367"/>
      <c r="Y76" s="367"/>
      <c r="Z76" s="367"/>
      <c r="AA76" s="366"/>
      <c r="AB76" s="366"/>
      <c r="AC76" s="366"/>
      <c r="AD76" s="366"/>
      <c r="AE76" s="366"/>
      <c r="AF76" s="366"/>
      <c r="AG76" s="366"/>
      <c r="AH76" s="366"/>
      <c r="AI76" s="366"/>
      <c r="AJ76" s="366"/>
      <c r="AK76" s="366"/>
      <c r="AL76" s="367"/>
      <c r="AM76" s="367"/>
      <c r="AN76" s="367"/>
      <c r="AO76" s="367"/>
      <c r="AP76" s="367"/>
      <c r="AQ76" s="367"/>
      <c r="AR76" s="368"/>
      <c r="AS76" s="368"/>
      <c r="AT76" s="368"/>
      <c r="AU76" s="367"/>
      <c r="AV76" s="367"/>
      <c r="AW76" s="367"/>
      <c r="AX76" s="367"/>
      <c r="AY76" s="367"/>
      <c r="AZ76" s="367"/>
      <c r="BA76" s="367"/>
      <c r="BB76" s="368"/>
      <c r="BC76" s="368"/>
      <c r="BD76" s="368"/>
      <c r="BE76" s="322"/>
      <c r="BF76" s="323"/>
      <c r="BG76" s="324"/>
      <c r="BH76" s="368"/>
      <c r="BI76" s="322"/>
      <c r="BJ76" s="323"/>
      <c r="BK76" s="324"/>
      <c r="BL76" s="369"/>
      <c r="BM76" s="341"/>
    </row>
    <row r="77" spans="1:65" x14ac:dyDescent="0.2">
      <c r="A77" s="72"/>
      <c r="B77" s="366"/>
      <c r="C77" s="366"/>
      <c r="D77" s="366"/>
      <c r="E77" s="366"/>
      <c r="F77" s="366"/>
      <c r="G77" s="366"/>
      <c r="H77" s="366"/>
      <c r="I77" s="366"/>
      <c r="J77" s="366"/>
      <c r="K77" s="366"/>
      <c r="L77" s="366"/>
      <c r="M77" s="366"/>
      <c r="N77" s="366"/>
      <c r="O77" s="366"/>
      <c r="P77" s="366"/>
      <c r="Q77" s="366"/>
      <c r="R77" s="366"/>
      <c r="S77" s="367"/>
      <c r="T77" s="366"/>
      <c r="U77" s="367"/>
      <c r="V77" s="367"/>
      <c r="W77" s="367"/>
      <c r="X77" s="367"/>
      <c r="Y77" s="367"/>
      <c r="Z77" s="367"/>
      <c r="AA77" s="366"/>
      <c r="AB77" s="366"/>
      <c r="AC77" s="366"/>
      <c r="AD77" s="366"/>
      <c r="AE77" s="366"/>
      <c r="AF77" s="366"/>
      <c r="AG77" s="366"/>
      <c r="AH77" s="366"/>
      <c r="AI77" s="366"/>
      <c r="AJ77" s="366"/>
      <c r="AK77" s="366"/>
      <c r="AL77" s="367"/>
      <c r="AM77" s="367"/>
      <c r="AN77" s="367"/>
      <c r="AO77" s="367"/>
      <c r="AP77" s="367"/>
      <c r="AQ77" s="367"/>
      <c r="AR77" s="368"/>
      <c r="AS77" s="368"/>
      <c r="AT77" s="368"/>
      <c r="AU77" s="367"/>
      <c r="AV77" s="367"/>
      <c r="AW77" s="367"/>
      <c r="AX77" s="367"/>
      <c r="AY77" s="367"/>
      <c r="AZ77" s="367"/>
      <c r="BA77" s="367"/>
      <c r="BB77" s="368"/>
      <c r="BC77" s="368"/>
      <c r="BD77" s="368"/>
      <c r="BE77" s="322"/>
      <c r="BF77" s="323"/>
      <c r="BG77" s="324"/>
      <c r="BH77" s="368"/>
      <c r="BI77" s="322"/>
      <c r="BJ77" s="323"/>
      <c r="BK77" s="324"/>
      <c r="BL77" s="369"/>
      <c r="BM77" s="341"/>
    </row>
    <row r="78" spans="1:65" x14ac:dyDescent="0.2">
      <c r="A78" s="72"/>
      <c r="B78" s="366"/>
      <c r="C78" s="366"/>
      <c r="D78" s="366"/>
      <c r="E78" s="366"/>
      <c r="F78" s="366"/>
      <c r="G78" s="366"/>
      <c r="H78" s="366"/>
      <c r="I78" s="366"/>
      <c r="J78" s="366"/>
      <c r="K78" s="366"/>
      <c r="L78" s="366"/>
      <c r="M78" s="366"/>
      <c r="N78" s="366"/>
      <c r="O78" s="366"/>
      <c r="P78" s="366"/>
      <c r="Q78" s="366"/>
      <c r="R78" s="366"/>
      <c r="S78" s="367"/>
      <c r="T78" s="366"/>
      <c r="U78" s="367"/>
      <c r="V78" s="367"/>
      <c r="W78" s="367"/>
      <c r="X78" s="367"/>
      <c r="Y78" s="367"/>
      <c r="Z78" s="367"/>
      <c r="AA78" s="366"/>
      <c r="AB78" s="366"/>
      <c r="AC78" s="366"/>
      <c r="AD78" s="366"/>
      <c r="AE78" s="366"/>
      <c r="AF78" s="366"/>
      <c r="AG78" s="366"/>
      <c r="AH78" s="366"/>
      <c r="AI78" s="366"/>
      <c r="AJ78" s="366"/>
      <c r="AK78" s="366"/>
      <c r="AL78" s="367"/>
      <c r="AM78" s="367"/>
      <c r="AN78" s="367"/>
      <c r="AO78" s="367"/>
      <c r="AP78" s="367"/>
      <c r="AQ78" s="367"/>
      <c r="AR78" s="368"/>
      <c r="AS78" s="368"/>
      <c r="AT78" s="368"/>
      <c r="AU78" s="367"/>
      <c r="AV78" s="367"/>
      <c r="AW78" s="367"/>
      <c r="AX78" s="367"/>
      <c r="AY78" s="367"/>
      <c r="AZ78" s="367"/>
      <c r="BA78" s="367"/>
      <c r="BB78" s="368"/>
      <c r="BC78" s="368"/>
      <c r="BD78" s="368"/>
      <c r="BE78" s="322"/>
      <c r="BF78" s="323"/>
      <c r="BG78" s="324"/>
      <c r="BH78" s="368"/>
      <c r="BI78" s="322"/>
      <c r="BJ78" s="323"/>
      <c r="BK78" s="324"/>
      <c r="BL78" s="369"/>
      <c r="BM78" s="341"/>
    </row>
    <row r="79" spans="1:65" x14ac:dyDescent="0.2">
      <c r="A79" s="72"/>
      <c r="B79" s="366"/>
      <c r="C79" s="366"/>
      <c r="D79" s="366"/>
      <c r="E79" s="366"/>
      <c r="F79" s="366"/>
      <c r="G79" s="366"/>
      <c r="H79" s="366"/>
      <c r="I79" s="366"/>
      <c r="J79" s="366"/>
      <c r="K79" s="366"/>
      <c r="L79" s="366"/>
      <c r="M79" s="366"/>
      <c r="N79" s="366"/>
      <c r="O79" s="366"/>
      <c r="P79" s="366"/>
      <c r="Q79" s="366"/>
      <c r="R79" s="366"/>
      <c r="S79" s="367"/>
      <c r="T79" s="366"/>
      <c r="U79" s="367"/>
      <c r="V79" s="367"/>
      <c r="W79" s="367"/>
      <c r="X79" s="367"/>
      <c r="Y79" s="367"/>
      <c r="Z79" s="367"/>
      <c r="AA79" s="366"/>
      <c r="AB79" s="366"/>
      <c r="AC79" s="366"/>
      <c r="AD79" s="366"/>
      <c r="AE79" s="366"/>
      <c r="AF79" s="366"/>
      <c r="AG79" s="366"/>
      <c r="AH79" s="366"/>
      <c r="AI79" s="366"/>
      <c r="AJ79" s="366"/>
      <c r="AK79" s="366"/>
      <c r="AL79" s="367"/>
      <c r="AM79" s="367"/>
      <c r="AN79" s="367"/>
      <c r="AO79" s="367"/>
      <c r="AP79" s="367"/>
      <c r="AQ79" s="367"/>
      <c r="AR79" s="368"/>
      <c r="AS79" s="368"/>
      <c r="AT79" s="368"/>
      <c r="AU79" s="367"/>
      <c r="AV79" s="367"/>
      <c r="AW79" s="367"/>
      <c r="AX79" s="367"/>
      <c r="AY79" s="367"/>
      <c r="AZ79" s="367"/>
      <c r="BA79" s="367"/>
      <c r="BB79" s="368"/>
      <c r="BC79" s="368"/>
      <c r="BD79" s="368"/>
      <c r="BE79" s="322"/>
      <c r="BF79" s="323"/>
      <c r="BG79" s="324"/>
      <c r="BH79" s="368"/>
      <c r="BI79" s="322"/>
      <c r="BJ79" s="323"/>
      <c r="BK79" s="324"/>
      <c r="BL79" s="369"/>
      <c r="BM79" s="341"/>
    </row>
    <row r="80" spans="1:65" x14ac:dyDescent="0.2">
      <c r="A80" s="72"/>
      <c r="B80" s="366"/>
      <c r="C80" s="366"/>
      <c r="D80" s="366"/>
      <c r="E80" s="366"/>
      <c r="F80" s="366"/>
      <c r="G80" s="366"/>
      <c r="H80" s="366"/>
      <c r="I80" s="366"/>
      <c r="J80" s="366"/>
      <c r="K80" s="366"/>
      <c r="L80" s="366"/>
      <c r="M80" s="366"/>
      <c r="N80" s="366"/>
      <c r="O80" s="366"/>
      <c r="P80" s="366"/>
      <c r="Q80" s="366"/>
      <c r="R80" s="366"/>
      <c r="S80" s="367"/>
      <c r="T80" s="366"/>
      <c r="U80" s="367"/>
      <c r="V80" s="367"/>
      <c r="W80" s="367"/>
      <c r="X80" s="367"/>
      <c r="Y80" s="367"/>
      <c r="Z80" s="367"/>
      <c r="AA80" s="366"/>
      <c r="AB80" s="366"/>
      <c r="AC80" s="366"/>
      <c r="AD80" s="366"/>
      <c r="AE80" s="366"/>
      <c r="AF80" s="366"/>
      <c r="AG80" s="366"/>
      <c r="AH80" s="366"/>
      <c r="AI80" s="366"/>
      <c r="AJ80" s="366"/>
      <c r="AK80" s="366"/>
      <c r="AL80" s="367"/>
      <c r="AM80" s="367"/>
      <c r="AN80" s="367"/>
      <c r="AO80" s="367"/>
      <c r="AP80" s="367"/>
      <c r="AQ80" s="367"/>
      <c r="AR80" s="368"/>
      <c r="AS80" s="368"/>
      <c r="AT80" s="368"/>
      <c r="AU80" s="367"/>
      <c r="AV80" s="367"/>
      <c r="AW80" s="367"/>
      <c r="AX80" s="367"/>
      <c r="AY80" s="367"/>
      <c r="AZ80" s="367"/>
      <c r="BA80" s="367"/>
      <c r="BB80" s="368"/>
      <c r="BC80" s="368"/>
      <c r="BD80" s="368"/>
      <c r="BE80" s="322"/>
      <c r="BF80" s="323"/>
      <c r="BG80" s="324"/>
      <c r="BH80" s="368"/>
      <c r="BI80" s="322"/>
      <c r="BJ80" s="323"/>
      <c r="BK80" s="324"/>
      <c r="BL80" s="369"/>
      <c r="BM80" s="341"/>
    </row>
    <row r="81" spans="1:65" x14ac:dyDescent="0.2">
      <c r="A81" s="72"/>
      <c r="B81" s="366"/>
      <c r="C81" s="366"/>
      <c r="D81" s="366"/>
      <c r="E81" s="366"/>
      <c r="F81" s="366"/>
      <c r="G81" s="366"/>
      <c r="H81" s="366"/>
      <c r="I81" s="366"/>
      <c r="J81" s="366"/>
      <c r="K81" s="366"/>
      <c r="L81" s="366"/>
      <c r="M81" s="366"/>
      <c r="N81" s="366"/>
      <c r="O81" s="366"/>
      <c r="P81" s="366"/>
      <c r="Q81" s="366"/>
      <c r="R81" s="366"/>
      <c r="S81" s="367"/>
      <c r="T81" s="366"/>
      <c r="U81" s="367"/>
      <c r="V81" s="367"/>
      <c r="W81" s="367"/>
      <c r="X81" s="367"/>
      <c r="Y81" s="367"/>
      <c r="Z81" s="367"/>
      <c r="AA81" s="366"/>
      <c r="AB81" s="366"/>
      <c r="AC81" s="366"/>
      <c r="AD81" s="366"/>
      <c r="AE81" s="366"/>
      <c r="AF81" s="366"/>
      <c r="AG81" s="366"/>
      <c r="AH81" s="366"/>
      <c r="AI81" s="366"/>
      <c r="AJ81" s="366"/>
      <c r="AK81" s="366"/>
      <c r="AL81" s="367"/>
      <c r="AM81" s="367"/>
      <c r="AN81" s="367"/>
      <c r="AO81" s="367"/>
      <c r="AP81" s="367"/>
      <c r="AQ81" s="367"/>
      <c r="AR81" s="368"/>
      <c r="AS81" s="368"/>
      <c r="AT81" s="368"/>
      <c r="AU81" s="367"/>
      <c r="AV81" s="367"/>
      <c r="AW81" s="367"/>
      <c r="AX81" s="367"/>
      <c r="AY81" s="367"/>
      <c r="AZ81" s="367"/>
      <c r="BA81" s="367"/>
      <c r="BB81" s="368"/>
      <c r="BC81" s="368"/>
      <c r="BD81" s="368"/>
      <c r="BE81" s="322"/>
      <c r="BF81" s="323"/>
      <c r="BG81" s="324"/>
      <c r="BH81" s="368"/>
      <c r="BI81" s="322"/>
      <c r="BJ81" s="323"/>
      <c r="BK81" s="324"/>
      <c r="BL81" s="369"/>
      <c r="BM81" s="341"/>
    </row>
    <row r="82" spans="1:65" x14ac:dyDescent="0.2">
      <c r="A82" s="72"/>
      <c r="B82" s="366"/>
      <c r="C82" s="366"/>
      <c r="D82" s="366"/>
      <c r="E82" s="366"/>
      <c r="F82" s="366"/>
      <c r="G82" s="366"/>
      <c r="H82" s="366"/>
      <c r="I82" s="366"/>
      <c r="J82" s="366"/>
      <c r="K82" s="366"/>
      <c r="L82" s="366"/>
      <c r="M82" s="366"/>
      <c r="N82" s="366"/>
      <c r="O82" s="366"/>
      <c r="P82" s="366"/>
      <c r="Q82" s="366"/>
      <c r="R82" s="366"/>
      <c r="S82" s="367"/>
      <c r="T82" s="366"/>
      <c r="U82" s="367"/>
      <c r="V82" s="367"/>
      <c r="W82" s="367"/>
      <c r="X82" s="367"/>
      <c r="Y82" s="367"/>
      <c r="Z82" s="367"/>
      <c r="AA82" s="366"/>
      <c r="AB82" s="366"/>
      <c r="AC82" s="366"/>
      <c r="AD82" s="366"/>
      <c r="AE82" s="366"/>
      <c r="AF82" s="366"/>
      <c r="AG82" s="366"/>
      <c r="AH82" s="366"/>
      <c r="AI82" s="366"/>
      <c r="AJ82" s="366"/>
      <c r="AK82" s="366"/>
      <c r="AL82" s="367"/>
      <c r="AM82" s="367"/>
      <c r="AN82" s="367"/>
      <c r="AO82" s="367"/>
      <c r="AP82" s="367"/>
      <c r="AQ82" s="367"/>
      <c r="AR82" s="368"/>
      <c r="AS82" s="368"/>
      <c r="AT82" s="368"/>
      <c r="AU82" s="367"/>
      <c r="AV82" s="367"/>
      <c r="AW82" s="367"/>
      <c r="AX82" s="367"/>
      <c r="AY82" s="367"/>
      <c r="AZ82" s="367"/>
      <c r="BA82" s="367"/>
      <c r="BB82" s="368"/>
      <c r="BC82" s="368"/>
      <c r="BD82" s="368"/>
      <c r="BE82" s="322"/>
      <c r="BF82" s="323"/>
      <c r="BG82" s="324"/>
      <c r="BH82" s="368"/>
      <c r="BI82" s="322"/>
      <c r="BJ82" s="323"/>
      <c r="BK82" s="324"/>
      <c r="BL82" s="369"/>
      <c r="BM82" s="341"/>
    </row>
    <row r="83" spans="1:65" x14ac:dyDescent="0.2">
      <c r="A83" s="72"/>
      <c r="B83" s="366"/>
      <c r="C83" s="366"/>
      <c r="D83" s="366"/>
      <c r="E83" s="366"/>
      <c r="F83" s="366"/>
      <c r="G83" s="366"/>
      <c r="H83" s="366"/>
      <c r="I83" s="366"/>
      <c r="J83" s="366"/>
      <c r="K83" s="366"/>
      <c r="L83" s="366"/>
      <c r="M83" s="366"/>
      <c r="N83" s="366"/>
      <c r="O83" s="366"/>
      <c r="P83" s="366"/>
      <c r="Q83" s="366"/>
      <c r="R83" s="366"/>
      <c r="S83" s="367"/>
      <c r="T83" s="366"/>
      <c r="U83" s="367"/>
      <c r="V83" s="367"/>
      <c r="W83" s="367"/>
      <c r="X83" s="367"/>
      <c r="Y83" s="367"/>
      <c r="Z83" s="367"/>
      <c r="AA83" s="366"/>
      <c r="AB83" s="366"/>
      <c r="AC83" s="366"/>
      <c r="AD83" s="366"/>
      <c r="AE83" s="366"/>
      <c r="AF83" s="366"/>
      <c r="AG83" s="366"/>
      <c r="AH83" s="366"/>
      <c r="AI83" s="366"/>
      <c r="AJ83" s="366"/>
      <c r="AK83" s="366"/>
      <c r="AL83" s="367"/>
      <c r="AM83" s="367"/>
      <c r="AN83" s="367"/>
      <c r="AO83" s="367"/>
      <c r="AP83" s="367"/>
      <c r="AQ83" s="367"/>
      <c r="AR83" s="368"/>
      <c r="AS83" s="368"/>
      <c r="AT83" s="368"/>
      <c r="AU83" s="367"/>
      <c r="AV83" s="367"/>
      <c r="AW83" s="367"/>
      <c r="AX83" s="367"/>
      <c r="AY83" s="367"/>
      <c r="AZ83" s="367"/>
      <c r="BA83" s="367"/>
      <c r="BB83" s="368"/>
      <c r="BC83" s="368"/>
      <c r="BD83" s="368"/>
      <c r="BE83" s="322"/>
      <c r="BF83" s="323"/>
      <c r="BG83" s="324"/>
      <c r="BH83" s="368"/>
      <c r="BI83" s="322"/>
      <c r="BJ83" s="323"/>
      <c r="BK83" s="324"/>
      <c r="BL83" s="369"/>
      <c r="BM83" s="341"/>
    </row>
    <row r="84" spans="1:65" x14ac:dyDescent="0.2">
      <c r="A84" s="72"/>
      <c r="B84" s="366"/>
      <c r="C84" s="366"/>
      <c r="D84" s="366"/>
      <c r="E84" s="366"/>
      <c r="F84" s="366"/>
      <c r="G84" s="366"/>
      <c r="H84" s="366"/>
      <c r="I84" s="366"/>
      <c r="J84" s="366"/>
      <c r="K84" s="366"/>
      <c r="L84" s="366"/>
      <c r="M84" s="366"/>
      <c r="N84" s="366"/>
      <c r="O84" s="366"/>
      <c r="P84" s="366"/>
      <c r="Q84" s="366"/>
      <c r="R84" s="366"/>
      <c r="S84" s="367"/>
      <c r="T84" s="366"/>
      <c r="U84" s="367"/>
      <c r="V84" s="367"/>
      <c r="W84" s="367"/>
      <c r="X84" s="367"/>
      <c r="Y84" s="367"/>
      <c r="Z84" s="367"/>
      <c r="AA84" s="366"/>
      <c r="AB84" s="366"/>
      <c r="AC84" s="366"/>
      <c r="AD84" s="366"/>
      <c r="AE84" s="366"/>
      <c r="AF84" s="366"/>
      <c r="AG84" s="366"/>
      <c r="AH84" s="366"/>
      <c r="AI84" s="366"/>
      <c r="AJ84" s="366"/>
      <c r="AK84" s="366"/>
      <c r="AL84" s="367"/>
      <c r="AM84" s="367"/>
      <c r="AN84" s="367"/>
      <c r="AO84" s="367"/>
      <c r="AP84" s="367"/>
      <c r="AQ84" s="367"/>
      <c r="AR84" s="368"/>
      <c r="AS84" s="368"/>
      <c r="AT84" s="368"/>
      <c r="AU84" s="367"/>
      <c r="AV84" s="367"/>
      <c r="AW84" s="367"/>
      <c r="AX84" s="367"/>
      <c r="AY84" s="367"/>
      <c r="AZ84" s="367"/>
      <c r="BA84" s="367"/>
      <c r="BB84" s="368"/>
      <c r="BC84" s="368"/>
      <c r="BD84" s="368"/>
      <c r="BE84" s="322"/>
      <c r="BF84" s="323"/>
      <c r="BG84" s="324"/>
      <c r="BH84" s="368"/>
      <c r="BI84" s="322"/>
      <c r="BJ84" s="323"/>
      <c r="BK84" s="324"/>
      <c r="BL84" s="369"/>
      <c r="BM84" s="341"/>
    </row>
    <row r="85" spans="1:65" x14ac:dyDescent="0.2">
      <c r="A85" s="72"/>
      <c r="B85" s="366"/>
      <c r="C85" s="366"/>
      <c r="D85" s="366"/>
      <c r="E85" s="366"/>
      <c r="F85" s="366"/>
      <c r="G85" s="366"/>
      <c r="H85" s="366"/>
      <c r="I85" s="366"/>
      <c r="J85" s="366"/>
      <c r="K85" s="366"/>
      <c r="L85" s="366"/>
      <c r="M85" s="366"/>
      <c r="N85" s="366"/>
      <c r="O85" s="366"/>
      <c r="P85" s="366"/>
      <c r="Q85" s="366"/>
      <c r="R85" s="366"/>
      <c r="S85" s="367"/>
      <c r="T85" s="366"/>
      <c r="U85" s="367"/>
      <c r="V85" s="367"/>
      <c r="W85" s="367"/>
      <c r="X85" s="367"/>
      <c r="Y85" s="367"/>
      <c r="Z85" s="367"/>
      <c r="AA85" s="366"/>
      <c r="AB85" s="366"/>
      <c r="AC85" s="366"/>
      <c r="AD85" s="366"/>
      <c r="AE85" s="366"/>
      <c r="AF85" s="366"/>
      <c r="AG85" s="366"/>
      <c r="AH85" s="366"/>
      <c r="AI85" s="366"/>
      <c r="AJ85" s="366"/>
      <c r="AK85" s="366"/>
      <c r="AL85" s="367"/>
      <c r="AM85" s="367"/>
      <c r="AN85" s="367"/>
      <c r="AO85" s="367"/>
      <c r="AP85" s="367"/>
      <c r="AQ85" s="367"/>
      <c r="AR85" s="368"/>
      <c r="AS85" s="368"/>
      <c r="AT85" s="368"/>
      <c r="AU85" s="367"/>
      <c r="AV85" s="367"/>
      <c r="AW85" s="367"/>
      <c r="AX85" s="367"/>
      <c r="AY85" s="367"/>
      <c r="AZ85" s="367"/>
      <c r="BA85" s="367"/>
      <c r="BB85" s="368"/>
      <c r="BC85" s="368"/>
      <c r="BD85" s="368"/>
      <c r="BE85" s="322"/>
      <c r="BF85" s="323"/>
      <c r="BG85" s="324"/>
      <c r="BH85" s="368"/>
      <c r="BI85" s="322"/>
      <c r="BJ85" s="323"/>
      <c r="BK85" s="324"/>
      <c r="BL85" s="369"/>
      <c r="BM85" s="341"/>
    </row>
    <row r="86" spans="1:65" x14ac:dyDescent="0.2">
      <c r="A86" s="72"/>
      <c r="B86" s="366"/>
      <c r="C86" s="366"/>
      <c r="D86" s="366"/>
      <c r="E86" s="366"/>
      <c r="F86" s="366"/>
      <c r="G86" s="366"/>
      <c r="H86" s="366"/>
      <c r="I86" s="366"/>
      <c r="J86" s="366"/>
      <c r="K86" s="366"/>
      <c r="L86" s="366"/>
      <c r="M86" s="366"/>
      <c r="N86" s="366"/>
      <c r="O86" s="366"/>
      <c r="P86" s="366"/>
      <c r="Q86" s="366"/>
      <c r="R86" s="366"/>
      <c r="S86" s="367"/>
      <c r="T86" s="366"/>
      <c r="U86" s="367"/>
      <c r="V86" s="367"/>
      <c r="W86" s="367"/>
      <c r="X86" s="367"/>
      <c r="Y86" s="367"/>
      <c r="Z86" s="367"/>
      <c r="AA86" s="366"/>
      <c r="AB86" s="366"/>
      <c r="AC86" s="366"/>
      <c r="AD86" s="366"/>
      <c r="AE86" s="366"/>
      <c r="AF86" s="366"/>
      <c r="AG86" s="366"/>
      <c r="AH86" s="366"/>
      <c r="AI86" s="366"/>
      <c r="AJ86" s="366"/>
      <c r="AK86" s="366"/>
      <c r="AL86" s="367"/>
      <c r="AM86" s="367"/>
      <c r="AN86" s="367"/>
      <c r="AO86" s="367"/>
      <c r="AP86" s="367"/>
      <c r="AQ86" s="367"/>
      <c r="AR86" s="368"/>
      <c r="AS86" s="368"/>
      <c r="AT86" s="368"/>
      <c r="AU86" s="367"/>
      <c r="AV86" s="367"/>
      <c r="AW86" s="367"/>
      <c r="AX86" s="367"/>
      <c r="AY86" s="367"/>
      <c r="AZ86" s="367"/>
      <c r="BA86" s="367"/>
      <c r="BB86" s="368"/>
      <c r="BC86" s="368"/>
      <c r="BD86" s="368"/>
      <c r="BE86" s="322"/>
      <c r="BF86" s="323"/>
      <c r="BG86" s="324"/>
      <c r="BH86" s="368"/>
      <c r="BI86" s="322"/>
      <c r="BJ86" s="323"/>
      <c r="BK86" s="324"/>
      <c r="BL86" s="369"/>
      <c r="BM86" s="341"/>
    </row>
    <row r="87" spans="1:65" x14ac:dyDescent="0.2">
      <c r="A87" s="72"/>
      <c r="B87" s="366"/>
      <c r="C87" s="366"/>
      <c r="D87" s="366"/>
      <c r="E87" s="366"/>
      <c r="F87" s="366"/>
      <c r="G87" s="366"/>
      <c r="H87" s="366"/>
      <c r="I87" s="366"/>
      <c r="J87" s="366"/>
      <c r="K87" s="366"/>
      <c r="L87" s="366"/>
      <c r="M87" s="366"/>
      <c r="N87" s="366"/>
      <c r="O87" s="366"/>
      <c r="P87" s="366"/>
      <c r="Q87" s="366"/>
      <c r="R87" s="366"/>
      <c r="S87" s="367"/>
      <c r="T87" s="366"/>
      <c r="U87" s="367"/>
      <c r="V87" s="368"/>
      <c r="W87" s="368"/>
      <c r="X87" s="368"/>
      <c r="Y87" s="368"/>
      <c r="Z87" s="368"/>
      <c r="AA87" s="366"/>
      <c r="AB87" s="366"/>
      <c r="AC87" s="366"/>
      <c r="AD87" s="366"/>
      <c r="AE87" s="366"/>
      <c r="AF87" s="366"/>
      <c r="AG87" s="366"/>
      <c r="AH87" s="366"/>
      <c r="AI87" s="366"/>
      <c r="AJ87" s="366"/>
      <c r="AK87" s="366"/>
      <c r="AL87" s="367"/>
      <c r="AM87" s="368"/>
      <c r="AN87" s="368"/>
      <c r="AO87" s="368"/>
      <c r="AP87" s="368"/>
      <c r="AQ87" s="368"/>
      <c r="AR87" s="368"/>
      <c r="AS87" s="368"/>
      <c r="AT87" s="368"/>
      <c r="AU87" s="367"/>
      <c r="AV87" s="367"/>
      <c r="AW87" s="368"/>
      <c r="AX87" s="368"/>
      <c r="AY87" s="368"/>
      <c r="AZ87" s="368"/>
      <c r="BA87" s="368"/>
      <c r="BB87" s="368"/>
      <c r="BC87" s="368"/>
      <c r="BD87" s="368"/>
      <c r="BE87" s="368"/>
      <c r="BF87" s="368"/>
      <c r="BG87" s="368"/>
      <c r="BH87" s="368"/>
      <c r="BI87" s="368"/>
      <c r="BJ87" s="368"/>
      <c r="BK87" s="368"/>
      <c r="BL87" s="369"/>
      <c r="BM87" s="341"/>
    </row>
    <row r="88" spans="1:65" x14ac:dyDescent="0.2">
      <c r="A88" s="72"/>
      <c r="B88" s="366"/>
      <c r="C88" s="366"/>
      <c r="D88" s="366"/>
      <c r="E88" s="366"/>
      <c r="F88" s="366"/>
      <c r="G88" s="366"/>
      <c r="H88" s="366"/>
      <c r="I88" s="366"/>
      <c r="J88" s="366"/>
      <c r="K88" s="366"/>
      <c r="L88" s="366"/>
      <c r="M88" s="366"/>
      <c r="N88" s="366"/>
      <c r="O88" s="366"/>
      <c r="P88" s="366"/>
      <c r="Q88" s="366"/>
      <c r="R88" s="366"/>
      <c r="S88" s="367"/>
      <c r="T88" s="366"/>
      <c r="U88" s="367"/>
      <c r="V88" s="368"/>
      <c r="W88" s="368"/>
      <c r="X88" s="368"/>
      <c r="Y88" s="368"/>
      <c r="Z88" s="368"/>
      <c r="AA88" s="366"/>
      <c r="AB88" s="366"/>
      <c r="AC88" s="366"/>
      <c r="AD88" s="366"/>
      <c r="AE88" s="366"/>
      <c r="AF88" s="366"/>
      <c r="AG88" s="366"/>
      <c r="AH88" s="366"/>
      <c r="AI88" s="366"/>
      <c r="AJ88" s="366"/>
      <c r="AK88" s="366"/>
      <c r="AL88" s="367"/>
      <c r="AM88" s="368"/>
      <c r="AN88" s="368"/>
      <c r="AO88" s="368"/>
      <c r="AP88" s="368"/>
      <c r="AQ88" s="368"/>
      <c r="AR88" s="368"/>
      <c r="AS88" s="368"/>
      <c r="AT88" s="368"/>
      <c r="AU88" s="367"/>
      <c r="AV88" s="367"/>
      <c r="AW88" s="368"/>
      <c r="AX88" s="368"/>
      <c r="AY88" s="368"/>
      <c r="AZ88" s="368"/>
      <c r="BA88" s="368"/>
      <c r="BB88" s="368"/>
      <c r="BC88" s="368"/>
      <c r="BD88" s="368"/>
      <c r="BE88" s="368"/>
      <c r="BF88" s="368"/>
      <c r="BG88" s="368"/>
      <c r="BH88" s="368"/>
      <c r="BI88" s="368"/>
      <c r="BJ88" s="368"/>
      <c r="BK88" s="368"/>
      <c r="BL88" s="369"/>
      <c r="BM88" s="341"/>
    </row>
    <row r="89" spans="1:65" x14ac:dyDescent="0.2">
      <c r="A89" s="72"/>
      <c r="B89" s="366"/>
      <c r="C89" s="366"/>
      <c r="D89" s="366"/>
      <c r="E89" s="366"/>
      <c r="F89" s="366"/>
      <c r="G89" s="366"/>
      <c r="H89" s="366"/>
      <c r="I89" s="366"/>
      <c r="J89" s="366"/>
      <c r="K89" s="366"/>
      <c r="L89" s="366"/>
      <c r="M89" s="366"/>
      <c r="N89" s="366"/>
      <c r="O89" s="366"/>
      <c r="P89" s="366"/>
      <c r="Q89" s="366"/>
      <c r="R89" s="366"/>
      <c r="S89" s="367"/>
      <c r="T89" s="366"/>
      <c r="U89" s="367"/>
      <c r="V89" s="368"/>
      <c r="W89" s="368"/>
      <c r="X89" s="368"/>
      <c r="Y89" s="368"/>
      <c r="Z89" s="368"/>
      <c r="AA89" s="366"/>
      <c r="AB89" s="366"/>
      <c r="AC89" s="366"/>
      <c r="AD89" s="366"/>
      <c r="AE89" s="366"/>
      <c r="AF89" s="366"/>
      <c r="AG89" s="366"/>
      <c r="AH89" s="366"/>
      <c r="AI89" s="366"/>
      <c r="AJ89" s="366"/>
      <c r="AK89" s="366"/>
      <c r="AL89" s="367"/>
      <c r="AM89" s="368"/>
      <c r="AN89" s="368"/>
      <c r="AO89" s="368"/>
      <c r="AP89" s="368"/>
      <c r="AQ89" s="368"/>
      <c r="AR89" s="368"/>
      <c r="AS89" s="368"/>
      <c r="AT89" s="368"/>
      <c r="AU89" s="367"/>
      <c r="AV89" s="367"/>
      <c r="AW89" s="368"/>
      <c r="AX89" s="368"/>
      <c r="AY89" s="368"/>
      <c r="AZ89" s="368"/>
      <c r="BA89" s="368"/>
      <c r="BB89" s="368"/>
      <c r="BC89" s="368"/>
      <c r="BD89" s="368"/>
      <c r="BE89" s="368"/>
      <c r="BF89" s="368"/>
      <c r="BG89" s="368"/>
      <c r="BH89" s="368"/>
      <c r="BI89" s="368"/>
      <c r="BJ89" s="368"/>
      <c r="BK89" s="368"/>
      <c r="BL89" s="369"/>
      <c r="BM89" s="341"/>
    </row>
    <row r="90" spans="1:65" x14ac:dyDescent="0.2">
      <c r="A90" s="72"/>
      <c r="B90" s="366"/>
      <c r="C90" s="366"/>
      <c r="D90" s="366"/>
      <c r="E90" s="366"/>
      <c r="F90" s="366"/>
      <c r="G90" s="366"/>
      <c r="H90" s="366"/>
      <c r="I90" s="366"/>
      <c r="J90" s="366"/>
      <c r="K90" s="366"/>
      <c r="L90" s="366"/>
      <c r="M90" s="366"/>
      <c r="N90" s="366"/>
      <c r="O90" s="366"/>
      <c r="P90" s="366"/>
      <c r="Q90" s="366"/>
      <c r="R90" s="366"/>
      <c r="S90" s="367"/>
      <c r="T90" s="366"/>
      <c r="U90" s="367"/>
      <c r="V90" s="368"/>
      <c r="W90" s="368"/>
      <c r="X90" s="368"/>
      <c r="Y90" s="368"/>
      <c r="Z90" s="368"/>
      <c r="AA90" s="366"/>
      <c r="AB90" s="366"/>
      <c r="AC90" s="366"/>
      <c r="AD90" s="366"/>
      <c r="AE90" s="366"/>
      <c r="AF90" s="366"/>
      <c r="AG90" s="366"/>
      <c r="AH90" s="366"/>
      <c r="AI90" s="366"/>
      <c r="AJ90" s="366"/>
      <c r="AK90" s="366"/>
      <c r="AL90" s="367"/>
      <c r="AM90" s="368"/>
      <c r="AN90" s="368"/>
      <c r="AO90" s="368"/>
      <c r="AP90" s="368"/>
      <c r="AQ90" s="368"/>
      <c r="AR90" s="368"/>
      <c r="AS90" s="368"/>
      <c r="AT90" s="368"/>
      <c r="AU90" s="367"/>
      <c r="AV90" s="367"/>
      <c r="AW90" s="368"/>
      <c r="AX90" s="368"/>
      <c r="AY90" s="368"/>
      <c r="AZ90" s="368"/>
      <c r="BA90" s="368"/>
      <c r="BB90" s="368"/>
      <c r="BC90" s="368"/>
      <c r="BD90" s="368"/>
      <c r="BE90" s="368"/>
      <c r="BF90" s="368"/>
      <c r="BG90" s="368"/>
      <c r="BH90" s="368"/>
      <c r="BI90" s="368"/>
      <c r="BJ90" s="368"/>
      <c r="BK90" s="368"/>
      <c r="BL90" s="369"/>
      <c r="BM90" s="341"/>
    </row>
    <row r="91" spans="1:65" x14ac:dyDescent="0.2">
      <c r="A91" s="72"/>
      <c r="B91" s="366"/>
      <c r="C91" s="366"/>
      <c r="D91" s="366"/>
      <c r="E91" s="366"/>
      <c r="F91" s="366"/>
      <c r="G91" s="366"/>
      <c r="H91" s="366"/>
      <c r="I91" s="366"/>
      <c r="J91" s="366"/>
      <c r="K91" s="366"/>
      <c r="L91" s="366"/>
      <c r="M91" s="366"/>
      <c r="N91" s="366"/>
      <c r="O91" s="366"/>
      <c r="P91" s="366"/>
      <c r="Q91" s="366"/>
      <c r="R91" s="366"/>
      <c r="S91" s="367"/>
      <c r="T91" s="366"/>
      <c r="U91" s="367"/>
      <c r="V91" s="368"/>
      <c r="W91" s="368"/>
      <c r="X91" s="368"/>
      <c r="Y91" s="368"/>
      <c r="Z91" s="368"/>
      <c r="AA91" s="366"/>
      <c r="AB91" s="366"/>
      <c r="AC91" s="366"/>
      <c r="AD91" s="366"/>
      <c r="AE91" s="366"/>
      <c r="AF91" s="366"/>
      <c r="AG91" s="366"/>
      <c r="AH91" s="366"/>
      <c r="AI91" s="366"/>
      <c r="AJ91" s="366"/>
      <c r="AK91" s="366"/>
      <c r="AL91" s="367"/>
      <c r="AM91" s="368"/>
      <c r="AN91" s="368"/>
      <c r="AO91" s="368"/>
      <c r="AP91" s="368"/>
      <c r="AQ91" s="368"/>
      <c r="AR91" s="368"/>
      <c r="AS91" s="368"/>
      <c r="AT91" s="368"/>
      <c r="AU91" s="367"/>
      <c r="AV91" s="367"/>
      <c r="AW91" s="368"/>
      <c r="AX91" s="368"/>
      <c r="AY91" s="368"/>
      <c r="AZ91" s="368"/>
      <c r="BA91" s="368"/>
      <c r="BB91" s="368"/>
      <c r="BC91" s="368"/>
      <c r="BD91" s="368"/>
      <c r="BE91" s="368"/>
      <c r="BF91" s="368"/>
      <c r="BG91" s="368"/>
      <c r="BH91" s="368"/>
      <c r="BI91" s="368"/>
      <c r="BJ91" s="368"/>
      <c r="BK91" s="368"/>
      <c r="BL91" s="369"/>
      <c r="BM91" s="341"/>
    </row>
    <row r="92" spans="1:65" x14ac:dyDescent="0.2">
      <c r="A92" s="72"/>
      <c r="B92" s="366"/>
      <c r="C92" s="366"/>
      <c r="D92" s="366"/>
      <c r="E92" s="366"/>
      <c r="F92" s="366"/>
      <c r="G92" s="366"/>
      <c r="H92" s="366"/>
      <c r="I92" s="366"/>
      <c r="J92" s="366"/>
      <c r="K92" s="366"/>
      <c r="L92" s="366"/>
      <c r="M92" s="366"/>
      <c r="N92" s="366"/>
      <c r="O92" s="366"/>
      <c r="P92" s="366"/>
      <c r="Q92" s="366"/>
      <c r="R92" s="366"/>
      <c r="S92" s="367"/>
      <c r="T92" s="366"/>
      <c r="U92" s="367"/>
      <c r="V92" s="368"/>
      <c r="W92" s="368"/>
      <c r="X92" s="368"/>
      <c r="Y92" s="368"/>
      <c r="Z92" s="368"/>
      <c r="AA92" s="366"/>
      <c r="AB92" s="366"/>
      <c r="AC92" s="366"/>
      <c r="AD92" s="366"/>
      <c r="AE92" s="366"/>
      <c r="AF92" s="366"/>
      <c r="AG92" s="366"/>
      <c r="AH92" s="366"/>
      <c r="AI92" s="366"/>
      <c r="AJ92" s="366"/>
      <c r="AK92" s="366"/>
      <c r="AL92" s="367"/>
      <c r="AM92" s="368"/>
      <c r="AN92" s="368"/>
      <c r="AO92" s="368"/>
      <c r="AP92" s="368"/>
      <c r="AQ92" s="368"/>
      <c r="AR92" s="368"/>
      <c r="AS92" s="368"/>
      <c r="AT92" s="368"/>
      <c r="AU92" s="367"/>
      <c r="AV92" s="367"/>
      <c r="AW92" s="368"/>
      <c r="AX92" s="368"/>
      <c r="AY92" s="368"/>
      <c r="AZ92" s="368"/>
      <c r="BA92" s="368"/>
      <c r="BB92" s="368"/>
      <c r="BC92" s="368"/>
      <c r="BD92" s="368"/>
      <c r="BE92" s="368"/>
      <c r="BF92" s="368"/>
      <c r="BG92" s="368"/>
      <c r="BH92" s="368"/>
      <c r="BI92" s="368"/>
      <c r="BJ92" s="368"/>
      <c r="BK92" s="368"/>
      <c r="BL92" s="369"/>
      <c r="BM92" s="341"/>
    </row>
    <row r="93" spans="1:65" x14ac:dyDescent="0.2">
      <c r="A93" s="72"/>
      <c r="B93" s="366"/>
      <c r="C93" s="366"/>
      <c r="D93" s="366"/>
      <c r="E93" s="366"/>
      <c r="F93" s="366"/>
      <c r="G93" s="366"/>
      <c r="H93" s="366"/>
      <c r="I93" s="366"/>
      <c r="J93" s="366"/>
      <c r="K93" s="366"/>
      <c r="L93" s="366"/>
      <c r="M93" s="366"/>
      <c r="N93" s="366"/>
      <c r="O93" s="366"/>
      <c r="P93" s="366"/>
      <c r="Q93" s="366"/>
      <c r="R93" s="366"/>
      <c r="S93" s="367"/>
      <c r="T93" s="366"/>
      <c r="U93" s="367"/>
      <c r="V93" s="368"/>
      <c r="W93" s="368"/>
      <c r="X93" s="368"/>
      <c r="Y93" s="368"/>
      <c r="Z93" s="368"/>
      <c r="AA93" s="366"/>
      <c r="AB93" s="366"/>
      <c r="AC93" s="366"/>
      <c r="AD93" s="366"/>
      <c r="AE93" s="366"/>
      <c r="AF93" s="366"/>
      <c r="AG93" s="366"/>
      <c r="AH93" s="366"/>
      <c r="AI93" s="366"/>
      <c r="AJ93" s="366"/>
      <c r="AK93" s="366"/>
      <c r="AL93" s="367"/>
      <c r="AM93" s="368"/>
      <c r="AN93" s="368"/>
      <c r="AO93" s="368"/>
      <c r="AP93" s="368"/>
      <c r="AQ93" s="368"/>
      <c r="AR93" s="368"/>
      <c r="AS93" s="368"/>
      <c r="AT93" s="368"/>
      <c r="AU93" s="367"/>
      <c r="AV93" s="367"/>
      <c r="AW93" s="368"/>
      <c r="AX93" s="368"/>
      <c r="AY93" s="368"/>
      <c r="AZ93" s="368"/>
      <c r="BA93" s="368"/>
      <c r="BB93" s="368"/>
      <c r="BC93" s="368"/>
      <c r="BD93" s="368"/>
      <c r="BE93" s="368"/>
      <c r="BF93" s="368"/>
      <c r="BG93" s="368"/>
      <c r="BH93" s="368"/>
      <c r="BI93" s="368"/>
      <c r="BJ93" s="368"/>
      <c r="BK93" s="368"/>
      <c r="BL93" s="369"/>
      <c r="BM93" s="341"/>
    </row>
    <row r="94" spans="1:65" x14ac:dyDescent="0.2">
      <c r="A94" s="72"/>
      <c r="B94" s="366"/>
      <c r="C94" s="366"/>
      <c r="D94" s="366"/>
      <c r="E94" s="366"/>
      <c r="F94" s="366"/>
      <c r="G94" s="366"/>
      <c r="H94" s="366"/>
      <c r="I94" s="366"/>
      <c r="J94" s="366"/>
      <c r="K94" s="366"/>
      <c r="L94" s="366"/>
      <c r="M94" s="366"/>
      <c r="N94" s="366"/>
      <c r="O94" s="366"/>
      <c r="P94" s="366"/>
      <c r="Q94" s="366"/>
      <c r="R94" s="366"/>
      <c r="S94" s="367"/>
      <c r="T94" s="366"/>
      <c r="U94" s="367"/>
      <c r="V94" s="368"/>
      <c r="W94" s="368"/>
      <c r="X94" s="368"/>
      <c r="Y94" s="368"/>
      <c r="Z94" s="368"/>
      <c r="AA94" s="366"/>
      <c r="AB94" s="366"/>
      <c r="AC94" s="366"/>
      <c r="AD94" s="366"/>
      <c r="AE94" s="366"/>
      <c r="AF94" s="366"/>
      <c r="AG94" s="366"/>
      <c r="AH94" s="366"/>
      <c r="AI94" s="366"/>
      <c r="AJ94" s="366"/>
      <c r="AK94" s="366"/>
      <c r="AL94" s="367"/>
      <c r="AM94" s="368"/>
      <c r="AN94" s="368"/>
      <c r="AO94" s="368"/>
      <c r="AP94" s="368"/>
      <c r="AQ94" s="368"/>
      <c r="AR94" s="368"/>
      <c r="AS94" s="368"/>
      <c r="AT94" s="368"/>
      <c r="AU94" s="367"/>
      <c r="AV94" s="367"/>
      <c r="AW94" s="368"/>
      <c r="AX94" s="368"/>
      <c r="AY94" s="368"/>
      <c r="AZ94" s="368"/>
      <c r="BA94" s="368"/>
      <c r="BB94" s="368"/>
      <c r="BC94" s="368"/>
      <c r="BD94" s="368"/>
      <c r="BE94" s="368"/>
      <c r="BF94" s="368"/>
      <c r="BG94" s="368"/>
      <c r="BH94" s="368"/>
      <c r="BI94" s="368"/>
      <c r="BJ94" s="368"/>
      <c r="BK94" s="368"/>
      <c r="BL94" s="369"/>
      <c r="BM94" s="341"/>
    </row>
    <row r="95" spans="1:65" x14ac:dyDescent="0.2">
      <c r="A95" s="72"/>
      <c r="B95" s="366"/>
      <c r="C95" s="366"/>
      <c r="D95" s="366"/>
      <c r="E95" s="366"/>
      <c r="F95" s="366"/>
      <c r="G95" s="366"/>
      <c r="H95" s="366"/>
      <c r="I95" s="366"/>
      <c r="J95" s="366"/>
      <c r="K95" s="366"/>
      <c r="L95" s="366"/>
      <c r="M95" s="366"/>
      <c r="N95" s="366"/>
      <c r="O95" s="366"/>
      <c r="P95" s="366"/>
      <c r="Q95" s="366"/>
      <c r="R95" s="366"/>
      <c r="S95" s="367"/>
      <c r="T95" s="366"/>
      <c r="U95" s="367"/>
      <c r="V95" s="368"/>
      <c r="W95" s="368"/>
      <c r="X95" s="368"/>
      <c r="Y95" s="368"/>
      <c r="Z95" s="368"/>
      <c r="AA95" s="366"/>
      <c r="AB95" s="366"/>
      <c r="AC95" s="366"/>
      <c r="AD95" s="366"/>
      <c r="AE95" s="366"/>
      <c r="AF95" s="366"/>
      <c r="AG95" s="366"/>
      <c r="AH95" s="366"/>
      <c r="AI95" s="366"/>
      <c r="AJ95" s="366"/>
      <c r="AK95" s="366"/>
      <c r="AL95" s="367"/>
      <c r="AM95" s="368"/>
      <c r="AN95" s="368"/>
      <c r="AO95" s="368"/>
      <c r="AP95" s="368"/>
      <c r="AQ95" s="368"/>
      <c r="AR95" s="368"/>
      <c r="AS95" s="368"/>
      <c r="AT95" s="368"/>
      <c r="AU95" s="367"/>
      <c r="AV95" s="367"/>
      <c r="AW95" s="368"/>
      <c r="AX95" s="368"/>
      <c r="AY95" s="368"/>
      <c r="AZ95" s="368"/>
      <c r="BA95" s="368"/>
      <c r="BB95" s="368"/>
      <c r="BC95" s="368"/>
      <c r="BD95" s="368"/>
      <c r="BE95" s="368"/>
      <c r="BF95" s="368"/>
      <c r="BG95" s="368"/>
      <c r="BH95" s="368"/>
      <c r="BI95" s="368"/>
      <c r="BJ95" s="368"/>
      <c r="BK95" s="368"/>
      <c r="BL95" s="369"/>
      <c r="BM95" s="341"/>
    </row>
    <row r="96" spans="1:65" x14ac:dyDescent="0.2">
      <c r="A96" s="72"/>
      <c r="B96" s="366"/>
      <c r="C96" s="366"/>
      <c r="D96" s="366"/>
      <c r="E96" s="366"/>
      <c r="F96" s="366"/>
      <c r="G96" s="366"/>
      <c r="H96" s="366"/>
      <c r="I96" s="366"/>
      <c r="J96" s="366"/>
      <c r="K96" s="366"/>
      <c r="L96" s="366"/>
      <c r="M96" s="366"/>
      <c r="N96" s="366"/>
      <c r="O96" s="366"/>
      <c r="P96" s="366"/>
      <c r="Q96" s="366"/>
      <c r="R96" s="366"/>
      <c r="S96" s="367"/>
      <c r="T96" s="366"/>
      <c r="U96" s="367"/>
      <c r="V96" s="368"/>
      <c r="W96" s="368"/>
      <c r="X96" s="368"/>
      <c r="Y96" s="368"/>
      <c r="Z96" s="368"/>
      <c r="AA96" s="366"/>
      <c r="AB96" s="366"/>
      <c r="AC96" s="366"/>
      <c r="AD96" s="366"/>
      <c r="AE96" s="366"/>
      <c r="AF96" s="366"/>
      <c r="AG96" s="366"/>
      <c r="AH96" s="366"/>
      <c r="AI96" s="366"/>
      <c r="AJ96" s="366"/>
      <c r="AK96" s="366"/>
      <c r="AL96" s="367"/>
      <c r="AM96" s="368"/>
      <c r="AN96" s="368"/>
      <c r="AO96" s="368"/>
      <c r="AP96" s="368"/>
      <c r="AQ96" s="368"/>
      <c r="AR96" s="368"/>
      <c r="AS96" s="368"/>
      <c r="AT96" s="368"/>
      <c r="AU96" s="367"/>
      <c r="AV96" s="367"/>
      <c r="AW96" s="368"/>
      <c r="AX96" s="368"/>
      <c r="AY96" s="368"/>
      <c r="AZ96" s="368"/>
      <c r="BA96" s="368"/>
      <c r="BB96" s="368"/>
      <c r="BC96" s="368"/>
      <c r="BD96" s="368"/>
      <c r="BE96" s="368"/>
      <c r="BF96" s="368"/>
      <c r="BG96" s="368"/>
      <c r="BH96" s="368"/>
      <c r="BI96" s="368"/>
      <c r="BJ96" s="368"/>
      <c r="BK96" s="368"/>
      <c r="BL96" s="369"/>
      <c r="BM96" s="341"/>
    </row>
    <row r="97" spans="1:65" x14ac:dyDescent="0.2">
      <c r="A97" s="72"/>
      <c r="B97" s="366"/>
      <c r="C97" s="366"/>
      <c r="D97" s="366"/>
      <c r="E97" s="366"/>
      <c r="F97" s="366"/>
      <c r="G97" s="366"/>
      <c r="H97" s="366"/>
      <c r="I97" s="366"/>
      <c r="J97" s="366"/>
      <c r="K97" s="366"/>
      <c r="L97" s="366"/>
      <c r="M97" s="366"/>
      <c r="N97" s="366"/>
      <c r="O97" s="366"/>
      <c r="P97" s="366"/>
      <c r="Q97" s="366"/>
      <c r="R97" s="366"/>
      <c r="S97" s="367"/>
      <c r="T97" s="366"/>
      <c r="U97" s="367"/>
      <c r="V97" s="368"/>
      <c r="W97" s="368"/>
      <c r="X97" s="368"/>
      <c r="Y97" s="368"/>
      <c r="Z97" s="368"/>
      <c r="AA97" s="366"/>
      <c r="AB97" s="366"/>
      <c r="AC97" s="366"/>
      <c r="AD97" s="366"/>
      <c r="AE97" s="366"/>
      <c r="AF97" s="366"/>
      <c r="AG97" s="366"/>
      <c r="AH97" s="366"/>
      <c r="AI97" s="366"/>
      <c r="AJ97" s="366"/>
      <c r="AK97" s="366"/>
      <c r="AL97" s="367"/>
      <c r="AM97" s="368"/>
      <c r="AN97" s="368"/>
      <c r="AO97" s="368"/>
      <c r="AP97" s="368"/>
      <c r="AQ97" s="368"/>
      <c r="AR97" s="368"/>
      <c r="AS97" s="368"/>
      <c r="AT97" s="368"/>
      <c r="AU97" s="367"/>
      <c r="AV97" s="367"/>
      <c r="AW97" s="368"/>
      <c r="AX97" s="368"/>
      <c r="AY97" s="368"/>
      <c r="AZ97" s="368"/>
      <c r="BA97" s="368"/>
      <c r="BB97" s="368"/>
      <c r="BC97" s="368"/>
      <c r="BD97" s="368"/>
      <c r="BE97" s="368"/>
      <c r="BF97" s="368"/>
      <c r="BG97" s="368"/>
      <c r="BH97" s="368"/>
      <c r="BI97" s="368"/>
      <c r="BJ97" s="368"/>
      <c r="BK97" s="368"/>
      <c r="BL97" s="369"/>
      <c r="BM97" s="341"/>
    </row>
    <row r="98" spans="1:65" x14ac:dyDescent="0.2">
      <c r="A98" s="72"/>
      <c r="B98" s="366"/>
      <c r="C98" s="366"/>
      <c r="D98" s="366"/>
      <c r="E98" s="366"/>
      <c r="F98" s="366"/>
      <c r="G98" s="366"/>
      <c r="H98" s="366"/>
      <c r="I98" s="366"/>
      <c r="J98" s="366"/>
      <c r="K98" s="366"/>
      <c r="L98" s="366"/>
      <c r="M98" s="366"/>
      <c r="N98" s="366"/>
      <c r="O98" s="366"/>
      <c r="P98" s="366"/>
      <c r="Q98" s="366"/>
      <c r="R98" s="366"/>
      <c r="S98" s="367"/>
      <c r="T98" s="366"/>
      <c r="U98" s="367"/>
      <c r="V98" s="368"/>
      <c r="W98" s="368"/>
      <c r="X98" s="368"/>
      <c r="Y98" s="368"/>
      <c r="Z98" s="368"/>
      <c r="AA98" s="366"/>
      <c r="AB98" s="366"/>
      <c r="AC98" s="366"/>
      <c r="AD98" s="366"/>
      <c r="AE98" s="366"/>
      <c r="AF98" s="366"/>
      <c r="AG98" s="366"/>
      <c r="AH98" s="366"/>
      <c r="AI98" s="366"/>
      <c r="AJ98" s="366"/>
      <c r="AK98" s="366"/>
      <c r="AL98" s="367"/>
      <c r="AM98" s="368"/>
      <c r="AN98" s="368"/>
      <c r="AO98" s="368"/>
      <c r="AP98" s="368"/>
      <c r="AQ98" s="368"/>
      <c r="AR98" s="368"/>
      <c r="AS98" s="368"/>
      <c r="AT98" s="368"/>
      <c r="AU98" s="367"/>
      <c r="AV98" s="367"/>
      <c r="AW98" s="368"/>
      <c r="AX98" s="368"/>
      <c r="AY98" s="368"/>
      <c r="AZ98" s="368"/>
      <c r="BA98" s="368"/>
      <c r="BB98" s="368"/>
      <c r="BC98" s="368"/>
      <c r="BD98" s="368"/>
      <c r="BE98" s="368"/>
      <c r="BF98" s="368"/>
      <c r="BG98" s="368"/>
      <c r="BH98" s="368"/>
      <c r="BI98" s="368"/>
      <c r="BJ98" s="368"/>
      <c r="BK98" s="368"/>
      <c r="BL98" s="369"/>
      <c r="BM98" s="341"/>
    </row>
    <row r="99" spans="1:65" x14ac:dyDescent="0.2">
      <c r="A99" s="72"/>
      <c r="B99" s="366"/>
      <c r="C99" s="366"/>
      <c r="D99" s="366"/>
      <c r="E99" s="366"/>
      <c r="F99" s="366"/>
      <c r="G99" s="366"/>
      <c r="H99" s="366"/>
      <c r="I99" s="366"/>
      <c r="J99" s="366"/>
      <c r="K99" s="366"/>
      <c r="L99" s="366"/>
      <c r="M99" s="366"/>
      <c r="N99" s="366"/>
      <c r="O99" s="366"/>
      <c r="P99" s="366"/>
      <c r="Q99" s="366"/>
      <c r="R99" s="366"/>
      <c r="S99" s="367"/>
      <c r="T99" s="366"/>
      <c r="U99" s="367"/>
      <c r="V99" s="368"/>
      <c r="W99" s="368"/>
      <c r="X99" s="368"/>
      <c r="Y99" s="368"/>
      <c r="Z99" s="368"/>
      <c r="AA99" s="366"/>
      <c r="AB99" s="366"/>
      <c r="AC99" s="366"/>
      <c r="AD99" s="366"/>
      <c r="AE99" s="366"/>
      <c r="AF99" s="366"/>
      <c r="AG99" s="366"/>
      <c r="AH99" s="366"/>
      <c r="AI99" s="366"/>
      <c r="AJ99" s="366"/>
      <c r="AK99" s="366"/>
      <c r="AL99" s="367"/>
      <c r="AM99" s="368"/>
      <c r="AN99" s="368"/>
      <c r="AO99" s="368"/>
      <c r="AP99" s="368"/>
      <c r="AQ99" s="368"/>
      <c r="AR99" s="368"/>
      <c r="AS99" s="368"/>
      <c r="AT99" s="368"/>
      <c r="AU99" s="367"/>
      <c r="AV99" s="367"/>
      <c r="AW99" s="368"/>
      <c r="AX99" s="368"/>
      <c r="AY99" s="368"/>
      <c r="AZ99" s="368"/>
      <c r="BA99" s="368"/>
      <c r="BB99" s="368"/>
      <c r="BC99" s="368"/>
      <c r="BD99" s="368"/>
      <c r="BE99" s="368"/>
      <c r="BF99" s="368"/>
      <c r="BG99" s="368"/>
      <c r="BH99" s="368"/>
      <c r="BI99" s="368"/>
      <c r="BJ99" s="368"/>
      <c r="BK99" s="368"/>
      <c r="BL99" s="369"/>
      <c r="BM99" s="341"/>
    </row>
    <row r="100" spans="1:65" x14ac:dyDescent="0.2">
      <c r="A100" s="72"/>
      <c r="B100" s="366"/>
      <c r="C100" s="366"/>
      <c r="D100" s="366"/>
      <c r="E100" s="366"/>
      <c r="F100" s="366"/>
      <c r="G100" s="366"/>
      <c r="H100" s="366"/>
      <c r="I100" s="366"/>
      <c r="J100" s="366"/>
      <c r="K100" s="366"/>
      <c r="L100" s="366"/>
      <c r="M100" s="366"/>
      <c r="N100" s="366"/>
      <c r="O100" s="366"/>
      <c r="P100" s="366"/>
      <c r="Q100" s="366"/>
      <c r="R100" s="366"/>
      <c r="S100" s="367"/>
      <c r="T100" s="366"/>
      <c r="U100" s="367"/>
      <c r="V100" s="368"/>
      <c r="W100" s="368"/>
      <c r="X100" s="368"/>
      <c r="Y100" s="368"/>
      <c r="Z100" s="368"/>
      <c r="AA100" s="366"/>
      <c r="AB100" s="366"/>
      <c r="AC100" s="366"/>
      <c r="AD100" s="366"/>
      <c r="AE100" s="366"/>
      <c r="AF100" s="366"/>
      <c r="AG100" s="366"/>
      <c r="AH100" s="366"/>
      <c r="AI100" s="366"/>
      <c r="AJ100" s="366"/>
      <c r="AK100" s="366"/>
      <c r="AL100" s="367"/>
      <c r="AM100" s="368"/>
      <c r="AN100" s="368"/>
      <c r="AO100" s="368"/>
      <c r="AP100" s="368"/>
      <c r="AQ100" s="368"/>
      <c r="AR100" s="368"/>
      <c r="AS100" s="368"/>
      <c r="AT100" s="368"/>
      <c r="AU100" s="367"/>
      <c r="AV100" s="367"/>
      <c r="AW100" s="368"/>
      <c r="AX100" s="368"/>
      <c r="AY100" s="368"/>
      <c r="AZ100" s="368"/>
      <c r="BA100" s="368"/>
      <c r="BB100" s="368"/>
      <c r="BC100" s="368"/>
      <c r="BD100" s="368"/>
      <c r="BE100" s="368"/>
      <c r="BF100" s="368"/>
      <c r="BG100" s="368"/>
      <c r="BH100" s="368"/>
      <c r="BI100" s="368"/>
      <c r="BJ100" s="368"/>
      <c r="BK100" s="368"/>
      <c r="BL100" s="369"/>
      <c r="BM100" s="341"/>
    </row>
    <row r="101" spans="1:65" x14ac:dyDescent="0.2">
      <c r="A101" s="72"/>
      <c r="B101" s="366"/>
      <c r="C101" s="366"/>
      <c r="D101" s="366"/>
      <c r="E101" s="366"/>
      <c r="F101" s="366"/>
      <c r="G101" s="366"/>
      <c r="H101" s="366"/>
      <c r="I101" s="366"/>
      <c r="J101" s="366"/>
      <c r="K101" s="366"/>
      <c r="L101" s="366"/>
      <c r="M101" s="366"/>
      <c r="N101" s="366"/>
      <c r="O101" s="366"/>
      <c r="P101" s="366"/>
      <c r="Q101" s="366"/>
      <c r="R101" s="366"/>
      <c r="S101" s="367"/>
      <c r="T101" s="366"/>
      <c r="U101" s="367"/>
      <c r="V101" s="368"/>
      <c r="W101" s="368"/>
      <c r="X101" s="368"/>
      <c r="Y101" s="368"/>
      <c r="Z101" s="368"/>
      <c r="AA101" s="366"/>
      <c r="AB101" s="366"/>
      <c r="AC101" s="366"/>
      <c r="AD101" s="366"/>
      <c r="AE101" s="366"/>
      <c r="AF101" s="366"/>
      <c r="AG101" s="366"/>
      <c r="AH101" s="366"/>
      <c r="AI101" s="366"/>
      <c r="AJ101" s="366"/>
      <c r="AK101" s="366"/>
      <c r="AL101" s="367"/>
      <c r="AM101" s="368"/>
      <c r="AN101" s="368"/>
      <c r="AO101" s="368"/>
      <c r="AP101" s="368"/>
      <c r="AQ101" s="368"/>
      <c r="AR101" s="368"/>
      <c r="AS101" s="368"/>
      <c r="AT101" s="368"/>
      <c r="AU101" s="367"/>
      <c r="AV101" s="367"/>
      <c r="AW101" s="368"/>
      <c r="AX101" s="368"/>
      <c r="AY101" s="368"/>
      <c r="AZ101" s="368"/>
      <c r="BA101" s="368"/>
      <c r="BB101" s="368"/>
      <c r="BC101" s="368"/>
      <c r="BD101" s="368"/>
      <c r="BE101" s="368"/>
      <c r="BF101" s="368"/>
      <c r="BG101" s="368"/>
      <c r="BH101" s="368"/>
      <c r="BI101" s="368"/>
      <c r="BJ101" s="368"/>
      <c r="BK101" s="368"/>
      <c r="BL101" s="369"/>
      <c r="BM101" s="341"/>
    </row>
    <row r="102" spans="1:65" x14ac:dyDescent="0.2">
      <c r="A102" s="72"/>
      <c r="B102" s="366"/>
      <c r="C102" s="366"/>
      <c r="D102" s="366"/>
      <c r="E102" s="366"/>
      <c r="F102" s="366"/>
      <c r="G102" s="366"/>
      <c r="H102" s="366"/>
      <c r="I102" s="366"/>
      <c r="J102" s="366"/>
      <c r="K102" s="366"/>
      <c r="L102" s="366"/>
      <c r="M102" s="366"/>
      <c r="N102" s="366"/>
      <c r="O102" s="366"/>
      <c r="P102" s="366"/>
      <c r="Q102" s="366"/>
      <c r="R102" s="366"/>
      <c r="S102" s="367"/>
      <c r="T102" s="366"/>
      <c r="U102" s="367"/>
      <c r="V102" s="368"/>
      <c r="W102" s="368"/>
      <c r="X102" s="368"/>
      <c r="Y102" s="368"/>
      <c r="Z102" s="368"/>
      <c r="AA102" s="366"/>
      <c r="AB102" s="366"/>
      <c r="AC102" s="366"/>
      <c r="AD102" s="366"/>
      <c r="AE102" s="366"/>
      <c r="AF102" s="366"/>
      <c r="AG102" s="366"/>
      <c r="AH102" s="366"/>
      <c r="AI102" s="366"/>
      <c r="AJ102" s="366"/>
      <c r="AK102" s="366"/>
      <c r="AL102" s="367"/>
      <c r="AM102" s="368"/>
      <c r="AN102" s="368"/>
      <c r="AO102" s="368"/>
      <c r="AP102" s="368"/>
      <c r="AQ102" s="368"/>
      <c r="AR102" s="368"/>
      <c r="AS102" s="368"/>
      <c r="AT102" s="368"/>
      <c r="AU102" s="367"/>
      <c r="AV102" s="367"/>
      <c r="AW102" s="368"/>
      <c r="AX102" s="368"/>
      <c r="AY102" s="368"/>
      <c r="AZ102" s="368"/>
      <c r="BA102" s="368"/>
      <c r="BB102" s="368"/>
      <c r="BC102" s="368"/>
      <c r="BD102" s="368"/>
      <c r="BE102" s="368"/>
      <c r="BF102" s="368"/>
      <c r="BG102" s="368"/>
      <c r="BH102" s="368"/>
      <c r="BI102" s="368"/>
      <c r="BJ102" s="368"/>
      <c r="BK102" s="368"/>
      <c r="BL102" s="369"/>
      <c r="BM102" s="341"/>
    </row>
    <row r="103" spans="1:65" x14ac:dyDescent="0.2">
      <c r="A103" s="72"/>
      <c r="B103" s="366"/>
      <c r="C103" s="366"/>
      <c r="D103" s="366"/>
      <c r="E103" s="366"/>
      <c r="F103" s="366"/>
      <c r="G103" s="366"/>
      <c r="H103" s="366"/>
      <c r="I103" s="366"/>
      <c r="J103" s="366"/>
      <c r="K103" s="366"/>
      <c r="L103" s="366"/>
      <c r="M103" s="366"/>
      <c r="N103" s="366"/>
      <c r="O103" s="366"/>
      <c r="P103" s="366"/>
      <c r="Q103" s="366"/>
      <c r="R103" s="366"/>
      <c r="S103" s="367"/>
      <c r="T103" s="366"/>
      <c r="U103" s="367"/>
      <c r="V103" s="368"/>
      <c r="W103" s="368"/>
      <c r="X103" s="368"/>
      <c r="Y103" s="368"/>
      <c r="Z103" s="368"/>
      <c r="AA103" s="366"/>
      <c r="AB103" s="366"/>
      <c r="AC103" s="366"/>
      <c r="AD103" s="366"/>
      <c r="AE103" s="366"/>
      <c r="AF103" s="366"/>
      <c r="AG103" s="366"/>
      <c r="AH103" s="366"/>
      <c r="AI103" s="366"/>
      <c r="AJ103" s="366"/>
      <c r="AK103" s="366"/>
      <c r="AL103" s="367"/>
      <c r="AM103" s="368"/>
      <c r="AN103" s="368"/>
      <c r="AO103" s="368"/>
      <c r="AP103" s="368"/>
      <c r="AQ103" s="368"/>
      <c r="AR103" s="368"/>
      <c r="AS103" s="368"/>
      <c r="AT103" s="368"/>
      <c r="AU103" s="367"/>
      <c r="AV103" s="367"/>
      <c r="AW103" s="368"/>
      <c r="AX103" s="368"/>
      <c r="AY103" s="368"/>
      <c r="AZ103" s="368"/>
      <c r="BA103" s="368"/>
      <c r="BB103" s="368"/>
      <c r="BC103" s="368"/>
      <c r="BD103" s="368"/>
      <c r="BE103" s="368"/>
      <c r="BF103" s="368"/>
      <c r="BG103" s="368"/>
      <c r="BH103" s="368"/>
      <c r="BI103" s="368"/>
      <c r="BJ103" s="368"/>
      <c r="BK103" s="368"/>
      <c r="BL103" s="369"/>
      <c r="BM103" s="341"/>
    </row>
    <row r="104" spans="1:65" x14ac:dyDescent="0.2">
      <c r="A104" s="72"/>
      <c r="B104" s="366"/>
      <c r="C104" s="366"/>
      <c r="D104" s="366"/>
      <c r="E104" s="366"/>
      <c r="F104" s="366"/>
      <c r="G104" s="366"/>
      <c r="H104" s="366"/>
      <c r="I104" s="366"/>
      <c r="J104" s="366"/>
      <c r="K104" s="366"/>
      <c r="L104" s="366"/>
      <c r="M104" s="366"/>
      <c r="N104" s="366"/>
      <c r="O104" s="366"/>
      <c r="P104" s="366"/>
      <c r="Q104" s="366"/>
      <c r="R104" s="366"/>
      <c r="S104" s="367"/>
      <c r="T104" s="366"/>
      <c r="U104" s="367"/>
      <c r="V104" s="368"/>
      <c r="W104" s="368"/>
      <c r="X104" s="368"/>
      <c r="Y104" s="368"/>
      <c r="Z104" s="368"/>
      <c r="AA104" s="366"/>
      <c r="AB104" s="366"/>
      <c r="AC104" s="366"/>
      <c r="AD104" s="366"/>
      <c r="AE104" s="366"/>
      <c r="AF104" s="366"/>
      <c r="AG104" s="366"/>
      <c r="AH104" s="366"/>
      <c r="AI104" s="366"/>
      <c r="AJ104" s="366"/>
      <c r="AK104" s="366"/>
      <c r="AL104" s="367"/>
      <c r="AM104" s="368"/>
      <c r="AN104" s="368"/>
      <c r="AO104" s="368"/>
      <c r="AP104" s="368"/>
      <c r="AQ104" s="368"/>
      <c r="AR104" s="368"/>
      <c r="AS104" s="368"/>
      <c r="AT104" s="368"/>
      <c r="AU104" s="367"/>
      <c r="AV104" s="367"/>
      <c r="AW104" s="368"/>
      <c r="AX104" s="368"/>
      <c r="AY104" s="368"/>
      <c r="AZ104" s="368"/>
      <c r="BA104" s="368"/>
      <c r="BB104" s="368"/>
      <c r="BC104" s="368"/>
      <c r="BD104" s="368"/>
      <c r="BE104" s="368"/>
      <c r="BF104" s="368"/>
      <c r="BG104" s="368"/>
      <c r="BH104" s="368"/>
      <c r="BI104" s="368"/>
      <c r="BJ104" s="368"/>
      <c r="BK104" s="368"/>
      <c r="BL104" s="369"/>
      <c r="BM104" s="341"/>
    </row>
    <row r="105" spans="1:65" x14ac:dyDescent="0.2">
      <c r="A105" s="72"/>
      <c r="B105" s="366"/>
      <c r="C105" s="366"/>
      <c r="D105" s="366"/>
      <c r="E105" s="366"/>
      <c r="F105" s="366"/>
      <c r="G105" s="366"/>
      <c r="H105" s="366"/>
      <c r="I105" s="366"/>
      <c r="J105" s="366"/>
      <c r="K105" s="366"/>
      <c r="L105" s="366"/>
      <c r="M105" s="366"/>
      <c r="N105" s="366"/>
      <c r="O105" s="366"/>
      <c r="P105" s="366"/>
      <c r="Q105" s="366"/>
      <c r="R105" s="366"/>
      <c r="S105" s="367"/>
      <c r="T105" s="366"/>
      <c r="U105" s="367"/>
      <c r="V105" s="368"/>
      <c r="W105" s="368"/>
      <c r="X105" s="368"/>
      <c r="Y105" s="368"/>
      <c r="Z105" s="368"/>
      <c r="AA105" s="366"/>
      <c r="AB105" s="366"/>
      <c r="AC105" s="366"/>
      <c r="AD105" s="366"/>
      <c r="AE105" s="366"/>
      <c r="AF105" s="366"/>
      <c r="AG105" s="366"/>
      <c r="AH105" s="366"/>
      <c r="AI105" s="366"/>
      <c r="AJ105" s="366"/>
      <c r="AK105" s="366"/>
      <c r="AL105" s="367"/>
      <c r="AM105" s="368"/>
      <c r="AN105" s="368"/>
      <c r="AO105" s="368"/>
      <c r="AP105" s="368"/>
      <c r="AQ105" s="368"/>
      <c r="AR105" s="368"/>
      <c r="AS105" s="368"/>
      <c r="AT105" s="368"/>
      <c r="AU105" s="367"/>
      <c r="AV105" s="367"/>
      <c r="AW105" s="368"/>
      <c r="AX105" s="368"/>
      <c r="AY105" s="368"/>
      <c r="AZ105" s="368"/>
      <c r="BA105" s="368"/>
      <c r="BB105" s="368"/>
      <c r="BC105" s="368"/>
      <c r="BD105" s="368"/>
      <c r="BE105" s="368"/>
      <c r="BF105" s="368"/>
      <c r="BG105" s="368"/>
      <c r="BH105" s="368"/>
      <c r="BI105" s="368"/>
      <c r="BJ105" s="368"/>
      <c r="BK105" s="368"/>
      <c r="BL105" s="369"/>
      <c r="BM105" s="341"/>
    </row>
    <row r="106" spans="1:65" x14ac:dyDescent="0.2">
      <c r="A106" s="72"/>
      <c r="B106" s="366"/>
      <c r="C106" s="366"/>
      <c r="D106" s="366"/>
      <c r="E106" s="366"/>
      <c r="F106" s="366"/>
      <c r="G106" s="366"/>
      <c r="H106" s="366"/>
      <c r="I106" s="366"/>
      <c r="J106" s="366"/>
      <c r="K106" s="366"/>
      <c r="L106" s="366"/>
      <c r="M106" s="366"/>
      <c r="N106" s="366"/>
      <c r="O106" s="366"/>
      <c r="P106" s="366"/>
      <c r="Q106" s="366"/>
      <c r="R106" s="366"/>
      <c r="S106" s="367"/>
      <c r="T106" s="366"/>
      <c r="U106" s="367"/>
      <c r="V106" s="368"/>
      <c r="W106" s="368"/>
      <c r="X106" s="368"/>
      <c r="Y106" s="368"/>
      <c r="Z106" s="368"/>
      <c r="AA106" s="366"/>
      <c r="AB106" s="366"/>
      <c r="AC106" s="366"/>
      <c r="AD106" s="366"/>
      <c r="AE106" s="366"/>
      <c r="AF106" s="366"/>
      <c r="AG106" s="366"/>
      <c r="AH106" s="366"/>
      <c r="AI106" s="366"/>
      <c r="AJ106" s="366"/>
      <c r="AK106" s="366"/>
      <c r="AL106" s="367"/>
      <c r="AM106" s="368"/>
      <c r="AN106" s="368"/>
      <c r="AO106" s="368"/>
      <c r="AP106" s="368"/>
      <c r="AQ106" s="368"/>
      <c r="AR106" s="368"/>
      <c r="AS106" s="368"/>
      <c r="AT106" s="368"/>
      <c r="AU106" s="367"/>
      <c r="AV106" s="367"/>
      <c r="AW106" s="368"/>
      <c r="AX106" s="368"/>
      <c r="AY106" s="368"/>
      <c r="AZ106" s="368"/>
      <c r="BA106" s="368"/>
      <c r="BB106" s="368"/>
      <c r="BC106" s="368"/>
      <c r="BD106" s="368"/>
      <c r="BE106" s="368"/>
      <c r="BF106" s="368"/>
      <c r="BG106" s="368"/>
      <c r="BH106" s="368"/>
      <c r="BI106" s="368"/>
      <c r="BJ106" s="368"/>
      <c r="BK106" s="368"/>
      <c r="BL106" s="369"/>
      <c r="BM106" s="341"/>
    </row>
    <row r="107" spans="1:65" x14ac:dyDescent="0.2">
      <c r="A107" s="72"/>
      <c r="B107" s="366"/>
      <c r="C107" s="366"/>
      <c r="D107" s="366"/>
      <c r="E107" s="366"/>
      <c r="F107" s="366"/>
      <c r="G107" s="366"/>
      <c r="H107" s="366"/>
      <c r="I107" s="366"/>
      <c r="J107" s="366"/>
      <c r="K107" s="366"/>
      <c r="L107" s="366"/>
      <c r="M107" s="366"/>
      <c r="N107" s="366"/>
      <c r="O107" s="366"/>
      <c r="P107" s="366"/>
      <c r="Q107" s="366"/>
      <c r="R107" s="366"/>
      <c r="S107" s="367"/>
      <c r="T107" s="366"/>
      <c r="U107" s="367"/>
      <c r="V107" s="368"/>
      <c r="W107" s="368"/>
      <c r="X107" s="368"/>
      <c r="Y107" s="368"/>
      <c r="Z107" s="368"/>
      <c r="AA107" s="366"/>
      <c r="AB107" s="366"/>
      <c r="AC107" s="366"/>
      <c r="AD107" s="366"/>
      <c r="AE107" s="366"/>
      <c r="AF107" s="366"/>
      <c r="AG107" s="366"/>
      <c r="AH107" s="366"/>
      <c r="AI107" s="366"/>
      <c r="AJ107" s="366"/>
      <c r="AK107" s="366"/>
      <c r="AL107" s="367"/>
      <c r="AM107" s="368"/>
      <c r="AN107" s="368"/>
      <c r="AO107" s="368"/>
      <c r="AP107" s="368"/>
      <c r="AQ107" s="368"/>
      <c r="AR107" s="368"/>
      <c r="AS107" s="368"/>
      <c r="AT107" s="368"/>
      <c r="AU107" s="367"/>
      <c r="AV107" s="367"/>
      <c r="AW107" s="368"/>
      <c r="AX107" s="368"/>
      <c r="AY107" s="368"/>
      <c r="AZ107" s="368"/>
      <c r="BA107" s="368"/>
      <c r="BB107" s="368"/>
      <c r="BC107" s="368"/>
      <c r="BD107" s="368"/>
      <c r="BE107" s="368"/>
      <c r="BF107" s="368"/>
      <c r="BG107" s="368"/>
      <c r="BH107" s="368"/>
      <c r="BI107" s="368"/>
      <c r="BJ107" s="368"/>
      <c r="BK107" s="368"/>
      <c r="BL107" s="369"/>
      <c r="BM107" s="341"/>
    </row>
    <row r="108" spans="1:65" x14ac:dyDescent="0.2">
      <c r="A108" s="72"/>
      <c r="B108" s="366"/>
      <c r="C108" s="366"/>
      <c r="D108" s="366"/>
      <c r="E108" s="366"/>
      <c r="F108" s="366"/>
      <c r="G108" s="366"/>
      <c r="H108" s="366"/>
      <c r="I108" s="366"/>
      <c r="J108" s="366"/>
      <c r="K108" s="366"/>
      <c r="L108" s="366"/>
      <c r="M108" s="366"/>
      <c r="N108" s="366"/>
      <c r="O108" s="366"/>
      <c r="P108" s="366"/>
      <c r="Q108" s="366"/>
      <c r="R108" s="366"/>
      <c r="S108" s="367"/>
      <c r="T108" s="366"/>
      <c r="U108" s="367"/>
      <c r="V108" s="368"/>
      <c r="W108" s="368"/>
      <c r="X108" s="368"/>
      <c r="Y108" s="368"/>
      <c r="Z108" s="368"/>
      <c r="AA108" s="366"/>
      <c r="AB108" s="366"/>
      <c r="AC108" s="366"/>
      <c r="AD108" s="366"/>
      <c r="AE108" s="366"/>
      <c r="AF108" s="366"/>
      <c r="AG108" s="366"/>
      <c r="AH108" s="366"/>
      <c r="AI108" s="366"/>
      <c r="AJ108" s="366"/>
      <c r="AK108" s="366"/>
      <c r="AL108" s="367"/>
      <c r="AM108" s="368"/>
      <c r="AN108" s="368"/>
      <c r="AO108" s="368"/>
      <c r="AP108" s="368"/>
      <c r="AQ108" s="368"/>
      <c r="AR108" s="368"/>
      <c r="AS108" s="368"/>
      <c r="AT108" s="368"/>
      <c r="AU108" s="367"/>
      <c r="AV108" s="367"/>
      <c r="AW108" s="368"/>
      <c r="AX108" s="368"/>
      <c r="AY108" s="368"/>
      <c r="AZ108" s="368"/>
      <c r="BA108" s="368"/>
      <c r="BB108" s="368"/>
      <c r="BC108" s="368"/>
      <c r="BD108" s="368"/>
      <c r="BE108" s="368"/>
      <c r="BF108" s="368"/>
      <c r="BG108" s="368"/>
      <c r="BH108" s="368"/>
      <c r="BI108" s="368"/>
      <c r="BJ108" s="368"/>
      <c r="BK108" s="368"/>
      <c r="BL108" s="369"/>
      <c r="BM108" s="341"/>
    </row>
    <row r="109" spans="1:65" x14ac:dyDescent="0.2">
      <c r="A109" s="72"/>
      <c r="B109" s="366"/>
      <c r="C109" s="366"/>
      <c r="D109" s="366"/>
      <c r="E109" s="366"/>
      <c r="F109" s="366"/>
      <c r="G109" s="366"/>
      <c r="H109" s="366"/>
      <c r="I109" s="366"/>
      <c r="J109" s="366"/>
      <c r="K109" s="366"/>
      <c r="L109" s="366"/>
      <c r="M109" s="366"/>
      <c r="N109" s="366"/>
      <c r="O109" s="366"/>
      <c r="P109" s="366"/>
      <c r="Q109" s="366"/>
      <c r="R109" s="366"/>
      <c r="S109" s="367"/>
      <c r="T109" s="366"/>
      <c r="U109" s="367"/>
      <c r="V109" s="368"/>
      <c r="W109" s="368"/>
      <c r="X109" s="368"/>
      <c r="Y109" s="368"/>
      <c r="Z109" s="368"/>
      <c r="AA109" s="366"/>
      <c r="AB109" s="366"/>
      <c r="AC109" s="366"/>
      <c r="AD109" s="366"/>
      <c r="AE109" s="366"/>
      <c r="AF109" s="366"/>
      <c r="AG109" s="366"/>
      <c r="AH109" s="366"/>
      <c r="AI109" s="366"/>
      <c r="AJ109" s="366"/>
      <c r="AK109" s="366"/>
      <c r="AL109" s="367"/>
      <c r="AM109" s="368"/>
      <c r="AN109" s="368"/>
      <c r="AO109" s="368"/>
      <c r="AP109" s="368"/>
      <c r="AQ109" s="368"/>
      <c r="AR109" s="368"/>
      <c r="AS109" s="368"/>
      <c r="AT109" s="368"/>
      <c r="AU109" s="367"/>
      <c r="AV109" s="367"/>
      <c r="AW109" s="368"/>
      <c r="AX109" s="368"/>
      <c r="AY109" s="368"/>
      <c r="AZ109" s="368"/>
      <c r="BA109" s="368"/>
      <c r="BB109" s="368"/>
      <c r="BC109" s="368"/>
      <c r="BD109" s="368"/>
      <c r="BE109" s="368"/>
      <c r="BF109" s="368"/>
      <c r="BG109" s="368"/>
      <c r="BH109" s="368"/>
      <c r="BI109" s="368"/>
      <c r="BJ109" s="368"/>
      <c r="BK109" s="368"/>
      <c r="BL109" s="369"/>
      <c r="BM109" s="341"/>
    </row>
    <row r="110" spans="1:65" x14ac:dyDescent="0.2">
      <c r="A110" s="72"/>
      <c r="B110" s="366"/>
      <c r="C110" s="366"/>
      <c r="D110" s="366"/>
      <c r="E110" s="366"/>
      <c r="F110" s="366"/>
      <c r="G110" s="366"/>
      <c r="H110" s="366"/>
      <c r="I110" s="366"/>
      <c r="J110" s="366"/>
      <c r="K110" s="366"/>
      <c r="L110" s="366"/>
      <c r="M110" s="366"/>
      <c r="N110" s="366"/>
      <c r="O110" s="366"/>
      <c r="P110" s="366"/>
      <c r="Q110" s="366"/>
      <c r="R110" s="366"/>
      <c r="S110" s="367"/>
      <c r="T110" s="366"/>
      <c r="U110" s="367"/>
      <c r="V110" s="368"/>
      <c r="W110" s="368"/>
      <c r="X110" s="368"/>
      <c r="Y110" s="368"/>
      <c r="Z110" s="368"/>
      <c r="AA110" s="366"/>
      <c r="AB110" s="366"/>
      <c r="AC110" s="366"/>
      <c r="AD110" s="366"/>
      <c r="AE110" s="366"/>
      <c r="AF110" s="366"/>
      <c r="AG110" s="366"/>
      <c r="AH110" s="366"/>
      <c r="AI110" s="366"/>
      <c r="AJ110" s="366"/>
      <c r="AK110" s="366"/>
      <c r="AL110" s="367"/>
      <c r="AM110" s="368"/>
      <c r="AN110" s="368"/>
      <c r="AO110" s="368"/>
      <c r="AP110" s="368"/>
      <c r="AQ110" s="368"/>
      <c r="AR110" s="368"/>
      <c r="AS110" s="368"/>
      <c r="AT110" s="368"/>
      <c r="AU110" s="367"/>
      <c r="AV110" s="367"/>
      <c r="AW110" s="368"/>
      <c r="AX110" s="368"/>
      <c r="AY110" s="368"/>
      <c r="AZ110" s="368"/>
      <c r="BA110" s="368"/>
      <c r="BB110" s="368"/>
      <c r="BC110" s="368"/>
      <c r="BD110" s="368"/>
      <c r="BE110" s="368"/>
      <c r="BF110" s="368"/>
      <c r="BG110" s="368"/>
      <c r="BH110" s="368"/>
      <c r="BI110" s="368"/>
      <c r="BJ110" s="368"/>
      <c r="BK110" s="368"/>
      <c r="BL110" s="369"/>
      <c r="BM110" s="341"/>
    </row>
    <row r="111" spans="1:65" x14ac:dyDescent="0.2">
      <c r="A111" s="72"/>
      <c r="B111" s="366"/>
      <c r="C111" s="366"/>
      <c r="D111" s="366"/>
      <c r="E111" s="366"/>
      <c r="F111" s="366"/>
      <c r="G111" s="366"/>
      <c r="H111" s="366"/>
      <c r="I111" s="366"/>
      <c r="J111" s="366"/>
      <c r="K111" s="366"/>
      <c r="L111" s="366"/>
      <c r="M111" s="366"/>
      <c r="N111" s="366"/>
      <c r="O111" s="366"/>
      <c r="P111" s="366"/>
      <c r="Q111" s="366"/>
      <c r="R111" s="366"/>
      <c r="S111" s="367"/>
      <c r="T111" s="366"/>
      <c r="U111" s="367"/>
      <c r="V111" s="368"/>
      <c r="W111" s="368"/>
      <c r="X111" s="368"/>
      <c r="Y111" s="368"/>
      <c r="Z111" s="368"/>
      <c r="AA111" s="366"/>
      <c r="AB111" s="366"/>
      <c r="AC111" s="366"/>
      <c r="AD111" s="366"/>
      <c r="AE111" s="366"/>
      <c r="AF111" s="366"/>
      <c r="AG111" s="366"/>
      <c r="AH111" s="366"/>
      <c r="AI111" s="366"/>
      <c r="AJ111" s="366"/>
      <c r="AK111" s="366"/>
      <c r="AL111" s="367"/>
      <c r="AM111" s="368"/>
      <c r="AN111" s="368"/>
      <c r="AO111" s="368"/>
      <c r="AP111" s="368"/>
      <c r="AQ111" s="368"/>
      <c r="AR111" s="368"/>
      <c r="AS111" s="368"/>
      <c r="AT111" s="368"/>
      <c r="AU111" s="367"/>
      <c r="AV111" s="367"/>
      <c r="AW111" s="368"/>
      <c r="AX111" s="368"/>
      <c r="AY111" s="368"/>
      <c r="AZ111" s="368"/>
      <c r="BA111" s="368"/>
      <c r="BB111" s="368"/>
      <c r="BC111" s="368"/>
      <c r="BD111" s="368"/>
      <c r="BE111" s="368"/>
      <c r="BF111" s="368"/>
      <c r="BG111" s="368"/>
      <c r="BH111" s="368"/>
      <c r="BI111" s="368"/>
      <c r="BJ111" s="368"/>
      <c r="BK111" s="368"/>
      <c r="BL111" s="369"/>
      <c r="BM111" s="341"/>
    </row>
    <row r="112" spans="1:65" x14ac:dyDescent="0.2">
      <c r="A112" s="72"/>
      <c r="B112" s="366"/>
      <c r="C112" s="366"/>
      <c r="D112" s="366"/>
      <c r="E112" s="366"/>
      <c r="F112" s="366"/>
      <c r="G112" s="366"/>
      <c r="H112" s="366"/>
      <c r="I112" s="366"/>
      <c r="J112" s="366"/>
      <c r="K112" s="366"/>
      <c r="L112" s="366"/>
      <c r="M112" s="366"/>
      <c r="N112" s="366"/>
      <c r="O112" s="366"/>
      <c r="P112" s="366"/>
      <c r="Q112" s="366"/>
      <c r="R112" s="366"/>
      <c r="S112" s="367"/>
      <c r="T112" s="366"/>
      <c r="U112" s="367"/>
      <c r="V112" s="368"/>
      <c r="W112" s="368"/>
      <c r="X112" s="368"/>
      <c r="Y112" s="368"/>
      <c r="Z112" s="368"/>
      <c r="AA112" s="366"/>
      <c r="AB112" s="366"/>
      <c r="AC112" s="366"/>
      <c r="AD112" s="366"/>
      <c r="AE112" s="366"/>
      <c r="AF112" s="366"/>
      <c r="AG112" s="366"/>
      <c r="AH112" s="366"/>
      <c r="AI112" s="366"/>
      <c r="AJ112" s="366"/>
      <c r="AK112" s="366"/>
      <c r="AL112" s="367"/>
      <c r="AM112" s="368"/>
      <c r="AN112" s="368"/>
      <c r="AO112" s="368"/>
      <c r="AP112" s="368"/>
      <c r="AQ112" s="368"/>
      <c r="AR112" s="368"/>
      <c r="AS112" s="368"/>
      <c r="AT112" s="368"/>
      <c r="AU112" s="367"/>
      <c r="AV112" s="367"/>
      <c r="AW112" s="368"/>
      <c r="AX112" s="368"/>
      <c r="AY112" s="368"/>
      <c r="AZ112" s="368"/>
      <c r="BA112" s="368"/>
      <c r="BB112" s="368"/>
      <c r="BC112" s="368"/>
      <c r="BD112" s="368"/>
      <c r="BE112" s="368"/>
      <c r="BF112" s="368"/>
      <c r="BG112" s="368"/>
      <c r="BH112" s="368"/>
      <c r="BI112" s="368"/>
      <c r="BJ112" s="368"/>
      <c r="BK112" s="368"/>
      <c r="BL112" s="369"/>
      <c r="BM112" s="341"/>
    </row>
    <row r="113" spans="1:65" x14ac:dyDescent="0.2">
      <c r="A113" s="72"/>
      <c r="B113" s="366"/>
      <c r="C113" s="366"/>
      <c r="D113" s="366"/>
      <c r="E113" s="366"/>
      <c r="F113" s="366"/>
      <c r="G113" s="366"/>
      <c r="H113" s="366"/>
      <c r="I113" s="366"/>
      <c r="J113" s="366"/>
      <c r="K113" s="366"/>
      <c r="L113" s="366"/>
      <c r="M113" s="366"/>
      <c r="N113" s="366"/>
      <c r="O113" s="366"/>
      <c r="P113" s="366"/>
      <c r="Q113" s="366"/>
      <c r="R113" s="366"/>
      <c r="S113" s="367"/>
      <c r="T113" s="366"/>
      <c r="U113" s="367"/>
      <c r="V113" s="368"/>
      <c r="W113" s="368"/>
      <c r="X113" s="368"/>
      <c r="Y113" s="368"/>
      <c r="Z113" s="368"/>
      <c r="AA113" s="366"/>
      <c r="AB113" s="366"/>
      <c r="AC113" s="366"/>
      <c r="AD113" s="366"/>
      <c r="AE113" s="366"/>
      <c r="AF113" s="366"/>
      <c r="AG113" s="366"/>
      <c r="AH113" s="366"/>
      <c r="AI113" s="366"/>
      <c r="AJ113" s="366"/>
      <c r="AK113" s="366"/>
      <c r="AL113" s="367"/>
      <c r="AM113" s="368"/>
      <c r="AN113" s="368"/>
      <c r="AO113" s="368"/>
      <c r="AP113" s="368"/>
      <c r="AQ113" s="368"/>
      <c r="AR113" s="368"/>
      <c r="AS113" s="368"/>
      <c r="AT113" s="368"/>
      <c r="AU113" s="368"/>
      <c r="AV113" s="368"/>
      <c r="AW113" s="368"/>
      <c r="AX113" s="368"/>
      <c r="AY113" s="368"/>
      <c r="AZ113" s="368"/>
      <c r="BA113" s="368"/>
      <c r="BB113" s="368"/>
      <c r="BC113" s="368"/>
      <c r="BD113" s="368"/>
      <c r="BE113" s="368"/>
      <c r="BF113" s="368"/>
      <c r="BG113" s="368"/>
      <c r="BH113" s="368"/>
      <c r="BI113" s="368"/>
      <c r="BJ113" s="368"/>
      <c r="BK113" s="368"/>
      <c r="BL113" s="369"/>
      <c r="BM113" s="341"/>
    </row>
    <row r="114" spans="1:65" x14ac:dyDescent="0.2">
      <c r="A114" s="72"/>
      <c r="B114" s="366"/>
      <c r="C114" s="366"/>
      <c r="D114" s="366"/>
      <c r="E114" s="366"/>
      <c r="F114" s="366"/>
      <c r="G114" s="366"/>
      <c r="H114" s="366"/>
      <c r="I114" s="366"/>
      <c r="J114" s="366"/>
      <c r="K114" s="366"/>
      <c r="L114" s="366"/>
      <c r="M114" s="366"/>
      <c r="N114" s="366"/>
      <c r="O114" s="366"/>
      <c r="P114" s="366"/>
      <c r="Q114" s="366"/>
      <c r="R114" s="366"/>
      <c r="S114" s="367"/>
      <c r="T114" s="366"/>
      <c r="U114" s="367"/>
      <c r="V114" s="368"/>
      <c r="W114" s="368"/>
      <c r="X114" s="368"/>
      <c r="Y114" s="368"/>
      <c r="Z114" s="368"/>
      <c r="AA114" s="366"/>
      <c r="AB114" s="366"/>
      <c r="AC114" s="366"/>
      <c r="AD114" s="366"/>
      <c r="AE114" s="366"/>
      <c r="AF114" s="366"/>
      <c r="AG114" s="366"/>
      <c r="AH114" s="366"/>
      <c r="AI114" s="366"/>
      <c r="AJ114" s="366"/>
      <c r="AK114" s="366"/>
      <c r="AL114" s="367"/>
      <c r="AM114" s="368"/>
      <c r="AN114" s="368"/>
      <c r="AO114" s="368"/>
      <c r="AP114" s="368"/>
      <c r="AQ114" s="368"/>
      <c r="AR114" s="368"/>
      <c r="AS114" s="368"/>
      <c r="AT114" s="368"/>
      <c r="AU114" s="367"/>
      <c r="AV114" s="367"/>
      <c r="AW114" s="368"/>
      <c r="AX114" s="368"/>
      <c r="AY114" s="368"/>
      <c r="AZ114" s="368"/>
      <c r="BA114" s="368"/>
      <c r="BB114" s="367"/>
      <c r="BC114" s="367"/>
      <c r="BD114" s="367"/>
      <c r="BE114" s="368"/>
      <c r="BF114" s="368"/>
      <c r="BG114" s="368"/>
      <c r="BH114" s="368"/>
      <c r="BI114" s="368"/>
      <c r="BJ114" s="368"/>
      <c r="BK114" s="368"/>
      <c r="BL114" s="369"/>
      <c r="BM114" s="341"/>
    </row>
    <row r="115" spans="1:65" x14ac:dyDescent="0.2">
      <c r="A115" s="72"/>
      <c r="B115" s="366"/>
      <c r="C115" s="366"/>
      <c r="D115" s="366"/>
      <c r="E115" s="366"/>
      <c r="F115" s="366"/>
      <c r="G115" s="366"/>
      <c r="H115" s="366"/>
      <c r="I115" s="366"/>
      <c r="J115" s="366"/>
      <c r="K115" s="366"/>
      <c r="L115" s="366"/>
      <c r="M115" s="366"/>
      <c r="N115" s="366"/>
      <c r="O115" s="366"/>
      <c r="P115" s="366"/>
      <c r="Q115" s="366"/>
      <c r="R115" s="366"/>
      <c r="S115" s="367"/>
      <c r="T115" s="366"/>
      <c r="U115" s="367"/>
      <c r="V115" s="368"/>
      <c r="W115" s="368"/>
      <c r="X115" s="368"/>
      <c r="Y115" s="368"/>
      <c r="Z115" s="368"/>
      <c r="AA115" s="366"/>
      <c r="AB115" s="366"/>
      <c r="AC115" s="366"/>
      <c r="AD115" s="366"/>
      <c r="AE115" s="366"/>
      <c r="AF115" s="366"/>
      <c r="AG115" s="366"/>
      <c r="AH115" s="366"/>
      <c r="AI115" s="366"/>
      <c r="AJ115" s="366"/>
      <c r="AK115" s="366"/>
      <c r="AL115" s="367"/>
      <c r="AM115" s="368"/>
      <c r="AN115" s="368"/>
      <c r="AO115" s="368"/>
      <c r="AP115" s="368"/>
      <c r="AQ115" s="368"/>
      <c r="AR115" s="368"/>
      <c r="AS115" s="368"/>
      <c r="AT115" s="368"/>
      <c r="AU115" s="367"/>
      <c r="AV115" s="367"/>
      <c r="AW115" s="368"/>
      <c r="AX115" s="368"/>
      <c r="AY115" s="368"/>
      <c r="AZ115" s="368"/>
      <c r="BA115" s="368"/>
      <c r="BB115" s="367"/>
      <c r="BC115" s="367"/>
      <c r="BD115" s="367"/>
      <c r="BE115" s="368"/>
      <c r="BF115" s="368"/>
      <c r="BG115" s="368"/>
      <c r="BH115" s="368"/>
      <c r="BI115" s="368"/>
      <c r="BJ115" s="368"/>
      <c r="BK115" s="368"/>
      <c r="BL115" s="369"/>
      <c r="BM115" s="341"/>
    </row>
    <row r="116" spans="1:65" x14ac:dyDescent="0.2">
      <c r="A116" s="72"/>
      <c r="B116" s="366"/>
      <c r="C116" s="366"/>
      <c r="D116" s="366"/>
      <c r="E116" s="366"/>
      <c r="F116" s="366"/>
      <c r="G116" s="366"/>
      <c r="H116" s="366"/>
      <c r="I116" s="366"/>
      <c r="J116" s="366"/>
      <c r="K116" s="366"/>
      <c r="L116" s="366"/>
      <c r="M116" s="366"/>
      <c r="N116" s="366"/>
      <c r="O116" s="366"/>
      <c r="P116" s="366"/>
      <c r="Q116" s="366"/>
      <c r="R116" s="366"/>
      <c r="S116" s="367"/>
      <c r="T116" s="366"/>
      <c r="U116" s="367"/>
      <c r="V116" s="368"/>
      <c r="W116" s="368"/>
      <c r="X116" s="368"/>
      <c r="Y116" s="368"/>
      <c r="Z116" s="368"/>
      <c r="AA116" s="366"/>
      <c r="AB116" s="366"/>
      <c r="AC116" s="366"/>
      <c r="AD116" s="366"/>
      <c r="AE116" s="366"/>
      <c r="AF116" s="366"/>
      <c r="AG116" s="366"/>
      <c r="AH116" s="366"/>
      <c r="AI116" s="366"/>
      <c r="AJ116" s="366"/>
      <c r="AK116" s="366"/>
      <c r="AL116" s="367"/>
      <c r="AM116" s="368"/>
      <c r="AN116" s="368"/>
      <c r="AO116" s="368"/>
      <c r="AP116" s="368"/>
      <c r="AQ116" s="368"/>
      <c r="AR116" s="368"/>
      <c r="AS116" s="368"/>
      <c r="AT116" s="368"/>
      <c r="AU116" s="367"/>
      <c r="AV116" s="367"/>
      <c r="AW116" s="368"/>
      <c r="AX116" s="368"/>
      <c r="AY116" s="368"/>
      <c r="AZ116" s="368"/>
      <c r="BA116" s="368"/>
      <c r="BB116" s="367"/>
      <c r="BC116" s="367"/>
      <c r="BD116" s="367"/>
      <c r="BE116" s="368"/>
      <c r="BF116" s="368"/>
      <c r="BG116" s="368"/>
      <c r="BH116" s="368"/>
      <c r="BI116" s="368"/>
      <c r="BJ116" s="368"/>
      <c r="BK116" s="368"/>
      <c r="BL116" s="369"/>
      <c r="BM116" s="341"/>
    </row>
    <row r="117" spans="1:65" x14ac:dyDescent="0.2">
      <c r="A117" s="72"/>
      <c r="B117" s="366"/>
      <c r="C117" s="366"/>
      <c r="D117" s="366"/>
      <c r="E117" s="366"/>
      <c r="F117" s="366"/>
      <c r="G117" s="366"/>
      <c r="H117" s="366"/>
      <c r="I117" s="366"/>
      <c r="J117" s="366"/>
      <c r="K117" s="366"/>
      <c r="L117" s="366"/>
      <c r="M117" s="366"/>
      <c r="N117" s="366"/>
      <c r="O117" s="366"/>
      <c r="P117" s="366"/>
      <c r="Q117" s="366"/>
      <c r="R117" s="366"/>
      <c r="S117" s="367"/>
      <c r="T117" s="366"/>
      <c r="U117" s="367"/>
      <c r="V117" s="368"/>
      <c r="W117" s="368"/>
      <c r="X117" s="368"/>
      <c r="Y117" s="368"/>
      <c r="Z117" s="368"/>
      <c r="AA117" s="366"/>
      <c r="AB117" s="366"/>
      <c r="AC117" s="366"/>
      <c r="AD117" s="366"/>
      <c r="AE117" s="366"/>
      <c r="AF117" s="366"/>
      <c r="AG117" s="366"/>
      <c r="AH117" s="366"/>
      <c r="AI117" s="366"/>
      <c r="AJ117" s="366"/>
      <c r="AK117" s="366"/>
      <c r="AL117" s="367"/>
      <c r="AM117" s="368"/>
      <c r="AN117" s="368"/>
      <c r="AO117" s="368"/>
      <c r="AP117" s="368"/>
      <c r="AQ117" s="368"/>
      <c r="AR117" s="368"/>
      <c r="AS117" s="368"/>
      <c r="AT117" s="368"/>
      <c r="AU117" s="367"/>
      <c r="AV117" s="367"/>
      <c r="AW117" s="368"/>
      <c r="AX117" s="368"/>
      <c r="AY117" s="368"/>
      <c r="AZ117" s="368"/>
      <c r="BA117" s="368"/>
      <c r="BB117" s="367"/>
      <c r="BC117" s="367"/>
      <c r="BD117" s="367"/>
      <c r="BE117" s="368"/>
      <c r="BF117" s="368"/>
      <c r="BG117" s="368"/>
      <c r="BH117" s="368"/>
      <c r="BI117" s="368"/>
      <c r="BJ117" s="368"/>
      <c r="BK117" s="368"/>
      <c r="BL117" s="369"/>
      <c r="BM117" s="341"/>
    </row>
    <row r="118" spans="1:65" x14ac:dyDescent="0.2">
      <c r="A118" s="72"/>
      <c r="B118" s="366"/>
      <c r="C118" s="366"/>
      <c r="D118" s="366"/>
      <c r="E118" s="366"/>
      <c r="F118" s="366"/>
      <c r="G118" s="366"/>
      <c r="H118" s="366"/>
      <c r="I118" s="366"/>
      <c r="J118" s="366"/>
      <c r="K118" s="366"/>
      <c r="L118" s="366"/>
      <c r="M118" s="366"/>
      <c r="N118" s="366"/>
      <c r="O118" s="366"/>
      <c r="P118" s="366"/>
      <c r="Q118" s="366"/>
      <c r="R118" s="366"/>
      <c r="S118" s="367"/>
      <c r="T118" s="366"/>
      <c r="U118" s="367"/>
      <c r="V118" s="368"/>
      <c r="W118" s="368"/>
      <c r="X118" s="368"/>
      <c r="Y118" s="368"/>
      <c r="Z118" s="368"/>
      <c r="AA118" s="366"/>
      <c r="AB118" s="366"/>
      <c r="AC118" s="366"/>
      <c r="AD118" s="366"/>
      <c r="AE118" s="366"/>
      <c r="AF118" s="366"/>
      <c r="AG118" s="366"/>
      <c r="AH118" s="366"/>
      <c r="AI118" s="366"/>
      <c r="AJ118" s="366"/>
      <c r="AK118" s="366"/>
      <c r="AL118" s="367"/>
      <c r="AM118" s="368"/>
      <c r="AN118" s="368"/>
      <c r="AO118" s="368"/>
      <c r="AP118" s="368"/>
      <c r="AQ118" s="368"/>
      <c r="AR118" s="368"/>
      <c r="AS118" s="368"/>
      <c r="AT118" s="368"/>
      <c r="AU118" s="367"/>
      <c r="AV118" s="367"/>
      <c r="AW118" s="368"/>
      <c r="AX118" s="368"/>
      <c r="AY118" s="368"/>
      <c r="AZ118" s="368"/>
      <c r="BA118" s="368"/>
      <c r="BB118" s="367"/>
      <c r="BC118" s="367"/>
      <c r="BD118" s="367"/>
      <c r="BE118" s="368"/>
      <c r="BF118" s="368"/>
      <c r="BG118" s="368"/>
      <c r="BH118" s="368"/>
      <c r="BI118" s="368"/>
      <c r="BJ118" s="368"/>
      <c r="BK118" s="368"/>
      <c r="BL118" s="369"/>
      <c r="BM118" s="341"/>
    </row>
    <row r="119" spans="1:65" x14ac:dyDescent="0.2">
      <c r="A119" s="72"/>
      <c r="B119" s="366"/>
      <c r="C119" s="366"/>
      <c r="D119" s="366"/>
      <c r="E119" s="366"/>
      <c r="F119" s="366"/>
      <c r="G119" s="366"/>
      <c r="H119" s="366"/>
      <c r="I119" s="366"/>
      <c r="J119" s="366"/>
      <c r="K119" s="366"/>
      <c r="L119" s="366"/>
      <c r="M119" s="366"/>
      <c r="N119" s="366"/>
      <c r="O119" s="366"/>
      <c r="P119" s="366"/>
      <c r="Q119" s="366"/>
      <c r="R119" s="366"/>
      <c r="S119" s="367"/>
      <c r="T119" s="366"/>
      <c r="U119" s="367"/>
      <c r="V119" s="368"/>
      <c r="W119" s="368"/>
      <c r="X119" s="368"/>
      <c r="Y119" s="368"/>
      <c r="Z119" s="368"/>
      <c r="AA119" s="366"/>
      <c r="AB119" s="366"/>
      <c r="AC119" s="366"/>
      <c r="AD119" s="366"/>
      <c r="AE119" s="366"/>
      <c r="AF119" s="366"/>
      <c r="AG119" s="366"/>
      <c r="AH119" s="366"/>
      <c r="AI119" s="366"/>
      <c r="AJ119" s="366"/>
      <c r="AK119" s="366"/>
      <c r="AL119" s="367"/>
      <c r="AM119" s="368"/>
      <c r="AN119" s="368"/>
      <c r="AO119" s="368"/>
      <c r="AP119" s="368"/>
      <c r="AQ119" s="368"/>
      <c r="AR119" s="368"/>
      <c r="AS119" s="368"/>
      <c r="AT119" s="368"/>
      <c r="AU119" s="367"/>
      <c r="AV119" s="367"/>
      <c r="AW119" s="368"/>
      <c r="AX119" s="368"/>
      <c r="AY119" s="368"/>
      <c r="AZ119" s="368"/>
      <c r="BA119" s="368"/>
      <c r="BB119" s="367"/>
      <c r="BC119" s="367"/>
      <c r="BD119" s="367"/>
      <c r="BE119" s="368"/>
      <c r="BF119" s="368"/>
      <c r="BG119" s="368"/>
      <c r="BH119" s="368"/>
      <c r="BI119" s="368"/>
      <c r="BJ119" s="368"/>
      <c r="BK119" s="368"/>
      <c r="BL119" s="369"/>
      <c r="BM119" s="341"/>
    </row>
    <row r="120" spans="1:65" x14ac:dyDescent="0.2">
      <c r="A120" s="72"/>
      <c r="B120" s="81"/>
      <c r="C120" s="80"/>
      <c r="D120" s="80"/>
      <c r="E120" s="80"/>
      <c r="F120" s="80"/>
      <c r="G120" s="80"/>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323"/>
      <c r="BH120" s="323"/>
      <c r="BI120" s="323"/>
      <c r="BJ120" s="323"/>
      <c r="BK120" s="323"/>
      <c r="BL120" s="324"/>
      <c r="BM120" s="341"/>
    </row>
    <row r="121" spans="1:65" x14ac:dyDescent="0.2">
      <c r="A121" s="72"/>
      <c r="B121" s="81"/>
      <c r="C121" s="80"/>
      <c r="D121" s="80"/>
      <c r="E121" s="80"/>
      <c r="F121" s="80"/>
      <c r="G121" s="80"/>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323"/>
      <c r="BH121" s="323"/>
      <c r="BI121" s="323"/>
      <c r="BJ121" s="323"/>
      <c r="BK121" s="323"/>
      <c r="BL121" s="324"/>
      <c r="BM121" s="341"/>
    </row>
    <row r="122" spans="1:65" x14ac:dyDescent="0.2">
      <c r="A122" s="72"/>
      <c r="B122" s="81"/>
      <c r="C122" s="80"/>
      <c r="D122" s="80"/>
      <c r="E122" s="80"/>
      <c r="F122" s="80"/>
      <c r="G122" s="80"/>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323"/>
      <c r="BH122" s="323"/>
      <c r="BI122" s="323"/>
      <c r="BJ122" s="323"/>
      <c r="BK122" s="323"/>
      <c r="BL122" s="324"/>
      <c r="BM122" s="341"/>
    </row>
    <row r="123" spans="1:65" x14ac:dyDescent="0.2">
      <c r="A123" s="72"/>
      <c r="B123" s="81"/>
      <c r="C123" s="80"/>
      <c r="D123" s="80"/>
      <c r="E123" s="80"/>
      <c r="F123" s="80"/>
      <c r="G123" s="80"/>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323"/>
      <c r="BH123" s="323"/>
      <c r="BI123" s="323"/>
      <c r="BJ123" s="323"/>
      <c r="BK123" s="323"/>
      <c r="BL123" s="324"/>
      <c r="BM123" s="341"/>
    </row>
    <row r="124" spans="1:65" x14ac:dyDescent="0.2">
      <c r="A124" s="72"/>
      <c r="B124" s="81"/>
      <c r="C124" s="80"/>
      <c r="D124" s="80"/>
      <c r="E124" s="80"/>
      <c r="F124" s="80"/>
      <c r="G124" s="80"/>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323"/>
      <c r="BH124" s="323"/>
      <c r="BI124" s="323"/>
      <c r="BJ124" s="323"/>
      <c r="BK124" s="323"/>
      <c r="BL124" s="324"/>
      <c r="BM124" s="341"/>
    </row>
    <row r="125" spans="1:65" x14ac:dyDescent="0.2">
      <c r="A125" s="72"/>
      <c r="B125" s="81"/>
      <c r="C125" s="80"/>
      <c r="D125" s="80"/>
      <c r="E125" s="80"/>
      <c r="F125" s="80"/>
      <c r="G125" s="80"/>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323"/>
      <c r="BH125" s="323"/>
      <c r="BI125" s="323"/>
      <c r="BJ125" s="323"/>
      <c r="BK125" s="323"/>
      <c r="BL125" s="324"/>
      <c r="BM125" s="341"/>
    </row>
    <row r="126" spans="1:65" x14ac:dyDescent="0.2">
      <c r="A126" s="72"/>
      <c r="B126" s="81"/>
      <c r="C126" s="80"/>
      <c r="D126" s="80"/>
      <c r="E126" s="80"/>
      <c r="F126" s="80"/>
      <c r="G126" s="80"/>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323"/>
      <c r="BH126" s="323"/>
      <c r="BI126" s="323"/>
      <c r="BJ126" s="323"/>
      <c r="BK126" s="323"/>
      <c r="BL126" s="324"/>
      <c r="BM126" s="341"/>
    </row>
    <row r="127" spans="1:65" x14ac:dyDescent="0.2">
      <c r="A127" s="72"/>
      <c r="B127" s="81"/>
      <c r="C127" s="80"/>
      <c r="D127" s="80"/>
      <c r="E127" s="80"/>
      <c r="F127" s="80"/>
      <c r="G127" s="80"/>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323"/>
      <c r="BH127" s="323"/>
      <c r="BI127" s="323"/>
      <c r="BJ127" s="323"/>
      <c r="BK127" s="323"/>
      <c r="BL127" s="324"/>
      <c r="BM127" s="341"/>
    </row>
    <row r="128" spans="1:65" x14ac:dyDescent="0.2">
      <c r="A128" s="72"/>
      <c r="B128" s="81"/>
      <c r="C128" s="80"/>
      <c r="D128" s="80"/>
      <c r="E128" s="80"/>
      <c r="F128" s="80"/>
      <c r="G128" s="80"/>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323"/>
      <c r="BH128" s="323"/>
      <c r="BI128" s="323"/>
      <c r="BJ128" s="323"/>
      <c r="BK128" s="323"/>
      <c r="BL128" s="324"/>
      <c r="BM128" s="341"/>
    </row>
    <row r="129" spans="1:65" x14ac:dyDescent="0.2">
      <c r="A129" s="72"/>
      <c r="B129" s="81"/>
      <c r="C129" s="80"/>
      <c r="D129" s="80"/>
      <c r="E129" s="80"/>
      <c r="F129" s="80"/>
      <c r="G129" s="80"/>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323"/>
      <c r="BH129" s="323"/>
      <c r="BI129" s="323"/>
      <c r="BJ129" s="323"/>
      <c r="BK129" s="323"/>
      <c r="BL129" s="324"/>
      <c r="BM129" s="341"/>
    </row>
    <row r="130" spans="1:65" x14ac:dyDescent="0.2">
      <c r="A130" s="72"/>
      <c r="B130" s="81"/>
      <c r="C130" s="80"/>
      <c r="D130" s="80"/>
      <c r="E130" s="80"/>
      <c r="F130" s="80"/>
      <c r="G130" s="80"/>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323"/>
      <c r="BH130" s="323"/>
      <c r="BI130" s="323"/>
      <c r="BJ130" s="323"/>
      <c r="BK130" s="323"/>
      <c r="BL130" s="324"/>
      <c r="BM130" s="341"/>
    </row>
    <row r="131" spans="1:65" x14ac:dyDescent="0.2">
      <c r="A131" s="72"/>
      <c r="B131" s="81"/>
      <c r="C131" s="80"/>
      <c r="D131" s="80"/>
      <c r="E131" s="80"/>
      <c r="F131" s="80"/>
      <c r="G131" s="80"/>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323"/>
      <c r="BH131" s="323"/>
      <c r="BI131" s="323"/>
      <c r="BJ131" s="323"/>
      <c r="BK131" s="323"/>
      <c r="BL131" s="324"/>
      <c r="BM131" s="341"/>
    </row>
    <row r="132" spans="1:65" x14ac:dyDescent="0.2">
      <c r="A132" s="72"/>
      <c r="B132" s="81"/>
      <c r="C132" s="80"/>
      <c r="D132" s="80"/>
      <c r="E132" s="80"/>
      <c r="F132" s="80"/>
      <c r="G132" s="80"/>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323"/>
      <c r="BH132" s="323"/>
      <c r="BI132" s="323"/>
      <c r="BJ132" s="323"/>
      <c r="BK132" s="323"/>
      <c r="BL132" s="324"/>
      <c r="BM132" s="341"/>
    </row>
    <row r="133" spans="1:65" x14ac:dyDescent="0.2">
      <c r="A133" s="72"/>
      <c r="B133" s="81"/>
      <c r="C133" s="80"/>
      <c r="D133" s="80"/>
      <c r="E133" s="80"/>
      <c r="F133" s="80"/>
      <c r="G133" s="80"/>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323"/>
      <c r="BH133" s="323"/>
      <c r="BI133" s="323"/>
      <c r="BJ133" s="323"/>
      <c r="BK133" s="323"/>
      <c r="BL133" s="324"/>
      <c r="BM133" s="341"/>
    </row>
    <row r="134" spans="1:65" x14ac:dyDescent="0.2">
      <c r="A134" s="72"/>
      <c r="B134" s="81"/>
      <c r="C134" s="80"/>
      <c r="D134" s="80"/>
      <c r="E134" s="80"/>
      <c r="F134" s="80"/>
      <c r="G134" s="80"/>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323"/>
      <c r="BH134" s="323"/>
      <c r="BI134" s="323"/>
      <c r="BJ134" s="323"/>
      <c r="BK134" s="323"/>
      <c r="BL134" s="324"/>
      <c r="BM134" s="341"/>
    </row>
    <row r="135" spans="1:65" x14ac:dyDescent="0.2">
      <c r="A135" s="72"/>
      <c r="B135" s="81"/>
      <c r="C135" s="80"/>
      <c r="D135" s="80"/>
      <c r="E135" s="80"/>
      <c r="F135" s="80"/>
      <c r="G135" s="80"/>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323"/>
      <c r="BH135" s="323"/>
      <c r="BI135" s="323"/>
      <c r="BJ135" s="323"/>
      <c r="BK135" s="323"/>
      <c r="BL135" s="324"/>
      <c r="BM135" s="341"/>
    </row>
    <row r="136" spans="1:65" x14ac:dyDescent="0.2">
      <c r="A136" s="72"/>
      <c r="B136" s="81"/>
      <c r="C136" s="80"/>
      <c r="D136" s="80"/>
      <c r="E136" s="80"/>
      <c r="F136" s="80"/>
      <c r="G136" s="80"/>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323"/>
      <c r="BH136" s="323"/>
      <c r="BI136" s="323"/>
      <c r="BJ136" s="323"/>
      <c r="BK136" s="323"/>
      <c r="BL136" s="324"/>
      <c r="BM136" s="341"/>
    </row>
    <row r="137" spans="1:65" x14ac:dyDescent="0.2">
      <c r="A137" s="72"/>
      <c r="B137" s="81"/>
      <c r="C137" s="80"/>
      <c r="D137" s="80"/>
      <c r="E137" s="80"/>
      <c r="F137" s="80"/>
      <c r="G137" s="80"/>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323"/>
      <c r="BH137" s="323"/>
      <c r="BI137" s="323"/>
      <c r="BJ137" s="323"/>
      <c r="BK137" s="323"/>
      <c r="BL137" s="324"/>
      <c r="BM137" s="341"/>
    </row>
    <row r="138" spans="1:65" x14ac:dyDescent="0.2">
      <c r="A138" s="72"/>
      <c r="B138" s="81"/>
      <c r="C138" s="80"/>
      <c r="D138" s="80"/>
      <c r="E138" s="80"/>
      <c r="F138" s="80"/>
      <c r="G138" s="80"/>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323"/>
      <c r="BH138" s="323"/>
      <c r="BI138" s="323"/>
      <c r="BJ138" s="323"/>
      <c r="BK138" s="323"/>
      <c r="BL138" s="324"/>
      <c r="BM138" s="341"/>
    </row>
    <row r="139" spans="1:65" x14ac:dyDescent="0.2">
      <c r="A139" s="72"/>
      <c r="B139" s="81"/>
      <c r="C139" s="80"/>
      <c r="D139" s="80"/>
      <c r="E139" s="80"/>
      <c r="F139" s="80"/>
      <c r="G139" s="80"/>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323"/>
      <c r="BH139" s="323"/>
      <c r="BI139" s="323"/>
      <c r="BJ139" s="323"/>
      <c r="BK139" s="323"/>
      <c r="BL139" s="324"/>
      <c r="BM139" s="341"/>
    </row>
    <row r="140" spans="1:65" x14ac:dyDescent="0.2">
      <c r="A140" s="72"/>
      <c r="B140" s="81"/>
      <c r="C140" s="80"/>
      <c r="D140" s="80"/>
      <c r="E140" s="80"/>
      <c r="F140" s="80"/>
      <c r="G140" s="80"/>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323"/>
      <c r="BH140" s="323"/>
      <c r="BI140" s="323"/>
      <c r="BJ140" s="323"/>
      <c r="BK140" s="323"/>
      <c r="BL140" s="324"/>
      <c r="BM140" s="341"/>
    </row>
    <row r="141" spans="1:65" x14ac:dyDescent="0.2">
      <c r="A141" s="72"/>
      <c r="B141" s="81"/>
      <c r="C141" s="80"/>
      <c r="D141" s="80"/>
      <c r="E141" s="80"/>
      <c r="F141" s="80"/>
      <c r="G141" s="80"/>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323"/>
      <c r="BH141" s="323"/>
      <c r="BI141" s="323"/>
      <c r="BJ141" s="323"/>
      <c r="BK141" s="323"/>
      <c r="BL141" s="324"/>
      <c r="BM141" s="341"/>
    </row>
    <row r="142" spans="1:65" x14ac:dyDescent="0.2">
      <c r="A142" s="72"/>
      <c r="B142" s="81"/>
      <c r="C142" s="80"/>
      <c r="D142" s="80"/>
      <c r="E142" s="80"/>
      <c r="F142" s="80"/>
      <c r="G142" s="80"/>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323"/>
      <c r="BH142" s="323"/>
      <c r="BI142" s="323"/>
      <c r="BJ142" s="323"/>
      <c r="BK142" s="323"/>
      <c r="BL142" s="324"/>
      <c r="BM142" s="341"/>
    </row>
    <row r="143" spans="1:65" x14ac:dyDescent="0.2">
      <c r="A143" s="72"/>
      <c r="B143" s="81"/>
      <c r="C143" s="80"/>
      <c r="D143" s="80"/>
      <c r="E143" s="80"/>
      <c r="F143" s="80"/>
      <c r="G143" s="80"/>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323"/>
      <c r="BH143" s="323"/>
      <c r="BI143" s="323"/>
      <c r="BJ143" s="323"/>
      <c r="BK143" s="323"/>
      <c r="BL143" s="324"/>
      <c r="BM143" s="341"/>
    </row>
    <row r="144" spans="1:65" x14ac:dyDescent="0.2">
      <c r="A144" s="72"/>
      <c r="B144" s="81"/>
      <c r="C144" s="80"/>
      <c r="D144" s="80"/>
      <c r="E144" s="80"/>
      <c r="F144" s="80"/>
      <c r="G144" s="80"/>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323"/>
      <c r="BH144" s="323"/>
      <c r="BI144" s="323"/>
      <c r="BJ144" s="323"/>
      <c r="BK144" s="323"/>
      <c r="BL144" s="324"/>
      <c r="BM144" s="341"/>
    </row>
    <row r="145" spans="1:65" x14ac:dyDescent="0.2">
      <c r="A145" s="72"/>
      <c r="B145" s="81"/>
      <c r="C145" s="80"/>
      <c r="D145" s="80"/>
      <c r="E145" s="80"/>
      <c r="F145" s="80"/>
      <c r="G145" s="80"/>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323"/>
      <c r="BH145" s="323"/>
      <c r="BI145" s="323"/>
      <c r="BJ145" s="323"/>
      <c r="BK145" s="323"/>
      <c r="BL145" s="324"/>
      <c r="BM145" s="341"/>
    </row>
    <row r="146" spans="1:65" x14ac:dyDescent="0.2">
      <c r="A146" s="72"/>
      <c r="B146" s="81"/>
      <c r="C146" s="80"/>
      <c r="D146" s="80"/>
      <c r="E146" s="80"/>
      <c r="F146" s="80"/>
      <c r="G146" s="80"/>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323"/>
      <c r="BH146" s="323"/>
      <c r="BI146" s="323"/>
      <c r="BJ146" s="323"/>
      <c r="BK146" s="323"/>
      <c r="BL146" s="324"/>
      <c r="BM146" s="341"/>
    </row>
    <row r="147" spans="1:65" x14ac:dyDescent="0.2">
      <c r="A147" s="72"/>
      <c r="B147" s="81"/>
      <c r="C147" s="80"/>
      <c r="D147" s="80"/>
      <c r="E147" s="80"/>
      <c r="F147" s="80"/>
      <c r="G147" s="80"/>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323"/>
      <c r="BH147" s="323"/>
      <c r="BI147" s="323"/>
      <c r="BJ147" s="323"/>
      <c r="BK147" s="323"/>
      <c r="BL147" s="324"/>
      <c r="BM147" s="341"/>
    </row>
    <row r="148" spans="1:65" x14ac:dyDescent="0.2">
      <c r="A148" s="72"/>
      <c r="B148" s="81"/>
      <c r="C148" s="80"/>
      <c r="D148" s="80"/>
      <c r="E148" s="80"/>
      <c r="F148" s="80"/>
      <c r="G148" s="80"/>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323"/>
      <c r="BH148" s="323"/>
      <c r="BI148" s="323"/>
      <c r="BJ148" s="323"/>
      <c r="BK148" s="323"/>
      <c r="BL148" s="324"/>
      <c r="BM148" s="341"/>
    </row>
    <row r="149" spans="1:65" x14ac:dyDescent="0.2">
      <c r="A149" s="72"/>
      <c r="B149" s="81"/>
      <c r="C149" s="80"/>
      <c r="D149" s="80"/>
      <c r="E149" s="80"/>
      <c r="F149" s="80"/>
      <c r="G149" s="80"/>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323"/>
      <c r="BH149" s="323"/>
      <c r="BI149" s="323"/>
      <c r="BJ149" s="323"/>
      <c r="BK149" s="323"/>
      <c r="BL149" s="324"/>
      <c r="BM149" s="341"/>
    </row>
    <row r="150" spans="1:65" x14ac:dyDescent="0.2">
      <c r="A150" s="72"/>
      <c r="B150" s="81"/>
      <c r="C150" s="80"/>
      <c r="D150" s="80"/>
      <c r="E150" s="80"/>
      <c r="F150" s="80"/>
      <c r="G150" s="80"/>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323"/>
      <c r="BH150" s="323"/>
      <c r="BI150" s="323"/>
      <c r="BJ150" s="323"/>
      <c r="BK150" s="323"/>
      <c r="BL150" s="324"/>
      <c r="BM150" s="341"/>
    </row>
    <row r="151" spans="1:65" x14ac:dyDescent="0.2">
      <c r="A151" s="72"/>
      <c r="B151" s="81"/>
      <c r="C151" s="80"/>
      <c r="D151" s="80"/>
      <c r="E151" s="80"/>
      <c r="F151" s="80"/>
      <c r="G151" s="80"/>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323"/>
      <c r="BH151" s="323"/>
      <c r="BI151" s="323"/>
      <c r="BJ151" s="323"/>
      <c r="BK151" s="323"/>
      <c r="BL151" s="324"/>
      <c r="BM151" s="341"/>
    </row>
    <row r="152" spans="1:65" x14ac:dyDescent="0.2">
      <c r="A152" s="72"/>
      <c r="B152" s="81"/>
      <c r="C152" s="80"/>
      <c r="D152" s="80"/>
      <c r="E152" s="80"/>
      <c r="F152" s="80"/>
      <c r="G152" s="80"/>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323"/>
      <c r="BH152" s="323"/>
      <c r="BI152" s="323"/>
      <c r="BJ152" s="323"/>
      <c r="BK152" s="323"/>
      <c r="BL152" s="324"/>
      <c r="BM152" s="341"/>
    </row>
    <row r="153" spans="1:65" x14ac:dyDescent="0.2">
      <c r="A153" s="72"/>
      <c r="B153" s="81"/>
      <c r="C153" s="80"/>
      <c r="D153" s="80"/>
      <c r="E153" s="80"/>
      <c r="F153" s="80"/>
      <c r="G153" s="80"/>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323"/>
      <c r="BH153" s="323"/>
      <c r="BI153" s="323"/>
      <c r="BJ153" s="323"/>
      <c r="BK153" s="323"/>
      <c r="BL153" s="324"/>
      <c r="BM153" s="341"/>
    </row>
    <row r="154" spans="1:65" x14ac:dyDescent="0.2">
      <c r="A154" s="72"/>
      <c r="B154" s="81"/>
      <c r="C154" s="80"/>
      <c r="D154" s="80"/>
      <c r="E154" s="80"/>
      <c r="F154" s="80"/>
      <c r="G154" s="80"/>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323"/>
      <c r="BH154" s="323"/>
      <c r="BI154" s="323"/>
      <c r="BJ154" s="323"/>
      <c r="BK154" s="323"/>
      <c r="BL154" s="324"/>
      <c r="BM154" s="341"/>
    </row>
    <row r="155" spans="1:65" x14ac:dyDescent="0.2">
      <c r="A155" s="72"/>
      <c r="B155" s="81"/>
      <c r="C155" s="80"/>
      <c r="D155" s="80"/>
      <c r="E155" s="80"/>
      <c r="F155" s="80"/>
      <c r="G155" s="80"/>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323"/>
      <c r="BH155" s="323"/>
      <c r="BI155" s="323"/>
      <c r="BJ155" s="323"/>
      <c r="BK155" s="323"/>
      <c r="BL155" s="324"/>
      <c r="BM155" s="341"/>
    </row>
    <row r="156" spans="1:65" x14ac:dyDescent="0.2">
      <c r="A156" s="72"/>
      <c r="B156" s="81"/>
      <c r="C156" s="80"/>
      <c r="D156" s="80"/>
      <c r="E156" s="80"/>
      <c r="F156" s="80"/>
      <c r="G156" s="80"/>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323"/>
      <c r="BH156" s="323"/>
      <c r="BI156" s="323"/>
      <c r="BJ156" s="323"/>
      <c r="BK156" s="323"/>
      <c r="BL156" s="324"/>
      <c r="BM156" s="341"/>
    </row>
    <row r="157" spans="1:65" x14ac:dyDescent="0.2">
      <c r="A157" s="72"/>
      <c r="B157" s="81"/>
      <c r="C157" s="80"/>
      <c r="D157" s="80"/>
      <c r="E157" s="80"/>
      <c r="F157" s="80"/>
      <c r="G157" s="80"/>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323"/>
      <c r="BH157" s="323"/>
      <c r="BI157" s="323"/>
      <c r="BJ157" s="323"/>
      <c r="BK157" s="323"/>
      <c r="BL157" s="324"/>
      <c r="BM157" s="341"/>
    </row>
    <row r="158" spans="1:65" x14ac:dyDescent="0.2">
      <c r="A158" s="72"/>
      <c r="B158" s="81"/>
      <c r="C158" s="80"/>
      <c r="D158" s="80"/>
      <c r="E158" s="80"/>
      <c r="F158" s="80"/>
      <c r="G158" s="80"/>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323"/>
      <c r="BH158" s="323"/>
      <c r="BI158" s="323"/>
      <c r="BJ158" s="323"/>
      <c r="BK158" s="323"/>
      <c r="BL158" s="324"/>
      <c r="BM158" s="341"/>
    </row>
    <row r="159" spans="1:65" x14ac:dyDescent="0.2">
      <c r="A159" s="72"/>
      <c r="B159" s="81"/>
      <c r="C159" s="80"/>
      <c r="D159" s="80"/>
      <c r="E159" s="80"/>
      <c r="F159" s="80"/>
      <c r="G159" s="80"/>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323"/>
      <c r="BH159" s="323"/>
      <c r="BI159" s="323"/>
      <c r="BJ159" s="323"/>
      <c r="BK159" s="323"/>
      <c r="BL159" s="324"/>
      <c r="BM159" s="341"/>
    </row>
    <row r="160" spans="1:65" x14ac:dyDescent="0.2">
      <c r="A160" s="72"/>
      <c r="B160" s="81"/>
      <c r="C160" s="80"/>
      <c r="D160" s="80"/>
      <c r="E160" s="80"/>
      <c r="F160" s="80"/>
      <c r="G160" s="80"/>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323"/>
      <c r="BH160" s="323"/>
      <c r="BI160" s="323"/>
      <c r="BJ160" s="323"/>
      <c r="BK160" s="323"/>
      <c r="BL160" s="324"/>
      <c r="BM160" s="341"/>
    </row>
    <row r="161" spans="1:65" x14ac:dyDescent="0.2">
      <c r="A161" s="72"/>
      <c r="B161" s="81"/>
      <c r="C161" s="80"/>
      <c r="D161" s="80"/>
      <c r="E161" s="80"/>
      <c r="F161" s="80"/>
      <c r="G161" s="80"/>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323"/>
      <c r="BH161" s="323"/>
      <c r="BI161" s="323"/>
      <c r="BJ161" s="323"/>
      <c r="BK161" s="323"/>
      <c r="BL161" s="324"/>
      <c r="BM161" s="341"/>
    </row>
    <row r="162" spans="1:65" x14ac:dyDescent="0.2">
      <c r="A162" s="72"/>
      <c r="B162" s="81"/>
      <c r="C162" s="80"/>
      <c r="D162" s="80"/>
      <c r="E162" s="80"/>
      <c r="F162" s="80"/>
      <c r="G162" s="80"/>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323"/>
      <c r="BH162" s="323"/>
      <c r="BI162" s="323"/>
      <c r="BJ162" s="323"/>
      <c r="BK162" s="323"/>
      <c r="BL162" s="324"/>
      <c r="BM162" s="341"/>
    </row>
    <row r="163" spans="1:65" x14ac:dyDescent="0.2">
      <c r="A163" s="72"/>
      <c r="B163" s="81"/>
      <c r="C163" s="80"/>
      <c r="D163" s="80"/>
      <c r="E163" s="80"/>
      <c r="F163" s="80"/>
      <c r="G163" s="80"/>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323"/>
      <c r="BH163" s="323"/>
      <c r="BI163" s="323"/>
      <c r="BJ163" s="323"/>
      <c r="BK163" s="323"/>
      <c r="BL163" s="324"/>
      <c r="BM163" s="341"/>
    </row>
    <row r="164" spans="1:65" x14ac:dyDescent="0.2">
      <c r="A164" s="72"/>
      <c r="B164" s="81"/>
      <c r="C164" s="80"/>
      <c r="D164" s="80"/>
      <c r="E164" s="80"/>
      <c r="F164" s="80"/>
      <c r="G164" s="80"/>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323"/>
      <c r="BH164" s="323"/>
      <c r="BI164" s="323"/>
      <c r="BJ164" s="323"/>
      <c r="BK164" s="323"/>
      <c r="BL164" s="324"/>
      <c r="BM164" s="341"/>
    </row>
    <row r="165" spans="1:65" x14ac:dyDescent="0.2">
      <c r="A165" s="72"/>
      <c r="B165" s="81"/>
      <c r="C165" s="80"/>
      <c r="D165" s="80"/>
      <c r="E165" s="80"/>
      <c r="F165" s="80"/>
      <c r="G165" s="80"/>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323"/>
      <c r="BH165" s="323"/>
      <c r="BI165" s="323"/>
      <c r="BJ165" s="323"/>
      <c r="BK165" s="323"/>
      <c r="BL165" s="324"/>
      <c r="BM165" s="341"/>
    </row>
    <row r="166" spans="1:65" x14ac:dyDescent="0.2">
      <c r="A166" s="72"/>
      <c r="B166" s="81"/>
      <c r="C166" s="80"/>
      <c r="D166" s="80"/>
      <c r="E166" s="80"/>
      <c r="F166" s="80"/>
      <c r="G166" s="80"/>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323"/>
      <c r="BH166" s="323"/>
      <c r="BI166" s="323"/>
      <c r="BJ166" s="323"/>
      <c r="BK166" s="323"/>
      <c r="BL166" s="324"/>
      <c r="BM166" s="341"/>
    </row>
    <row r="167" spans="1:65" x14ac:dyDescent="0.2">
      <c r="A167" s="72"/>
      <c r="B167" s="81"/>
      <c r="C167" s="80"/>
      <c r="D167" s="80"/>
      <c r="E167" s="80"/>
      <c r="F167" s="80"/>
      <c r="G167" s="80"/>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323"/>
      <c r="BH167" s="323"/>
      <c r="BI167" s="323"/>
      <c r="BJ167" s="323"/>
      <c r="BK167" s="323"/>
      <c r="BL167" s="324"/>
      <c r="BM167" s="341"/>
    </row>
    <row r="168" spans="1:65" x14ac:dyDescent="0.2">
      <c r="A168" s="72"/>
      <c r="B168" s="81"/>
      <c r="C168" s="80"/>
      <c r="D168" s="80"/>
      <c r="E168" s="80"/>
      <c r="F168" s="80"/>
      <c r="G168" s="80"/>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323"/>
      <c r="BH168" s="323"/>
      <c r="BI168" s="323"/>
      <c r="BJ168" s="323"/>
      <c r="BK168" s="323"/>
      <c r="BL168" s="324"/>
      <c r="BM168" s="341"/>
    </row>
    <row r="169" spans="1:65" x14ac:dyDescent="0.2">
      <c r="A169" s="72"/>
      <c r="B169" s="81"/>
      <c r="C169" s="80"/>
      <c r="D169" s="80"/>
      <c r="E169" s="80"/>
      <c r="F169" s="80"/>
      <c r="G169" s="80"/>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323"/>
      <c r="BH169" s="323"/>
      <c r="BI169" s="323"/>
      <c r="BJ169" s="323"/>
      <c r="BK169" s="323"/>
      <c r="BL169" s="324"/>
      <c r="BM169" s="341"/>
    </row>
    <row r="170" spans="1:65" x14ac:dyDescent="0.2">
      <c r="A170" s="72"/>
      <c r="B170" s="81"/>
      <c r="C170" s="80"/>
      <c r="D170" s="80"/>
      <c r="E170" s="80"/>
      <c r="F170" s="80"/>
      <c r="G170" s="80"/>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323"/>
      <c r="BH170" s="323"/>
      <c r="BI170" s="323"/>
      <c r="BJ170" s="323"/>
      <c r="BK170" s="323"/>
      <c r="BL170" s="324"/>
      <c r="BM170" s="341"/>
    </row>
    <row r="171" spans="1:65" x14ac:dyDescent="0.2">
      <c r="A171" s="72"/>
      <c r="B171" s="81"/>
      <c r="C171" s="80"/>
      <c r="D171" s="80"/>
      <c r="E171" s="80"/>
      <c r="F171" s="80"/>
      <c r="G171" s="80"/>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323"/>
      <c r="BH171" s="323"/>
      <c r="BI171" s="323"/>
      <c r="BJ171" s="323"/>
      <c r="BK171" s="323"/>
      <c r="BL171" s="324"/>
      <c r="BM171" s="341"/>
    </row>
    <row r="172" spans="1:65" x14ac:dyDescent="0.2">
      <c r="A172" s="72"/>
      <c r="B172" s="81"/>
      <c r="C172" s="80"/>
      <c r="D172" s="80"/>
      <c r="E172" s="80"/>
      <c r="F172" s="80"/>
      <c r="G172" s="80"/>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323"/>
      <c r="BH172" s="323"/>
      <c r="BI172" s="323"/>
      <c r="BJ172" s="323"/>
      <c r="BK172" s="323"/>
      <c r="BL172" s="324"/>
      <c r="BM172" s="341"/>
    </row>
    <row r="173" spans="1:65" x14ac:dyDescent="0.2">
      <c r="A173" s="72"/>
      <c r="B173" s="81"/>
      <c r="C173" s="80"/>
      <c r="D173" s="80"/>
      <c r="E173" s="80"/>
      <c r="F173" s="80"/>
      <c r="G173" s="80"/>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323"/>
      <c r="BH173" s="323"/>
      <c r="BI173" s="323"/>
      <c r="BJ173" s="323"/>
      <c r="BK173" s="323"/>
      <c r="BL173" s="324"/>
      <c r="BM173" s="341"/>
    </row>
    <row r="174" spans="1:65" x14ac:dyDescent="0.2">
      <c r="A174" s="72"/>
      <c r="B174" s="81"/>
      <c r="C174" s="80"/>
      <c r="D174" s="80"/>
      <c r="E174" s="80"/>
      <c r="F174" s="80"/>
      <c r="G174" s="80"/>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323"/>
      <c r="BH174" s="323"/>
      <c r="BI174" s="323"/>
      <c r="BJ174" s="323"/>
      <c r="BK174" s="323"/>
      <c r="BL174" s="324"/>
      <c r="BM174" s="341"/>
    </row>
    <row r="175" spans="1:65" x14ac:dyDescent="0.2">
      <c r="A175" s="72"/>
      <c r="B175" s="81"/>
      <c r="C175" s="80"/>
      <c r="D175" s="80"/>
      <c r="E175" s="80"/>
      <c r="F175" s="80"/>
      <c r="G175" s="80"/>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323"/>
      <c r="BH175" s="323"/>
      <c r="BI175" s="323"/>
      <c r="BJ175" s="323"/>
      <c r="BK175" s="323"/>
      <c r="BL175" s="324"/>
      <c r="BM175" s="341"/>
    </row>
    <row r="176" spans="1:65" x14ac:dyDescent="0.2">
      <c r="A176" s="72"/>
      <c r="B176" s="81"/>
      <c r="C176" s="80"/>
      <c r="D176" s="80"/>
      <c r="E176" s="80"/>
      <c r="F176" s="80"/>
      <c r="G176" s="80"/>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323"/>
      <c r="BH176" s="323"/>
      <c r="BI176" s="323"/>
      <c r="BJ176" s="323"/>
      <c r="BK176" s="323"/>
      <c r="BL176" s="324"/>
      <c r="BM176" s="341"/>
    </row>
    <row r="177" spans="1:65" x14ac:dyDescent="0.2">
      <c r="A177" s="72"/>
      <c r="B177" s="81"/>
      <c r="C177" s="80"/>
      <c r="D177" s="80"/>
      <c r="E177" s="80"/>
      <c r="F177" s="80"/>
      <c r="G177" s="80"/>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323"/>
      <c r="BH177" s="323"/>
      <c r="BI177" s="323"/>
      <c r="BJ177" s="323"/>
      <c r="BK177" s="323"/>
      <c r="BL177" s="324"/>
      <c r="BM177" s="341"/>
    </row>
    <row r="178" spans="1:65" x14ac:dyDescent="0.2">
      <c r="A178" s="72"/>
      <c r="B178" s="81"/>
      <c r="C178" s="80"/>
      <c r="D178" s="80"/>
      <c r="E178" s="80"/>
      <c r="F178" s="80"/>
      <c r="G178" s="80"/>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323"/>
      <c r="BH178" s="323"/>
      <c r="BI178" s="323"/>
      <c r="BJ178" s="323"/>
      <c r="BK178" s="323"/>
      <c r="BL178" s="324"/>
      <c r="BM178" s="341"/>
    </row>
    <row r="179" spans="1:65" x14ac:dyDescent="0.2">
      <c r="A179" s="72"/>
      <c r="B179" s="81"/>
      <c r="C179" s="80"/>
      <c r="D179" s="80"/>
      <c r="E179" s="80"/>
      <c r="F179" s="80"/>
      <c r="G179" s="80"/>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323"/>
      <c r="BH179" s="323"/>
      <c r="BI179" s="323"/>
      <c r="BJ179" s="323"/>
      <c r="BK179" s="323"/>
      <c r="BL179" s="324"/>
      <c r="BM179" s="341"/>
    </row>
    <row r="180" spans="1:65" x14ac:dyDescent="0.2">
      <c r="A180" s="72"/>
      <c r="B180" s="81"/>
      <c r="C180" s="80"/>
      <c r="D180" s="80"/>
      <c r="E180" s="80"/>
      <c r="F180" s="80"/>
      <c r="G180" s="80"/>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323"/>
      <c r="BH180" s="323"/>
      <c r="BI180" s="323"/>
      <c r="BJ180" s="323"/>
      <c r="BK180" s="323"/>
      <c r="BL180" s="324"/>
      <c r="BM180" s="341"/>
    </row>
    <row r="181" spans="1:65" x14ac:dyDescent="0.2">
      <c r="A181" s="72"/>
      <c r="B181" s="81"/>
      <c r="C181" s="80"/>
      <c r="D181" s="80"/>
      <c r="E181" s="80"/>
      <c r="F181" s="80"/>
      <c r="G181" s="80"/>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323"/>
      <c r="BH181" s="323"/>
      <c r="BI181" s="323"/>
      <c r="BJ181" s="323"/>
      <c r="BK181" s="323"/>
      <c r="BL181" s="324"/>
      <c r="BM181" s="341"/>
    </row>
    <row r="182" spans="1:65" x14ac:dyDescent="0.2">
      <c r="A182" s="72"/>
      <c r="B182" s="81"/>
      <c r="C182" s="80"/>
      <c r="D182" s="80"/>
      <c r="E182" s="80"/>
      <c r="F182" s="80"/>
      <c r="G182" s="80"/>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323"/>
      <c r="BH182" s="323"/>
      <c r="BI182" s="323"/>
      <c r="BJ182" s="323"/>
      <c r="BK182" s="323"/>
      <c r="BL182" s="324"/>
      <c r="BM182" s="341"/>
    </row>
    <row r="183" spans="1:65" x14ac:dyDescent="0.2">
      <c r="A183" s="72"/>
      <c r="B183" s="81"/>
      <c r="C183" s="80"/>
      <c r="D183" s="80"/>
      <c r="E183" s="80"/>
      <c r="F183" s="80"/>
      <c r="G183" s="80"/>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323"/>
      <c r="BH183" s="323"/>
      <c r="BI183" s="323"/>
      <c r="BJ183" s="323"/>
      <c r="BK183" s="323"/>
      <c r="BL183" s="324"/>
      <c r="BM183" s="341"/>
    </row>
    <row r="184" spans="1:65" x14ac:dyDescent="0.2">
      <c r="A184" s="72"/>
      <c r="B184" s="81"/>
      <c r="C184" s="80"/>
      <c r="D184" s="80"/>
      <c r="E184" s="80"/>
      <c r="F184" s="80"/>
      <c r="G184" s="80"/>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323"/>
      <c r="BH184" s="323"/>
      <c r="BI184" s="323"/>
      <c r="BJ184" s="323"/>
      <c r="BK184" s="323"/>
      <c r="BL184" s="324"/>
      <c r="BM184" s="341"/>
    </row>
    <row r="185" spans="1:65" x14ac:dyDescent="0.2">
      <c r="A185" s="72"/>
      <c r="B185" s="81"/>
      <c r="C185" s="80"/>
      <c r="D185" s="80"/>
      <c r="E185" s="80"/>
      <c r="F185" s="80"/>
      <c r="G185" s="80"/>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323"/>
      <c r="BH185" s="323"/>
      <c r="BI185" s="323"/>
      <c r="BJ185" s="323"/>
      <c r="BK185" s="323"/>
      <c r="BL185" s="324"/>
      <c r="BM185" s="341"/>
    </row>
    <row r="186" spans="1:65" x14ac:dyDescent="0.2">
      <c r="A186" s="72"/>
      <c r="B186" s="81"/>
      <c r="C186" s="80"/>
      <c r="D186" s="80"/>
      <c r="E186" s="80"/>
      <c r="F186" s="80"/>
      <c r="G186" s="80"/>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323"/>
      <c r="BH186" s="323"/>
      <c r="BI186" s="323"/>
      <c r="BJ186" s="323"/>
      <c r="BK186" s="323"/>
      <c r="BL186" s="324"/>
      <c r="BM186" s="341"/>
    </row>
    <row r="187" spans="1:65" x14ac:dyDescent="0.2">
      <c r="A187" s="72"/>
      <c r="B187" s="81"/>
      <c r="C187" s="80"/>
      <c r="D187" s="80"/>
      <c r="E187" s="80"/>
      <c r="F187" s="80"/>
      <c r="G187" s="80"/>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323"/>
      <c r="BH187" s="323"/>
      <c r="BI187" s="323"/>
      <c r="BJ187" s="323"/>
      <c r="BK187" s="323"/>
      <c r="BL187" s="324"/>
      <c r="BM187" s="341"/>
    </row>
    <row r="188" spans="1:65" x14ac:dyDescent="0.2">
      <c r="A188" s="72"/>
      <c r="B188" s="81"/>
      <c r="C188" s="80"/>
      <c r="D188" s="80"/>
      <c r="E188" s="80"/>
      <c r="F188" s="80"/>
      <c r="G188" s="80"/>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323"/>
      <c r="BH188" s="323"/>
      <c r="BI188" s="323"/>
      <c r="BJ188" s="323"/>
      <c r="BK188" s="323"/>
      <c r="BL188" s="324"/>
      <c r="BM188" s="341"/>
    </row>
    <row r="189" spans="1:65" x14ac:dyDescent="0.2">
      <c r="A189" s="72"/>
      <c r="B189" s="81"/>
      <c r="C189" s="80"/>
      <c r="D189" s="80"/>
      <c r="E189" s="80"/>
      <c r="F189" s="80"/>
      <c r="G189" s="80"/>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323"/>
      <c r="BH189" s="323"/>
      <c r="BI189" s="323"/>
      <c r="BJ189" s="323"/>
      <c r="BK189" s="323"/>
      <c r="BL189" s="324"/>
      <c r="BM189" s="341"/>
    </row>
    <row r="190" spans="1:65" x14ac:dyDescent="0.2">
      <c r="A190" s="72"/>
      <c r="B190" s="81"/>
      <c r="C190" s="80"/>
      <c r="D190" s="80"/>
      <c r="E190" s="80"/>
      <c r="F190" s="80"/>
      <c r="G190" s="80"/>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323"/>
      <c r="BH190" s="323"/>
      <c r="BI190" s="323"/>
      <c r="BJ190" s="323"/>
      <c r="BK190" s="323"/>
      <c r="BL190" s="324"/>
      <c r="BM190" s="341"/>
    </row>
    <row r="191" spans="1:65" x14ac:dyDescent="0.2">
      <c r="A191" s="72"/>
      <c r="B191" s="81"/>
      <c r="C191" s="80"/>
      <c r="D191" s="80"/>
      <c r="E191" s="80"/>
      <c r="F191" s="80"/>
      <c r="G191" s="80"/>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323"/>
      <c r="BH191" s="323"/>
      <c r="BI191" s="323"/>
      <c r="BJ191" s="323"/>
      <c r="BK191" s="323"/>
      <c r="BL191" s="324"/>
      <c r="BM191" s="341"/>
    </row>
    <row r="192" spans="1:65" x14ac:dyDescent="0.2">
      <c r="A192" s="72"/>
      <c r="B192" s="81"/>
      <c r="C192" s="80"/>
      <c r="D192" s="80"/>
      <c r="E192" s="80"/>
      <c r="F192" s="80"/>
      <c r="G192" s="80"/>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323"/>
      <c r="BH192" s="323"/>
      <c r="BI192" s="323"/>
      <c r="BJ192" s="323"/>
      <c r="BK192" s="323"/>
      <c r="BL192" s="324"/>
      <c r="BM192" s="341"/>
    </row>
    <row r="193" spans="1:65" x14ac:dyDescent="0.2">
      <c r="A193" s="72"/>
      <c r="B193" s="81"/>
      <c r="C193" s="80"/>
      <c r="D193" s="80"/>
      <c r="E193" s="80"/>
      <c r="F193" s="80"/>
      <c r="G193" s="80"/>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323"/>
      <c r="BH193" s="323"/>
      <c r="BI193" s="323"/>
      <c r="BJ193" s="323"/>
      <c r="BK193" s="323"/>
      <c r="BL193" s="324"/>
      <c r="BM193" s="341"/>
    </row>
    <row r="194" spans="1:65" x14ac:dyDescent="0.2">
      <c r="A194" s="72"/>
      <c r="B194" s="81"/>
      <c r="C194" s="80"/>
      <c r="D194" s="80"/>
      <c r="E194" s="80"/>
      <c r="F194" s="80"/>
      <c r="G194" s="80"/>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323"/>
      <c r="BH194" s="323"/>
      <c r="BI194" s="323"/>
      <c r="BJ194" s="323"/>
      <c r="BK194" s="323"/>
      <c r="BL194" s="324"/>
      <c r="BM194" s="341"/>
    </row>
    <row r="195" spans="1:65" x14ac:dyDescent="0.2">
      <c r="A195" s="72"/>
      <c r="B195" s="81"/>
      <c r="C195" s="80"/>
      <c r="D195" s="80"/>
      <c r="E195" s="80"/>
      <c r="F195" s="80"/>
      <c r="G195" s="80"/>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323"/>
      <c r="BH195" s="323"/>
      <c r="BI195" s="323"/>
      <c r="BJ195" s="323"/>
      <c r="BK195" s="323"/>
      <c r="BL195" s="324"/>
      <c r="BM195" s="341"/>
    </row>
    <row r="196" spans="1:65" x14ac:dyDescent="0.2">
      <c r="A196" s="72"/>
      <c r="B196" s="81"/>
      <c r="C196" s="80"/>
      <c r="D196" s="80"/>
      <c r="E196" s="80"/>
      <c r="F196" s="80"/>
      <c r="G196" s="80"/>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323"/>
      <c r="BH196" s="323"/>
      <c r="BI196" s="323"/>
      <c r="BJ196" s="323"/>
      <c r="BK196" s="323"/>
      <c r="BL196" s="324"/>
      <c r="BM196" s="341"/>
    </row>
    <row r="197" spans="1:65" x14ac:dyDescent="0.2">
      <c r="A197" s="72"/>
      <c r="B197" s="81"/>
      <c r="C197" s="80"/>
      <c r="D197" s="80"/>
      <c r="E197" s="80"/>
      <c r="F197" s="80"/>
      <c r="G197" s="80"/>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323"/>
      <c r="BH197" s="323"/>
      <c r="BI197" s="323"/>
      <c r="BJ197" s="323"/>
      <c r="BK197" s="323"/>
      <c r="BL197" s="324"/>
      <c r="BM197" s="341"/>
    </row>
    <row r="198" spans="1:65" x14ac:dyDescent="0.2">
      <c r="A198" s="72"/>
      <c r="B198" s="81"/>
      <c r="C198" s="80"/>
      <c r="D198" s="80"/>
      <c r="E198" s="80"/>
      <c r="F198" s="80"/>
      <c r="G198" s="80"/>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323"/>
      <c r="BH198" s="323"/>
      <c r="BI198" s="323"/>
      <c r="BJ198" s="323"/>
      <c r="BK198" s="323"/>
      <c r="BL198" s="324"/>
      <c r="BM198" s="341"/>
    </row>
    <row r="199" spans="1:65" x14ac:dyDescent="0.2">
      <c r="A199" s="72"/>
      <c r="B199" s="81"/>
      <c r="C199" s="80"/>
      <c r="D199" s="80"/>
      <c r="E199" s="80"/>
      <c r="F199" s="80"/>
      <c r="G199" s="80"/>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323"/>
      <c r="BH199" s="323"/>
      <c r="BI199" s="323"/>
      <c r="BJ199" s="323"/>
      <c r="BK199" s="323"/>
      <c r="BL199" s="324"/>
      <c r="BM199" s="341"/>
    </row>
    <row r="200" spans="1:65" x14ac:dyDescent="0.2">
      <c r="A200" s="72"/>
      <c r="B200" s="81"/>
      <c r="C200" s="80"/>
      <c r="D200" s="80"/>
      <c r="E200" s="80"/>
      <c r="F200" s="80"/>
      <c r="G200" s="80"/>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323"/>
      <c r="BH200" s="323"/>
      <c r="BI200" s="323"/>
      <c r="BJ200" s="323"/>
      <c r="BK200" s="323"/>
      <c r="BL200" s="324"/>
      <c r="BM200" s="341"/>
    </row>
    <row r="201" spans="1:65" x14ac:dyDescent="0.2">
      <c r="A201" s="72"/>
      <c r="B201" s="81"/>
      <c r="C201" s="80"/>
      <c r="D201" s="80"/>
      <c r="E201" s="80"/>
      <c r="F201" s="80"/>
      <c r="G201" s="80"/>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323"/>
      <c r="BH201" s="323"/>
      <c r="BI201" s="323"/>
      <c r="BJ201" s="323"/>
      <c r="BK201" s="323"/>
      <c r="BL201" s="324"/>
      <c r="BM201" s="341"/>
    </row>
    <row r="202" spans="1:65" x14ac:dyDescent="0.2">
      <c r="A202" s="72"/>
      <c r="B202" s="81"/>
      <c r="C202" s="80"/>
      <c r="D202" s="80"/>
      <c r="E202" s="80"/>
      <c r="F202" s="80"/>
      <c r="G202" s="80"/>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323"/>
      <c r="BH202" s="323"/>
      <c r="BI202" s="323"/>
      <c r="BJ202" s="323"/>
      <c r="BK202" s="323"/>
      <c r="BL202" s="324"/>
      <c r="BM202" s="341"/>
    </row>
    <row r="203" spans="1:65" x14ac:dyDescent="0.2">
      <c r="A203" s="72"/>
      <c r="B203" s="81"/>
      <c r="C203" s="80"/>
      <c r="D203" s="80"/>
      <c r="E203" s="80"/>
      <c r="F203" s="80"/>
      <c r="G203" s="80"/>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323"/>
      <c r="BH203" s="323"/>
      <c r="BI203" s="323"/>
      <c r="BJ203" s="323"/>
      <c r="BK203" s="323"/>
      <c r="BL203" s="324"/>
      <c r="BM203" s="341"/>
    </row>
    <row r="204" spans="1:65" x14ac:dyDescent="0.2">
      <c r="A204" s="72"/>
      <c r="B204" s="81"/>
      <c r="C204" s="80"/>
      <c r="D204" s="80"/>
      <c r="E204" s="80"/>
      <c r="F204" s="80"/>
      <c r="G204" s="80"/>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323"/>
      <c r="BH204" s="323"/>
      <c r="BI204" s="323"/>
      <c r="BJ204" s="323"/>
      <c r="BK204" s="323"/>
      <c r="BL204" s="324"/>
      <c r="BM204" s="341"/>
    </row>
    <row r="205" spans="1:65" x14ac:dyDescent="0.2">
      <c r="A205" s="72"/>
      <c r="B205" s="81"/>
      <c r="C205" s="80"/>
      <c r="D205" s="80"/>
      <c r="E205" s="80"/>
      <c r="F205" s="80"/>
      <c r="G205" s="80"/>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323"/>
      <c r="BH205" s="323"/>
      <c r="BI205" s="323"/>
      <c r="BJ205" s="323"/>
      <c r="BK205" s="323"/>
      <c r="BL205" s="324"/>
      <c r="BM205" s="341"/>
    </row>
    <row r="206" spans="1:65" x14ac:dyDescent="0.2">
      <c r="A206" s="72"/>
      <c r="B206" s="81"/>
      <c r="C206" s="80"/>
      <c r="D206" s="80"/>
      <c r="E206" s="80"/>
      <c r="F206" s="80"/>
      <c r="G206" s="80"/>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323"/>
      <c r="BH206" s="323"/>
      <c r="BI206" s="323"/>
      <c r="BJ206" s="323"/>
      <c r="BK206" s="323"/>
      <c r="BL206" s="324"/>
      <c r="BM206" s="341"/>
    </row>
    <row r="207" spans="1:65" x14ac:dyDescent="0.2">
      <c r="A207" s="72"/>
      <c r="B207" s="81"/>
      <c r="C207" s="80"/>
      <c r="D207" s="80"/>
      <c r="E207" s="80"/>
      <c r="F207" s="80"/>
      <c r="G207" s="80"/>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323"/>
      <c r="BH207" s="323"/>
      <c r="BI207" s="323"/>
      <c r="BJ207" s="323"/>
      <c r="BK207" s="323"/>
      <c r="BL207" s="324"/>
      <c r="BM207" s="341"/>
    </row>
    <row r="208" spans="1:65" x14ac:dyDescent="0.2">
      <c r="A208" s="72"/>
      <c r="B208" s="81"/>
      <c r="C208" s="80"/>
      <c r="D208" s="80"/>
      <c r="E208" s="80"/>
      <c r="F208" s="80"/>
      <c r="G208" s="80"/>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323"/>
      <c r="BH208" s="323"/>
      <c r="BI208" s="323"/>
      <c r="BJ208" s="323"/>
      <c r="BK208" s="323"/>
      <c r="BL208" s="324"/>
      <c r="BM208" s="341"/>
    </row>
    <row r="209" spans="1:65" x14ac:dyDescent="0.2">
      <c r="A209" s="72"/>
      <c r="B209" s="81"/>
      <c r="C209" s="80"/>
      <c r="D209" s="80"/>
      <c r="E209" s="80"/>
      <c r="F209" s="80"/>
      <c r="G209" s="80"/>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323"/>
      <c r="BH209" s="323"/>
      <c r="BI209" s="323"/>
      <c r="BJ209" s="323"/>
      <c r="BK209" s="323"/>
      <c r="BL209" s="324"/>
      <c r="BM209" s="341"/>
    </row>
    <row r="210" spans="1:65" x14ac:dyDescent="0.2">
      <c r="A210" s="72"/>
      <c r="B210" s="81"/>
      <c r="C210" s="80"/>
      <c r="D210" s="80"/>
      <c r="E210" s="80"/>
      <c r="F210" s="80"/>
      <c r="G210" s="80"/>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323"/>
      <c r="BH210" s="323"/>
      <c r="BI210" s="323"/>
      <c r="BJ210" s="323"/>
      <c r="BK210" s="323"/>
      <c r="BL210" s="324"/>
      <c r="BM210" s="341"/>
    </row>
    <row r="211" spans="1:65" x14ac:dyDescent="0.2">
      <c r="A211" s="72"/>
      <c r="B211" s="81"/>
      <c r="C211" s="80"/>
      <c r="D211" s="80"/>
      <c r="E211" s="80"/>
      <c r="F211" s="80"/>
      <c r="G211" s="80"/>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323"/>
      <c r="BH211" s="323"/>
      <c r="BI211" s="323"/>
      <c r="BJ211" s="323"/>
      <c r="BK211" s="323"/>
      <c r="BL211" s="324"/>
      <c r="BM211" s="341"/>
    </row>
    <row r="212" spans="1:65" x14ac:dyDescent="0.2">
      <c r="A212" s="72"/>
      <c r="B212" s="81"/>
      <c r="C212" s="80"/>
      <c r="D212" s="80"/>
      <c r="E212" s="80"/>
      <c r="F212" s="80"/>
      <c r="G212" s="80"/>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323"/>
      <c r="BH212" s="323"/>
      <c r="BI212" s="323"/>
      <c r="BJ212" s="323"/>
      <c r="BK212" s="323"/>
      <c r="BL212" s="324"/>
      <c r="BM212" s="341"/>
    </row>
    <row r="213" spans="1:65" x14ac:dyDescent="0.2">
      <c r="A213" s="72"/>
      <c r="B213" s="81"/>
      <c r="C213" s="80"/>
      <c r="D213" s="80"/>
      <c r="E213" s="80"/>
      <c r="F213" s="80"/>
      <c r="G213" s="80"/>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323"/>
      <c r="BH213" s="323"/>
      <c r="BI213" s="323"/>
      <c r="BJ213" s="323"/>
      <c r="BK213" s="323"/>
      <c r="BL213" s="324"/>
      <c r="BM213" s="341"/>
    </row>
    <row r="214" spans="1:65" x14ac:dyDescent="0.2">
      <c r="A214" s="72"/>
      <c r="B214" s="81"/>
      <c r="C214" s="80"/>
      <c r="D214" s="80"/>
      <c r="E214" s="80"/>
      <c r="F214" s="80"/>
      <c r="G214" s="80"/>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323"/>
      <c r="BH214" s="323"/>
      <c r="BI214" s="323"/>
      <c r="BJ214" s="323"/>
      <c r="BK214" s="323"/>
      <c r="BL214" s="324"/>
      <c r="BM214" s="341"/>
    </row>
    <row r="215" spans="1:65" x14ac:dyDescent="0.2">
      <c r="A215" s="72"/>
      <c r="B215" s="81"/>
      <c r="C215" s="80"/>
      <c r="D215" s="80"/>
      <c r="E215" s="80"/>
      <c r="F215" s="80"/>
      <c r="G215" s="80"/>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323"/>
      <c r="BH215" s="323"/>
      <c r="BI215" s="323"/>
      <c r="BJ215" s="323"/>
      <c r="BK215" s="323"/>
      <c r="BL215" s="324"/>
      <c r="BM215" s="341"/>
    </row>
    <row r="216" spans="1:65" x14ac:dyDescent="0.2">
      <c r="A216" s="72"/>
      <c r="B216" s="81"/>
      <c r="C216" s="80"/>
      <c r="D216" s="80"/>
      <c r="E216" s="80"/>
      <c r="F216" s="80"/>
      <c r="G216" s="80"/>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323"/>
      <c r="BH216" s="323"/>
      <c r="BI216" s="323"/>
      <c r="BJ216" s="323"/>
      <c r="BK216" s="323"/>
      <c r="BL216" s="324"/>
      <c r="BM216" s="341"/>
    </row>
    <row r="217" spans="1:65" x14ac:dyDescent="0.2">
      <c r="A217" s="72"/>
      <c r="B217" s="81"/>
      <c r="C217" s="80"/>
      <c r="D217" s="80"/>
      <c r="E217" s="80"/>
      <c r="F217" s="80"/>
      <c r="G217" s="80"/>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323"/>
      <c r="BH217" s="323"/>
      <c r="BI217" s="323"/>
      <c r="BJ217" s="323"/>
      <c r="BK217" s="323"/>
      <c r="BL217" s="324"/>
      <c r="BM217" s="341"/>
    </row>
    <row r="218" spans="1:65" x14ac:dyDescent="0.2">
      <c r="A218" s="72"/>
      <c r="B218" s="81"/>
      <c r="C218" s="80"/>
      <c r="D218" s="80"/>
      <c r="E218" s="80"/>
      <c r="F218" s="80"/>
      <c r="G218" s="80"/>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323"/>
      <c r="BH218" s="323"/>
      <c r="BI218" s="323"/>
      <c r="BJ218" s="323"/>
      <c r="BK218" s="323"/>
      <c r="BL218" s="324"/>
      <c r="BM218" s="341"/>
    </row>
    <row r="219" spans="1:65" x14ac:dyDescent="0.2">
      <c r="A219" s="72"/>
      <c r="B219" s="81"/>
      <c r="C219" s="80"/>
      <c r="D219" s="80"/>
      <c r="E219" s="80"/>
      <c r="F219" s="80"/>
      <c r="G219" s="80"/>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323"/>
      <c r="BH219" s="323"/>
      <c r="BI219" s="323"/>
      <c r="BJ219" s="323"/>
      <c r="BK219" s="323"/>
      <c r="BL219" s="324"/>
      <c r="BM219" s="341"/>
    </row>
    <row r="220" spans="1:65" x14ac:dyDescent="0.2">
      <c r="A220" s="72"/>
      <c r="B220" s="81"/>
      <c r="C220" s="80"/>
      <c r="D220" s="80"/>
      <c r="E220" s="80"/>
      <c r="F220" s="80"/>
      <c r="G220" s="80"/>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323"/>
      <c r="BH220" s="323"/>
      <c r="BI220" s="323"/>
      <c r="BJ220" s="323"/>
      <c r="BK220" s="323"/>
      <c r="BL220" s="324"/>
      <c r="BM220" s="341"/>
    </row>
    <row r="221" spans="1:65" x14ac:dyDescent="0.2">
      <c r="A221" s="72"/>
      <c r="B221" s="81"/>
      <c r="C221" s="80"/>
      <c r="D221" s="80"/>
      <c r="E221" s="80"/>
      <c r="F221" s="80"/>
      <c r="G221" s="80"/>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323"/>
      <c r="BH221" s="323"/>
      <c r="BI221" s="323"/>
      <c r="BJ221" s="323"/>
      <c r="BK221" s="323"/>
      <c r="BL221" s="324"/>
      <c r="BM221" s="341"/>
    </row>
    <row r="222" spans="1:65" x14ac:dyDescent="0.2">
      <c r="A222" s="72"/>
      <c r="B222" s="81"/>
      <c r="C222" s="80"/>
      <c r="D222" s="80"/>
      <c r="E222" s="80"/>
      <c r="F222" s="80"/>
      <c r="G222" s="80"/>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323"/>
      <c r="BH222" s="323"/>
      <c r="BI222" s="323"/>
      <c r="BJ222" s="323"/>
      <c r="BK222" s="323"/>
      <c r="BL222" s="324"/>
      <c r="BM222" s="341"/>
    </row>
    <row r="223" spans="1:65" x14ac:dyDescent="0.2">
      <c r="A223" s="72"/>
      <c r="B223" s="81"/>
      <c r="C223" s="80"/>
      <c r="D223" s="80"/>
      <c r="E223" s="80"/>
      <c r="F223" s="80"/>
      <c r="G223" s="80"/>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323"/>
      <c r="BH223" s="323"/>
      <c r="BI223" s="323"/>
      <c r="BJ223" s="323"/>
      <c r="BK223" s="323"/>
      <c r="BL223" s="324"/>
      <c r="BM223" s="341"/>
    </row>
    <row r="224" spans="1:65" x14ac:dyDescent="0.2">
      <c r="A224" s="72"/>
      <c r="B224" s="81"/>
      <c r="C224" s="80"/>
      <c r="D224" s="80"/>
      <c r="E224" s="80"/>
      <c r="F224" s="80"/>
      <c r="G224" s="80"/>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323"/>
      <c r="BH224" s="323"/>
      <c r="BI224" s="323"/>
      <c r="BJ224" s="323"/>
      <c r="BK224" s="323"/>
      <c r="BL224" s="324"/>
      <c r="BM224" s="341"/>
    </row>
    <row r="225" spans="1:65" x14ac:dyDescent="0.2">
      <c r="A225" s="72"/>
      <c r="B225" s="81"/>
      <c r="C225" s="80"/>
      <c r="D225" s="80"/>
      <c r="E225" s="80"/>
      <c r="F225" s="80"/>
      <c r="G225" s="80"/>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323"/>
      <c r="BH225" s="323"/>
      <c r="BI225" s="323"/>
      <c r="BJ225" s="323"/>
      <c r="BK225" s="323"/>
      <c r="BL225" s="324"/>
      <c r="BM225" s="341"/>
    </row>
    <row r="226" spans="1:65" x14ac:dyDescent="0.2">
      <c r="A226" s="72"/>
      <c r="B226" s="81"/>
      <c r="C226" s="80"/>
      <c r="D226" s="80"/>
      <c r="E226" s="80"/>
      <c r="F226" s="80"/>
      <c r="G226" s="80"/>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323"/>
      <c r="BH226" s="323"/>
      <c r="BI226" s="323"/>
      <c r="BJ226" s="323"/>
      <c r="BK226" s="323"/>
      <c r="BL226" s="324"/>
      <c r="BM226" s="341"/>
    </row>
    <row r="227" spans="1:65" x14ac:dyDescent="0.2">
      <c r="A227" s="72"/>
      <c r="B227" s="81"/>
      <c r="C227" s="80"/>
      <c r="D227" s="80"/>
      <c r="E227" s="80"/>
      <c r="F227" s="80"/>
      <c r="G227" s="80"/>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323"/>
      <c r="BH227" s="323"/>
      <c r="BI227" s="323"/>
      <c r="BJ227" s="323"/>
      <c r="BK227" s="323"/>
      <c r="BL227" s="324"/>
      <c r="BM227" s="341"/>
    </row>
    <row r="228" spans="1:65" x14ac:dyDescent="0.2">
      <c r="A228" s="72"/>
      <c r="B228" s="81"/>
      <c r="C228" s="80"/>
      <c r="D228" s="80"/>
      <c r="E228" s="80"/>
      <c r="F228" s="80"/>
      <c r="G228" s="80"/>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323"/>
      <c r="BH228" s="323"/>
      <c r="BI228" s="323"/>
      <c r="BJ228" s="323"/>
      <c r="BK228" s="323"/>
      <c r="BL228" s="324"/>
      <c r="BM228" s="341"/>
    </row>
    <row r="229" spans="1:65" x14ac:dyDescent="0.2">
      <c r="A229" s="72"/>
      <c r="B229" s="81"/>
      <c r="C229" s="80"/>
      <c r="D229" s="80"/>
      <c r="E229" s="80"/>
      <c r="F229" s="80"/>
      <c r="G229" s="80"/>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323"/>
      <c r="BH229" s="323"/>
      <c r="BI229" s="323"/>
      <c r="BJ229" s="323"/>
      <c r="BK229" s="323"/>
      <c r="BL229" s="324"/>
      <c r="BM229" s="341"/>
    </row>
    <row r="230" spans="1:65" x14ac:dyDescent="0.2">
      <c r="A230" s="72"/>
      <c r="B230" s="81"/>
      <c r="C230" s="80"/>
      <c r="D230" s="80"/>
      <c r="E230" s="80"/>
      <c r="F230" s="80"/>
      <c r="G230" s="80"/>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323"/>
      <c r="BH230" s="323"/>
      <c r="BI230" s="323"/>
      <c r="BJ230" s="323"/>
      <c r="BK230" s="323"/>
      <c r="BL230" s="324"/>
      <c r="BM230" s="341"/>
    </row>
    <row r="231" spans="1:65" x14ac:dyDescent="0.2">
      <c r="A231" s="72"/>
      <c r="B231" s="81"/>
      <c r="C231" s="80"/>
      <c r="D231" s="80"/>
      <c r="E231" s="80"/>
      <c r="F231" s="80"/>
      <c r="G231" s="80"/>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323"/>
      <c r="BH231" s="323"/>
      <c r="BI231" s="323"/>
      <c r="BJ231" s="323"/>
      <c r="BK231" s="323"/>
      <c r="BL231" s="324"/>
      <c r="BM231" s="341"/>
    </row>
    <row r="232" spans="1:65" x14ac:dyDescent="0.2">
      <c r="A232" s="72"/>
      <c r="B232" s="81"/>
      <c r="C232" s="80"/>
      <c r="D232" s="80"/>
      <c r="E232" s="80"/>
      <c r="F232" s="80"/>
      <c r="G232" s="80"/>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323"/>
      <c r="BH232" s="323"/>
      <c r="BI232" s="323"/>
      <c r="BJ232" s="323"/>
      <c r="BK232" s="323"/>
      <c r="BL232" s="324"/>
      <c r="BM232" s="341"/>
    </row>
    <row r="233" spans="1:65" x14ac:dyDescent="0.2">
      <c r="A233" s="72"/>
      <c r="B233" s="81"/>
      <c r="C233" s="80"/>
      <c r="D233" s="80"/>
      <c r="E233" s="80"/>
      <c r="F233" s="80"/>
      <c r="G233" s="80"/>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323"/>
      <c r="BH233" s="323"/>
      <c r="BI233" s="323"/>
      <c r="BJ233" s="323"/>
      <c r="BK233" s="323"/>
      <c r="BL233" s="324"/>
      <c r="BM233" s="341"/>
    </row>
    <row r="234" spans="1:65" x14ac:dyDescent="0.2">
      <c r="A234" s="72"/>
      <c r="B234" s="81"/>
      <c r="C234" s="80"/>
      <c r="D234" s="80"/>
      <c r="E234" s="80"/>
      <c r="F234" s="80"/>
      <c r="G234" s="80"/>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323"/>
      <c r="BH234" s="323"/>
      <c r="BI234" s="323"/>
      <c r="BJ234" s="323"/>
      <c r="BK234" s="323"/>
      <c r="BL234" s="324"/>
      <c r="BM234" s="341"/>
    </row>
    <row r="235" spans="1:65" x14ac:dyDescent="0.2">
      <c r="A235" s="72"/>
      <c r="B235" s="81"/>
      <c r="C235" s="80"/>
      <c r="D235" s="80"/>
      <c r="E235" s="80"/>
      <c r="F235" s="80"/>
      <c r="G235" s="80"/>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323"/>
      <c r="BH235" s="323"/>
      <c r="BI235" s="323"/>
      <c r="BJ235" s="323"/>
      <c r="BK235" s="323"/>
      <c r="BL235" s="324"/>
      <c r="BM235" s="341"/>
    </row>
    <row r="236" spans="1:65" x14ac:dyDescent="0.2">
      <c r="A236" s="72"/>
      <c r="B236" s="81"/>
      <c r="C236" s="80"/>
      <c r="D236" s="80"/>
      <c r="E236" s="80"/>
      <c r="F236" s="80"/>
      <c r="G236" s="80"/>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323"/>
      <c r="BH236" s="323"/>
      <c r="BI236" s="323"/>
      <c r="BJ236" s="323"/>
      <c r="BK236" s="323"/>
      <c r="BL236" s="324"/>
      <c r="BM236" s="341"/>
    </row>
    <row r="237" spans="1:65" x14ac:dyDescent="0.2">
      <c r="A237" s="72"/>
      <c r="B237" s="81"/>
      <c r="C237" s="80"/>
      <c r="D237" s="80"/>
      <c r="E237" s="80"/>
      <c r="F237" s="80"/>
      <c r="G237" s="80"/>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323"/>
      <c r="BH237" s="323"/>
      <c r="BI237" s="323"/>
      <c r="BJ237" s="323"/>
      <c r="BK237" s="323"/>
      <c r="BL237" s="324"/>
      <c r="BM237" s="341"/>
    </row>
    <row r="238" spans="1:65" x14ac:dyDescent="0.2">
      <c r="A238" s="72"/>
      <c r="B238" s="81"/>
      <c r="C238" s="80"/>
      <c r="D238" s="80"/>
      <c r="E238" s="80"/>
      <c r="F238" s="80"/>
      <c r="G238" s="80"/>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323"/>
      <c r="BH238" s="323"/>
      <c r="BI238" s="323"/>
      <c r="BJ238" s="323"/>
      <c r="BK238" s="323"/>
      <c r="BL238" s="324"/>
      <c r="BM238" s="341"/>
    </row>
    <row r="239" spans="1:65" x14ac:dyDescent="0.2">
      <c r="A239" s="72"/>
      <c r="B239" s="81"/>
      <c r="C239" s="80"/>
      <c r="D239" s="80"/>
      <c r="E239" s="80"/>
      <c r="F239" s="80"/>
      <c r="G239" s="80"/>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323"/>
      <c r="BH239" s="323"/>
      <c r="BI239" s="323"/>
      <c r="BJ239" s="323"/>
      <c r="BK239" s="323"/>
      <c r="BL239" s="324"/>
      <c r="BM239" s="341"/>
    </row>
    <row r="240" spans="1:65" x14ac:dyDescent="0.2">
      <c r="A240" s="72"/>
      <c r="B240" s="81"/>
      <c r="C240" s="80"/>
      <c r="D240" s="80"/>
      <c r="E240" s="80"/>
      <c r="F240" s="80"/>
      <c r="G240" s="80"/>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323"/>
      <c r="BH240" s="323"/>
      <c r="BI240" s="323"/>
      <c r="BJ240" s="323"/>
      <c r="BK240" s="323"/>
      <c r="BL240" s="324"/>
      <c r="BM240" s="341"/>
    </row>
    <row r="241" spans="1:65" x14ac:dyDescent="0.2">
      <c r="A241" s="72"/>
      <c r="B241" s="81"/>
      <c r="C241" s="80"/>
      <c r="D241" s="80"/>
      <c r="E241" s="80"/>
      <c r="F241" s="80"/>
      <c r="G241" s="80"/>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323"/>
      <c r="BH241" s="323"/>
      <c r="BI241" s="323"/>
      <c r="BJ241" s="323"/>
      <c r="BK241" s="323"/>
      <c r="BL241" s="324"/>
      <c r="BM241" s="341"/>
    </row>
    <row r="242" spans="1:65" x14ac:dyDescent="0.2">
      <c r="A242" s="72"/>
      <c r="B242" s="81"/>
      <c r="C242" s="80"/>
      <c r="D242" s="80"/>
      <c r="E242" s="80"/>
      <c r="F242" s="80"/>
      <c r="G242" s="80"/>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323"/>
      <c r="BH242" s="323"/>
      <c r="BI242" s="323"/>
      <c r="BJ242" s="323"/>
      <c r="BK242" s="323"/>
      <c r="BL242" s="324"/>
      <c r="BM242" s="341"/>
    </row>
    <row r="243" spans="1:65" x14ac:dyDescent="0.2">
      <c r="A243" s="72"/>
      <c r="B243" s="81"/>
      <c r="C243" s="80"/>
      <c r="D243" s="80"/>
      <c r="E243" s="80"/>
      <c r="F243" s="80"/>
      <c r="G243" s="80"/>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323"/>
      <c r="BH243" s="323"/>
      <c r="BI243" s="323"/>
      <c r="BJ243" s="323"/>
      <c r="BK243" s="323"/>
      <c r="BL243" s="324"/>
      <c r="BM243" s="341"/>
    </row>
    <row r="244" spans="1:65" x14ac:dyDescent="0.2">
      <c r="A244" s="72"/>
      <c r="B244" s="81"/>
      <c r="C244" s="80"/>
      <c r="D244" s="80"/>
      <c r="E244" s="80"/>
      <c r="F244" s="80"/>
      <c r="G244" s="80"/>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323"/>
      <c r="BH244" s="323"/>
      <c r="BI244" s="323"/>
      <c r="BJ244" s="323"/>
      <c r="BK244" s="323"/>
      <c r="BL244" s="324"/>
      <c r="BM244" s="341"/>
    </row>
    <row r="245" spans="1:65" x14ac:dyDescent="0.2">
      <c r="A245" s="72"/>
      <c r="B245" s="81"/>
      <c r="C245" s="80"/>
      <c r="D245" s="80"/>
      <c r="E245" s="80"/>
      <c r="F245" s="80"/>
      <c r="G245" s="80"/>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c r="AO245" s="81"/>
      <c r="AP245" s="81"/>
      <c r="AQ245" s="81"/>
      <c r="AR245" s="81"/>
      <c r="AS245" s="81"/>
      <c r="AT245" s="81"/>
      <c r="AU245" s="81"/>
      <c r="AV245" s="81"/>
      <c r="AW245" s="81"/>
      <c r="AX245" s="81"/>
      <c r="AY245" s="81"/>
      <c r="AZ245" s="81"/>
      <c r="BA245" s="81"/>
      <c r="BB245" s="81"/>
      <c r="BC245" s="81"/>
      <c r="BD245" s="81"/>
      <c r="BE245" s="81"/>
      <c r="BF245" s="81"/>
      <c r="BG245" s="323"/>
      <c r="BH245" s="323"/>
      <c r="BI245" s="323"/>
      <c r="BJ245" s="323"/>
      <c r="BK245" s="323"/>
      <c r="BL245" s="324"/>
      <c r="BM245" s="341"/>
    </row>
    <row r="246" spans="1:65" x14ac:dyDescent="0.2">
      <c r="A246" s="72"/>
      <c r="B246" s="81"/>
      <c r="C246" s="80"/>
      <c r="D246" s="80"/>
      <c r="E246" s="80"/>
      <c r="F246" s="80"/>
      <c r="G246" s="80"/>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c r="AO246" s="81"/>
      <c r="AP246" s="81"/>
      <c r="AQ246" s="81"/>
      <c r="AR246" s="81"/>
      <c r="AS246" s="81"/>
      <c r="AT246" s="81"/>
      <c r="AU246" s="81"/>
      <c r="AV246" s="81"/>
      <c r="AW246" s="81"/>
      <c r="AX246" s="81"/>
      <c r="AY246" s="81"/>
      <c r="AZ246" s="81"/>
      <c r="BA246" s="81"/>
      <c r="BB246" s="81"/>
      <c r="BC246" s="81"/>
      <c r="BD246" s="81"/>
      <c r="BE246" s="81"/>
      <c r="BF246" s="81"/>
      <c r="BG246" s="323"/>
      <c r="BH246" s="323"/>
      <c r="BI246" s="323"/>
      <c r="BJ246" s="323"/>
      <c r="BK246" s="323"/>
      <c r="BL246" s="324"/>
      <c r="BM246" s="341"/>
    </row>
    <row r="247" spans="1:65" x14ac:dyDescent="0.2">
      <c r="A247" s="72"/>
      <c r="B247" s="81"/>
      <c r="C247" s="80"/>
      <c r="D247" s="80"/>
      <c r="E247" s="80"/>
      <c r="F247" s="80"/>
      <c r="G247" s="80"/>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1"/>
      <c r="AR247" s="81"/>
      <c r="AS247" s="81"/>
      <c r="AT247" s="81"/>
      <c r="AU247" s="81"/>
      <c r="AV247" s="81"/>
      <c r="AW247" s="81"/>
      <c r="AX247" s="81"/>
      <c r="AY247" s="81"/>
      <c r="AZ247" s="81"/>
      <c r="BA247" s="81"/>
      <c r="BB247" s="81"/>
      <c r="BC247" s="81"/>
      <c r="BD247" s="81"/>
      <c r="BE247" s="81"/>
      <c r="BF247" s="81"/>
      <c r="BG247" s="323"/>
      <c r="BH247" s="323"/>
      <c r="BI247" s="323"/>
      <c r="BJ247" s="323"/>
      <c r="BK247" s="323"/>
      <c r="BL247" s="324"/>
      <c r="BM247" s="341"/>
    </row>
    <row r="248" spans="1:65" x14ac:dyDescent="0.2">
      <c r="A248" s="72"/>
      <c r="B248" s="81"/>
      <c r="C248" s="80"/>
      <c r="D248" s="80"/>
      <c r="E248" s="80"/>
      <c r="F248" s="80"/>
      <c r="G248" s="80"/>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1"/>
      <c r="AW248" s="81"/>
      <c r="AX248" s="81"/>
      <c r="AY248" s="81"/>
      <c r="AZ248" s="81"/>
      <c r="BA248" s="81"/>
      <c r="BB248" s="81"/>
      <c r="BC248" s="81"/>
      <c r="BD248" s="81"/>
      <c r="BE248" s="81"/>
      <c r="BF248" s="81"/>
      <c r="BG248" s="323"/>
      <c r="BH248" s="323"/>
      <c r="BI248" s="323"/>
      <c r="BJ248" s="323"/>
      <c r="BK248" s="323"/>
      <c r="BL248" s="324"/>
      <c r="BM248" s="341"/>
    </row>
    <row r="249" spans="1:65" x14ac:dyDescent="0.2">
      <c r="A249" s="72"/>
      <c r="B249" s="81"/>
      <c r="C249" s="80"/>
      <c r="D249" s="80"/>
      <c r="E249" s="80"/>
      <c r="F249" s="80"/>
      <c r="G249" s="80"/>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1"/>
      <c r="AR249" s="81"/>
      <c r="AS249" s="81"/>
      <c r="AT249" s="81"/>
      <c r="AU249" s="81"/>
      <c r="AV249" s="81"/>
      <c r="AW249" s="81"/>
      <c r="AX249" s="81"/>
      <c r="AY249" s="81"/>
      <c r="AZ249" s="81"/>
      <c r="BA249" s="81"/>
      <c r="BB249" s="81"/>
      <c r="BC249" s="81"/>
      <c r="BD249" s="81"/>
      <c r="BE249" s="81"/>
      <c r="BF249" s="81"/>
      <c r="BG249" s="323"/>
      <c r="BH249" s="323"/>
      <c r="BI249" s="323"/>
      <c r="BJ249" s="323"/>
      <c r="BK249" s="323"/>
      <c r="BL249" s="324"/>
      <c r="BM249" s="341"/>
    </row>
    <row r="250" spans="1:65" x14ac:dyDescent="0.2">
      <c r="A250" s="72"/>
      <c r="B250" s="81"/>
      <c r="C250" s="80"/>
      <c r="D250" s="80"/>
      <c r="E250" s="80"/>
      <c r="F250" s="80"/>
      <c r="G250" s="80"/>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1"/>
      <c r="AR250" s="81"/>
      <c r="AS250" s="81"/>
      <c r="AT250" s="81"/>
      <c r="AU250" s="81"/>
      <c r="AV250" s="81"/>
      <c r="AW250" s="81"/>
      <c r="AX250" s="81"/>
      <c r="AY250" s="81"/>
      <c r="AZ250" s="81"/>
      <c r="BA250" s="81"/>
      <c r="BB250" s="81"/>
      <c r="BC250" s="81"/>
      <c r="BD250" s="81"/>
      <c r="BE250" s="81"/>
      <c r="BF250" s="81"/>
      <c r="BG250" s="323"/>
      <c r="BH250" s="323"/>
      <c r="BI250" s="323"/>
      <c r="BJ250" s="323"/>
      <c r="BK250" s="323"/>
      <c r="BL250" s="324"/>
      <c r="BM250" s="341"/>
    </row>
    <row r="251" spans="1:65" x14ac:dyDescent="0.2">
      <c r="A251" s="72"/>
      <c r="B251" s="81"/>
      <c r="C251" s="80"/>
      <c r="D251" s="80"/>
      <c r="E251" s="80"/>
      <c r="F251" s="80"/>
      <c r="G251" s="80"/>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1"/>
      <c r="AR251" s="81"/>
      <c r="AS251" s="81"/>
      <c r="AT251" s="81"/>
      <c r="AU251" s="81"/>
      <c r="AV251" s="81"/>
      <c r="AW251" s="81"/>
      <c r="AX251" s="81"/>
      <c r="AY251" s="81"/>
      <c r="AZ251" s="81"/>
      <c r="BA251" s="81"/>
      <c r="BB251" s="81"/>
      <c r="BC251" s="81"/>
      <c r="BD251" s="81"/>
      <c r="BE251" s="81"/>
      <c r="BF251" s="81"/>
      <c r="BG251" s="323"/>
      <c r="BH251" s="323"/>
      <c r="BI251" s="323"/>
      <c r="BJ251" s="323"/>
      <c r="BK251" s="323"/>
      <c r="BL251" s="324"/>
      <c r="BM251" s="341"/>
    </row>
    <row r="252" spans="1:65" x14ac:dyDescent="0.2">
      <c r="A252" s="72"/>
      <c r="B252" s="81"/>
      <c r="C252" s="80"/>
      <c r="D252" s="80"/>
      <c r="E252" s="80"/>
      <c r="F252" s="80"/>
      <c r="G252" s="80"/>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1"/>
      <c r="AR252" s="81"/>
      <c r="AS252" s="81"/>
      <c r="AT252" s="81"/>
      <c r="AU252" s="81"/>
      <c r="AV252" s="81"/>
      <c r="AW252" s="81"/>
      <c r="AX252" s="81"/>
      <c r="AY252" s="81"/>
      <c r="AZ252" s="81"/>
      <c r="BA252" s="81"/>
      <c r="BB252" s="81"/>
      <c r="BC252" s="81"/>
      <c r="BD252" s="81"/>
      <c r="BE252" s="81"/>
      <c r="BF252" s="81"/>
      <c r="BG252" s="323"/>
      <c r="BH252" s="323"/>
      <c r="BI252" s="323"/>
      <c r="BJ252" s="323"/>
      <c r="BK252" s="323"/>
      <c r="BL252" s="324"/>
      <c r="BM252" s="341"/>
    </row>
    <row r="253" spans="1:65" x14ac:dyDescent="0.2">
      <c r="A253" s="72"/>
      <c r="B253" s="81"/>
      <c r="C253" s="80"/>
      <c r="D253" s="80"/>
      <c r="E253" s="80"/>
      <c r="F253" s="80"/>
      <c r="G253" s="80"/>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1"/>
      <c r="AR253" s="81"/>
      <c r="AS253" s="81"/>
      <c r="AT253" s="81"/>
      <c r="AU253" s="81"/>
      <c r="AV253" s="81"/>
      <c r="AW253" s="81"/>
      <c r="AX253" s="81"/>
      <c r="AY253" s="81"/>
      <c r="AZ253" s="81"/>
      <c r="BA253" s="81"/>
      <c r="BB253" s="81"/>
      <c r="BC253" s="81"/>
      <c r="BD253" s="81"/>
      <c r="BE253" s="81"/>
      <c r="BF253" s="81"/>
      <c r="BG253" s="323"/>
      <c r="BH253" s="323"/>
      <c r="BI253" s="323"/>
      <c r="BJ253" s="323"/>
      <c r="BK253" s="323"/>
      <c r="BL253" s="324"/>
      <c r="BM253" s="341"/>
    </row>
    <row r="254" spans="1:65" x14ac:dyDescent="0.2">
      <c r="A254" s="72"/>
      <c r="B254" s="81"/>
      <c r="C254" s="80"/>
      <c r="D254" s="80"/>
      <c r="E254" s="80"/>
      <c r="F254" s="80"/>
      <c r="G254" s="80"/>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1"/>
      <c r="AR254" s="81"/>
      <c r="AS254" s="81"/>
      <c r="AT254" s="81"/>
      <c r="AU254" s="81"/>
      <c r="AV254" s="81"/>
      <c r="AW254" s="81"/>
      <c r="AX254" s="81"/>
      <c r="AY254" s="81"/>
      <c r="AZ254" s="81"/>
      <c r="BA254" s="81"/>
      <c r="BB254" s="81"/>
      <c r="BC254" s="81"/>
      <c r="BD254" s="81"/>
      <c r="BE254" s="81"/>
      <c r="BF254" s="81"/>
      <c r="BG254" s="323"/>
      <c r="BH254" s="323"/>
      <c r="BI254" s="323"/>
      <c r="BJ254" s="323"/>
      <c r="BK254" s="323"/>
      <c r="BL254" s="324"/>
      <c r="BM254" s="341"/>
    </row>
    <row r="255" spans="1:65" x14ac:dyDescent="0.2">
      <c r="A255" s="72"/>
      <c r="B255" s="81"/>
      <c r="C255" s="80"/>
      <c r="D255" s="80"/>
      <c r="E255" s="80"/>
      <c r="F255" s="80"/>
      <c r="G255" s="80"/>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1"/>
      <c r="AR255" s="81"/>
      <c r="AS255" s="81"/>
      <c r="AT255" s="81"/>
      <c r="AU255" s="81"/>
      <c r="AV255" s="81"/>
      <c r="AW255" s="81"/>
      <c r="AX255" s="81"/>
      <c r="AY255" s="81"/>
      <c r="AZ255" s="81"/>
      <c r="BA255" s="81"/>
      <c r="BB255" s="81"/>
      <c r="BC255" s="81"/>
      <c r="BD255" s="81"/>
      <c r="BE255" s="81"/>
      <c r="BF255" s="81"/>
      <c r="BG255" s="323"/>
      <c r="BH255" s="323"/>
      <c r="BI255" s="323"/>
      <c r="BJ255" s="323"/>
      <c r="BK255" s="323"/>
      <c r="BL255" s="324"/>
      <c r="BM255" s="341"/>
    </row>
    <row r="256" spans="1:65" x14ac:dyDescent="0.2">
      <c r="A256" s="72"/>
      <c r="B256" s="81"/>
      <c r="C256" s="80"/>
      <c r="D256" s="80"/>
      <c r="E256" s="80"/>
      <c r="F256" s="80"/>
      <c r="G256" s="80"/>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1"/>
      <c r="AR256" s="81"/>
      <c r="AS256" s="81"/>
      <c r="AT256" s="81"/>
      <c r="AU256" s="81"/>
      <c r="AV256" s="81"/>
      <c r="AW256" s="81"/>
      <c r="AX256" s="81"/>
      <c r="AY256" s="81"/>
      <c r="AZ256" s="81"/>
      <c r="BA256" s="81"/>
      <c r="BB256" s="81"/>
      <c r="BC256" s="81"/>
      <c r="BD256" s="81"/>
      <c r="BE256" s="81"/>
      <c r="BF256" s="81"/>
      <c r="BG256" s="323"/>
      <c r="BH256" s="323"/>
      <c r="BI256" s="323"/>
      <c r="BJ256" s="323"/>
      <c r="BK256" s="323"/>
      <c r="BL256" s="324"/>
      <c r="BM256" s="341"/>
    </row>
    <row r="257" spans="1:65" x14ac:dyDescent="0.2">
      <c r="A257" s="72"/>
      <c r="B257" s="81"/>
      <c r="C257" s="80"/>
      <c r="D257" s="80"/>
      <c r="E257" s="80"/>
      <c r="F257" s="80"/>
      <c r="G257" s="80"/>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1"/>
      <c r="AR257" s="81"/>
      <c r="AS257" s="81"/>
      <c r="AT257" s="81"/>
      <c r="AU257" s="81"/>
      <c r="AV257" s="81"/>
      <c r="AW257" s="81"/>
      <c r="AX257" s="81"/>
      <c r="AY257" s="81"/>
      <c r="AZ257" s="81"/>
      <c r="BA257" s="81"/>
      <c r="BB257" s="81"/>
      <c r="BC257" s="81"/>
      <c r="BD257" s="81"/>
      <c r="BE257" s="81"/>
      <c r="BF257" s="81"/>
      <c r="BG257" s="323"/>
      <c r="BH257" s="323"/>
      <c r="BI257" s="323"/>
      <c r="BJ257" s="323"/>
      <c r="BK257" s="323"/>
      <c r="BL257" s="324"/>
      <c r="BM257" s="341"/>
    </row>
    <row r="258" spans="1:65" x14ac:dyDescent="0.2">
      <c r="A258" s="72"/>
      <c r="B258" s="81"/>
      <c r="C258" s="80"/>
      <c r="D258" s="80"/>
      <c r="E258" s="80"/>
      <c r="F258" s="80"/>
      <c r="G258" s="80"/>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1"/>
      <c r="AR258" s="81"/>
      <c r="AS258" s="81"/>
      <c r="AT258" s="81"/>
      <c r="AU258" s="81"/>
      <c r="AV258" s="81"/>
      <c r="AW258" s="81"/>
      <c r="AX258" s="81"/>
      <c r="AY258" s="81"/>
      <c r="AZ258" s="81"/>
      <c r="BA258" s="81"/>
      <c r="BB258" s="81"/>
      <c r="BC258" s="81"/>
      <c r="BD258" s="81"/>
      <c r="BE258" s="81"/>
      <c r="BF258" s="81"/>
      <c r="BG258" s="323"/>
      <c r="BH258" s="323"/>
      <c r="BI258" s="323"/>
      <c r="BJ258" s="323"/>
      <c r="BK258" s="323"/>
      <c r="BL258" s="324"/>
      <c r="BM258" s="341"/>
    </row>
    <row r="259" spans="1:65" x14ac:dyDescent="0.2">
      <c r="A259" s="72"/>
      <c r="B259" s="81"/>
      <c r="C259" s="80"/>
      <c r="D259" s="80"/>
      <c r="E259" s="80"/>
      <c r="F259" s="80"/>
      <c r="G259" s="80"/>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1"/>
      <c r="AR259" s="81"/>
      <c r="AS259" s="81"/>
      <c r="AT259" s="81"/>
      <c r="AU259" s="81"/>
      <c r="AV259" s="81"/>
      <c r="AW259" s="81"/>
      <c r="AX259" s="81"/>
      <c r="AY259" s="81"/>
      <c r="AZ259" s="81"/>
      <c r="BA259" s="81"/>
      <c r="BB259" s="81"/>
      <c r="BC259" s="81"/>
      <c r="BD259" s="81"/>
      <c r="BE259" s="81"/>
      <c r="BF259" s="81"/>
      <c r="BG259" s="323"/>
      <c r="BH259" s="323"/>
      <c r="BI259" s="323"/>
      <c r="BJ259" s="323"/>
      <c r="BK259" s="323"/>
      <c r="BL259" s="324"/>
      <c r="BM259" s="341"/>
    </row>
    <row r="260" spans="1:65" x14ac:dyDescent="0.2">
      <c r="A260" s="72"/>
      <c r="B260" s="81"/>
      <c r="C260" s="80"/>
      <c r="D260" s="80"/>
      <c r="E260" s="80"/>
      <c r="F260" s="80"/>
      <c r="G260" s="80"/>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1"/>
      <c r="AR260" s="81"/>
      <c r="AS260" s="81"/>
      <c r="AT260" s="81"/>
      <c r="AU260" s="81"/>
      <c r="AV260" s="81"/>
      <c r="AW260" s="81"/>
      <c r="AX260" s="81"/>
      <c r="AY260" s="81"/>
      <c r="AZ260" s="81"/>
      <c r="BA260" s="81"/>
      <c r="BB260" s="81"/>
      <c r="BC260" s="81"/>
      <c r="BD260" s="81"/>
      <c r="BE260" s="81"/>
      <c r="BF260" s="81"/>
      <c r="BG260" s="323"/>
      <c r="BH260" s="323"/>
      <c r="BI260" s="323"/>
      <c r="BJ260" s="323"/>
      <c r="BK260" s="323"/>
      <c r="BL260" s="324"/>
      <c r="BM260" s="341"/>
    </row>
    <row r="261" spans="1:65" x14ac:dyDescent="0.2">
      <c r="A261" s="72"/>
      <c r="B261" s="81"/>
      <c r="C261" s="80"/>
      <c r="D261" s="80"/>
      <c r="E261" s="80"/>
      <c r="F261" s="80"/>
      <c r="G261" s="80"/>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1"/>
      <c r="AR261" s="81"/>
      <c r="AS261" s="81"/>
      <c r="AT261" s="81"/>
      <c r="AU261" s="81"/>
      <c r="AV261" s="81"/>
      <c r="AW261" s="81"/>
      <c r="AX261" s="81"/>
      <c r="AY261" s="81"/>
      <c r="AZ261" s="81"/>
      <c r="BA261" s="81"/>
      <c r="BB261" s="81"/>
      <c r="BC261" s="81"/>
      <c r="BD261" s="81"/>
      <c r="BE261" s="81"/>
      <c r="BF261" s="81"/>
      <c r="BG261" s="323"/>
      <c r="BH261" s="323"/>
      <c r="BI261" s="323"/>
      <c r="BJ261" s="323"/>
      <c r="BK261" s="323"/>
      <c r="BL261" s="324"/>
      <c r="BM261" s="341"/>
    </row>
    <row r="262" spans="1:65" x14ac:dyDescent="0.2">
      <c r="A262" s="72"/>
      <c r="B262" s="81"/>
      <c r="C262" s="80"/>
      <c r="D262" s="80"/>
      <c r="E262" s="80"/>
      <c r="F262" s="80"/>
      <c r="G262" s="80"/>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1"/>
      <c r="AR262" s="81"/>
      <c r="AS262" s="81"/>
      <c r="AT262" s="81"/>
      <c r="AU262" s="81"/>
      <c r="AV262" s="81"/>
      <c r="AW262" s="81"/>
      <c r="AX262" s="81"/>
      <c r="AY262" s="81"/>
      <c r="AZ262" s="81"/>
      <c r="BA262" s="81"/>
      <c r="BB262" s="81"/>
      <c r="BC262" s="81"/>
      <c r="BD262" s="81"/>
      <c r="BE262" s="81"/>
      <c r="BF262" s="81"/>
      <c r="BG262" s="323"/>
      <c r="BH262" s="323"/>
      <c r="BI262" s="323"/>
      <c r="BJ262" s="323"/>
      <c r="BK262" s="323"/>
      <c r="BL262" s="324"/>
      <c r="BM262" s="341"/>
    </row>
    <row r="263" spans="1:65" x14ac:dyDescent="0.2">
      <c r="A263" s="72"/>
      <c r="B263" s="81"/>
      <c r="C263" s="80"/>
      <c r="D263" s="80"/>
      <c r="E263" s="80"/>
      <c r="F263" s="80"/>
      <c r="G263" s="80"/>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323"/>
      <c r="BH263" s="323"/>
      <c r="BI263" s="323"/>
      <c r="BJ263" s="323"/>
      <c r="BK263" s="323"/>
      <c r="BL263" s="324"/>
      <c r="BM263" s="341"/>
    </row>
    <row r="264" spans="1:65" x14ac:dyDescent="0.2">
      <c r="A264" s="72"/>
      <c r="B264" s="81"/>
      <c r="C264" s="80"/>
      <c r="D264" s="80"/>
      <c r="E264" s="80"/>
      <c r="F264" s="80"/>
      <c r="G264" s="80"/>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323"/>
      <c r="BH264" s="323"/>
      <c r="BI264" s="323"/>
      <c r="BJ264" s="323"/>
      <c r="BK264" s="323"/>
      <c r="BL264" s="324"/>
      <c r="BM264" s="341"/>
    </row>
    <row r="265" spans="1:65" x14ac:dyDescent="0.2">
      <c r="A265" s="72"/>
      <c r="B265" s="81"/>
      <c r="C265" s="80"/>
      <c r="D265" s="80"/>
      <c r="E265" s="80"/>
      <c r="F265" s="80"/>
      <c r="G265" s="80"/>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323"/>
      <c r="BH265" s="323"/>
      <c r="BI265" s="323"/>
      <c r="BJ265" s="323"/>
      <c r="BK265" s="323"/>
      <c r="BL265" s="324"/>
      <c r="BM265" s="341"/>
    </row>
    <row r="266" spans="1:65" x14ac:dyDescent="0.2">
      <c r="A266" s="72"/>
      <c r="B266" s="81"/>
      <c r="C266" s="80"/>
      <c r="D266" s="80"/>
      <c r="E266" s="80"/>
      <c r="F266" s="80"/>
      <c r="G266" s="80"/>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323"/>
      <c r="BH266" s="323"/>
      <c r="BI266" s="323"/>
      <c r="BJ266" s="323"/>
      <c r="BK266" s="323"/>
      <c r="BL266" s="324"/>
      <c r="BM266" s="341"/>
    </row>
    <row r="267" spans="1:65" x14ac:dyDescent="0.2">
      <c r="A267" s="72"/>
      <c r="B267" s="81"/>
      <c r="C267" s="80"/>
      <c r="D267" s="80"/>
      <c r="E267" s="80"/>
      <c r="F267" s="80"/>
      <c r="G267" s="80"/>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323"/>
      <c r="BH267" s="323"/>
      <c r="BI267" s="323"/>
      <c r="BJ267" s="323"/>
      <c r="BK267" s="323"/>
      <c r="BL267" s="324"/>
      <c r="BM267" s="341"/>
    </row>
    <row r="268" spans="1:65" x14ac:dyDescent="0.2">
      <c r="A268" s="72"/>
      <c r="B268" s="81"/>
      <c r="C268" s="80"/>
      <c r="D268" s="80"/>
      <c r="E268" s="80"/>
      <c r="F268" s="80"/>
      <c r="G268" s="80"/>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323"/>
      <c r="BH268" s="323"/>
      <c r="BI268" s="323"/>
      <c r="BJ268" s="323"/>
      <c r="BK268" s="323"/>
      <c r="BL268" s="324"/>
      <c r="BM268" s="341"/>
    </row>
    <row r="269" spans="1:65" x14ac:dyDescent="0.2">
      <c r="A269" s="72"/>
      <c r="B269" s="81"/>
      <c r="C269" s="80"/>
      <c r="D269" s="80"/>
      <c r="E269" s="80"/>
      <c r="F269" s="80"/>
      <c r="G269" s="80"/>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323"/>
      <c r="BH269" s="323"/>
      <c r="BI269" s="323"/>
      <c r="BJ269" s="323"/>
      <c r="BK269" s="323"/>
      <c r="BL269" s="324"/>
      <c r="BM269" s="341"/>
    </row>
    <row r="270" spans="1:65" x14ac:dyDescent="0.2">
      <c r="A270" s="72"/>
      <c r="B270" s="81"/>
      <c r="C270" s="80"/>
      <c r="D270" s="80"/>
      <c r="E270" s="80"/>
      <c r="F270" s="80"/>
      <c r="G270" s="80"/>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323"/>
      <c r="BH270" s="323"/>
      <c r="BI270" s="323"/>
      <c r="BJ270" s="323"/>
      <c r="BK270" s="323"/>
      <c r="BL270" s="324"/>
      <c r="BM270" s="341"/>
    </row>
    <row r="271" spans="1:65" x14ac:dyDescent="0.2">
      <c r="A271" s="72"/>
      <c r="B271" s="81"/>
      <c r="C271" s="80"/>
      <c r="D271" s="80"/>
      <c r="E271" s="80"/>
      <c r="F271" s="80"/>
      <c r="G271" s="80"/>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323"/>
      <c r="BH271" s="323"/>
      <c r="BI271" s="323"/>
      <c r="BJ271" s="323"/>
      <c r="BK271" s="323"/>
      <c r="BL271" s="324"/>
      <c r="BM271" s="341"/>
    </row>
    <row r="272" spans="1:65" x14ac:dyDescent="0.2">
      <c r="A272" s="72"/>
      <c r="B272" s="81"/>
      <c r="C272" s="80"/>
      <c r="D272" s="80"/>
      <c r="E272" s="80"/>
      <c r="F272" s="80"/>
      <c r="G272" s="80"/>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323"/>
      <c r="BH272" s="323"/>
      <c r="BI272" s="323"/>
      <c r="BJ272" s="323"/>
      <c r="BK272" s="323"/>
      <c r="BL272" s="324"/>
      <c r="BM272" s="341"/>
    </row>
    <row r="273" spans="1:65" x14ac:dyDescent="0.2">
      <c r="A273" s="72"/>
      <c r="B273" s="81"/>
      <c r="C273" s="80"/>
      <c r="D273" s="80"/>
      <c r="E273" s="80"/>
      <c r="F273" s="80"/>
      <c r="G273" s="80"/>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323"/>
      <c r="BH273" s="323"/>
      <c r="BI273" s="323"/>
      <c r="BJ273" s="323"/>
      <c r="BK273" s="323"/>
      <c r="BL273" s="324"/>
      <c r="BM273" s="341"/>
    </row>
    <row r="274" spans="1:65" x14ac:dyDescent="0.2">
      <c r="A274" s="72"/>
      <c r="B274" s="81"/>
      <c r="C274" s="80"/>
      <c r="D274" s="80"/>
      <c r="E274" s="80"/>
      <c r="F274" s="80"/>
      <c r="G274" s="80"/>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323"/>
      <c r="BH274" s="323"/>
      <c r="BI274" s="323"/>
      <c r="BJ274" s="323"/>
      <c r="BK274" s="323"/>
      <c r="BL274" s="324"/>
      <c r="BM274" s="341"/>
    </row>
    <row r="275" spans="1:65" x14ac:dyDescent="0.2">
      <c r="A275" s="72"/>
      <c r="B275" s="81"/>
      <c r="C275" s="80"/>
      <c r="D275" s="80"/>
      <c r="E275" s="80"/>
      <c r="F275" s="80"/>
      <c r="G275" s="80"/>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323"/>
      <c r="BH275" s="323"/>
      <c r="BI275" s="323"/>
      <c r="BJ275" s="323"/>
      <c r="BK275" s="323"/>
      <c r="BL275" s="324"/>
      <c r="BM275" s="341"/>
    </row>
    <row r="276" spans="1:65" x14ac:dyDescent="0.2">
      <c r="A276" s="72"/>
      <c r="B276" s="81"/>
      <c r="C276" s="80"/>
      <c r="D276" s="80"/>
      <c r="E276" s="80"/>
      <c r="F276" s="80"/>
      <c r="G276" s="80"/>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323"/>
      <c r="BH276" s="323"/>
      <c r="BI276" s="323"/>
      <c r="BJ276" s="323"/>
      <c r="BK276" s="323"/>
      <c r="BL276" s="324"/>
      <c r="BM276" s="341"/>
    </row>
    <row r="277" spans="1:65" x14ac:dyDescent="0.2">
      <c r="A277" s="72"/>
      <c r="B277" s="81"/>
      <c r="C277" s="80"/>
      <c r="D277" s="80"/>
      <c r="E277" s="80"/>
      <c r="F277" s="80"/>
      <c r="G277" s="80"/>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323"/>
      <c r="BH277" s="323"/>
      <c r="BI277" s="323"/>
      <c r="BJ277" s="323"/>
      <c r="BK277" s="323"/>
      <c r="BL277" s="324"/>
      <c r="BM277" s="341"/>
    </row>
    <row r="278" spans="1:65" x14ac:dyDescent="0.2">
      <c r="A278" s="72"/>
      <c r="B278" s="81"/>
      <c r="C278" s="80"/>
      <c r="D278" s="80"/>
      <c r="E278" s="80"/>
      <c r="F278" s="80"/>
      <c r="G278" s="80"/>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323"/>
      <c r="BH278" s="323"/>
      <c r="BI278" s="323"/>
      <c r="BJ278" s="323"/>
      <c r="BK278" s="323"/>
      <c r="BL278" s="324"/>
      <c r="BM278" s="341"/>
    </row>
    <row r="279" spans="1:65" x14ac:dyDescent="0.2">
      <c r="A279" s="72"/>
      <c r="B279" s="81"/>
      <c r="C279" s="80"/>
      <c r="D279" s="80"/>
      <c r="E279" s="80"/>
      <c r="F279" s="80"/>
      <c r="G279" s="80"/>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1"/>
      <c r="BB279" s="81"/>
      <c r="BC279" s="81"/>
      <c r="BD279" s="81"/>
      <c r="BE279" s="81"/>
      <c r="BF279" s="81"/>
      <c r="BG279" s="323"/>
      <c r="BH279" s="323"/>
      <c r="BI279" s="323"/>
      <c r="BJ279" s="323"/>
      <c r="BK279" s="323"/>
      <c r="BL279" s="324"/>
      <c r="BM279" s="341"/>
    </row>
    <row r="280" spans="1:65" x14ac:dyDescent="0.2">
      <c r="A280" s="72"/>
      <c r="B280" s="81"/>
      <c r="C280" s="80"/>
      <c r="D280" s="80"/>
      <c r="E280" s="80"/>
      <c r="F280" s="80"/>
      <c r="G280" s="80"/>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323"/>
      <c r="BH280" s="323"/>
      <c r="BI280" s="323"/>
      <c r="BJ280" s="323"/>
      <c r="BK280" s="323"/>
      <c r="BL280" s="324"/>
      <c r="BM280" s="341"/>
    </row>
    <row r="281" spans="1:65" x14ac:dyDescent="0.2">
      <c r="A281" s="72"/>
      <c r="B281" s="81"/>
      <c r="C281" s="80"/>
      <c r="D281" s="80"/>
      <c r="E281" s="80"/>
      <c r="F281" s="80"/>
      <c r="G281" s="80"/>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323"/>
      <c r="BH281" s="323"/>
      <c r="BI281" s="323"/>
      <c r="BJ281" s="323"/>
      <c r="BK281" s="323"/>
      <c r="BL281" s="324"/>
      <c r="BM281" s="341"/>
    </row>
    <row r="282" spans="1:65" x14ac:dyDescent="0.2">
      <c r="A282" s="72"/>
      <c r="B282" s="81"/>
      <c r="C282" s="80"/>
      <c r="D282" s="80"/>
      <c r="E282" s="80"/>
      <c r="F282" s="80"/>
      <c r="G282" s="80"/>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323"/>
      <c r="BH282" s="323"/>
      <c r="BI282" s="323"/>
      <c r="BJ282" s="323"/>
      <c r="BK282" s="323"/>
      <c r="BL282" s="324"/>
      <c r="BM282" s="341"/>
    </row>
    <row r="283" spans="1:65" x14ac:dyDescent="0.2">
      <c r="A283" s="72"/>
      <c r="B283" s="81"/>
      <c r="C283" s="80"/>
      <c r="D283" s="80"/>
      <c r="E283" s="80"/>
      <c r="F283" s="80"/>
      <c r="G283" s="80"/>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323"/>
      <c r="BH283" s="323"/>
      <c r="BI283" s="323"/>
      <c r="BJ283" s="323"/>
      <c r="BK283" s="323"/>
      <c r="BL283" s="324"/>
      <c r="BM283" s="341"/>
    </row>
    <row r="284" spans="1:65" x14ac:dyDescent="0.2">
      <c r="A284" s="72"/>
      <c r="B284" s="81"/>
      <c r="C284" s="80"/>
      <c r="D284" s="80"/>
      <c r="E284" s="80"/>
      <c r="F284" s="80"/>
      <c r="G284" s="80"/>
      <c r="H284" s="81"/>
      <c r="I284" s="81"/>
      <c r="J284" s="81"/>
      <c r="K284" s="81"/>
      <c r="L284" s="81"/>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323"/>
      <c r="BH284" s="323"/>
      <c r="BI284" s="323"/>
      <c r="BJ284" s="323"/>
      <c r="BK284" s="323"/>
      <c r="BL284" s="324"/>
      <c r="BM284" s="341"/>
    </row>
    <row r="285" spans="1:65" x14ac:dyDescent="0.2">
      <c r="A285" s="72"/>
      <c r="B285" s="81"/>
      <c r="C285" s="80"/>
      <c r="D285" s="80"/>
      <c r="E285" s="80"/>
      <c r="F285" s="80"/>
      <c r="G285" s="80"/>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81"/>
      <c r="AZ285" s="81"/>
      <c r="BA285" s="81"/>
      <c r="BB285" s="81"/>
      <c r="BC285" s="81"/>
      <c r="BD285" s="81"/>
      <c r="BE285" s="81"/>
      <c r="BF285" s="81"/>
      <c r="BG285" s="323"/>
      <c r="BH285" s="323"/>
      <c r="BI285" s="323"/>
      <c r="BJ285" s="323"/>
      <c r="BK285" s="323"/>
      <c r="BL285" s="324"/>
      <c r="BM285" s="341"/>
    </row>
    <row r="286" spans="1:65" x14ac:dyDescent="0.2">
      <c r="A286" s="72"/>
      <c r="B286" s="81"/>
      <c r="C286" s="80"/>
      <c r="D286" s="80"/>
      <c r="E286" s="80"/>
      <c r="F286" s="80"/>
      <c r="G286" s="80"/>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81"/>
      <c r="AZ286" s="81"/>
      <c r="BA286" s="81"/>
      <c r="BB286" s="81"/>
      <c r="BC286" s="81"/>
      <c r="BD286" s="81"/>
      <c r="BE286" s="81"/>
      <c r="BF286" s="81"/>
      <c r="BG286" s="323"/>
      <c r="BH286" s="323"/>
      <c r="BI286" s="323"/>
      <c r="BJ286" s="323"/>
      <c r="BK286" s="323"/>
      <c r="BL286" s="324"/>
      <c r="BM286" s="341"/>
    </row>
    <row r="287" spans="1:65" x14ac:dyDescent="0.2">
      <c r="A287" s="72"/>
      <c r="B287" s="81"/>
      <c r="C287" s="80"/>
      <c r="D287" s="80"/>
      <c r="E287" s="80"/>
      <c r="F287" s="80"/>
      <c r="G287" s="80"/>
      <c r="H287" s="81"/>
      <c r="I287" s="81"/>
      <c r="J287" s="81"/>
      <c r="K287" s="81"/>
      <c r="L287" s="81"/>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323"/>
      <c r="BH287" s="323"/>
      <c r="BI287" s="323"/>
      <c r="BJ287" s="323"/>
      <c r="BK287" s="323"/>
      <c r="BL287" s="324"/>
      <c r="BM287" s="341"/>
    </row>
    <row r="288" spans="1:65" x14ac:dyDescent="0.2">
      <c r="A288" s="72"/>
      <c r="B288" s="81"/>
      <c r="C288" s="80"/>
      <c r="D288" s="80"/>
      <c r="E288" s="80"/>
      <c r="F288" s="80"/>
      <c r="G288" s="80"/>
      <c r="H288" s="81"/>
      <c r="I288" s="81"/>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323"/>
      <c r="BH288" s="323"/>
      <c r="BI288" s="323"/>
      <c r="BJ288" s="323"/>
      <c r="BK288" s="323"/>
      <c r="BL288" s="324"/>
      <c r="BM288" s="341"/>
    </row>
    <row r="289" spans="1:65" x14ac:dyDescent="0.2">
      <c r="A289" s="72"/>
      <c r="B289" s="81"/>
      <c r="C289" s="80"/>
      <c r="D289" s="80"/>
      <c r="E289" s="80"/>
      <c r="F289" s="80"/>
      <c r="G289" s="80"/>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c r="BD289" s="81"/>
      <c r="BE289" s="81"/>
      <c r="BF289" s="81"/>
      <c r="BG289" s="323"/>
      <c r="BH289" s="323"/>
      <c r="BI289" s="323"/>
      <c r="BJ289" s="323"/>
      <c r="BK289" s="323"/>
      <c r="BL289" s="324"/>
      <c r="BM289" s="341"/>
    </row>
    <row r="290" spans="1:65" x14ac:dyDescent="0.2">
      <c r="A290" s="72"/>
      <c r="B290" s="81"/>
      <c r="C290" s="80"/>
      <c r="D290" s="80"/>
      <c r="E290" s="80"/>
      <c r="F290" s="80"/>
      <c r="G290" s="80"/>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1"/>
      <c r="AZ290" s="81"/>
      <c r="BA290" s="81"/>
      <c r="BB290" s="81"/>
      <c r="BC290" s="81"/>
      <c r="BD290" s="81"/>
      <c r="BE290" s="81"/>
      <c r="BF290" s="81"/>
      <c r="BG290" s="323"/>
      <c r="BH290" s="323"/>
      <c r="BI290" s="323"/>
      <c r="BJ290" s="323"/>
      <c r="BK290" s="323"/>
      <c r="BL290" s="324"/>
      <c r="BM290" s="341"/>
    </row>
    <row r="291" spans="1:65" x14ac:dyDescent="0.2">
      <c r="A291" s="72"/>
      <c r="B291" s="81"/>
      <c r="C291" s="80"/>
      <c r="D291" s="80"/>
      <c r="E291" s="80"/>
      <c r="F291" s="80"/>
      <c r="G291" s="80"/>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1"/>
      <c r="AZ291" s="81"/>
      <c r="BA291" s="81"/>
      <c r="BB291" s="81"/>
      <c r="BC291" s="81"/>
      <c r="BD291" s="81"/>
      <c r="BE291" s="81"/>
      <c r="BF291" s="81"/>
      <c r="BG291" s="323"/>
      <c r="BH291" s="323"/>
      <c r="BI291" s="323"/>
      <c r="BJ291" s="323"/>
      <c r="BK291" s="323"/>
      <c r="BL291" s="324"/>
      <c r="BM291" s="341"/>
    </row>
    <row r="292" spans="1:65" x14ac:dyDescent="0.2">
      <c r="A292" s="72"/>
      <c r="B292" s="81"/>
      <c r="C292" s="80"/>
      <c r="D292" s="80"/>
      <c r="E292" s="80"/>
      <c r="F292" s="80"/>
      <c r="G292" s="80"/>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1"/>
      <c r="AZ292" s="81"/>
      <c r="BA292" s="81"/>
      <c r="BB292" s="81"/>
      <c r="BC292" s="81"/>
      <c r="BD292" s="81"/>
      <c r="BE292" s="81"/>
      <c r="BF292" s="81"/>
      <c r="BG292" s="323"/>
      <c r="BH292" s="323"/>
      <c r="BI292" s="323"/>
      <c r="BJ292" s="323"/>
      <c r="BK292" s="323"/>
      <c r="BL292" s="324"/>
      <c r="BM292" s="341"/>
    </row>
    <row r="293" spans="1:65" x14ac:dyDescent="0.2">
      <c r="A293" s="72"/>
      <c r="B293" s="81"/>
      <c r="C293" s="80"/>
      <c r="D293" s="80"/>
      <c r="E293" s="80"/>
      <c r="F293" s="80"/>
      <c r="G293" s="80"/>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1"/>
      <c r="AZ293" s="81"/>
      <c r="BA293" s="81"/>
      <c r="BB293" s="81"/>
      <c r="BC293" s="81"/>
      <c r="BD293" s="81"/>
      <c r="BE293" s="81"/>
      <c r="BF293" s="81"/>
      <c r="BG293" s="323"/>
      <c r="BH293" s="323"/>
      <c r="BI293" s="323"/>
      <c r="BJ293" s="323"/>
      <c r="BK293" s="323"/>
      <c r="BL293" s="324"/>
      <c r="BM293" s="341"/>
    </row>
    <row r="294" spans="1:65" x14ac:dyDescent="0.2">
      <c r="A294" s="72"/>
      <c r="B294" s="81"/>
      <c r="C294" s="80"/>
      <c r="D294" s="80"/>
      <c r="E294" s="80"/>
      <c r="F294" s="80"/>
      <c r="G294" s="80"/>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1"/>
      <c r="AR294" s="81"/>
      <c r="AS294" s="81"/>
      <c r="AT294" s="81"/>
      <c r="AU294" s="81"/>
      <c r="AV294" s="81"/>
      <c r="AW294" s="81"/>
      <c r="AX294" s="81"/>
      <c r="AY294" s="81"/>
      <c r="AZ294" s="81"/>
      <c r="BA294" s="81"/>
      <c r="BB294" s="81"/>
      <c r="BC294" s="81"/>
      <c r="BD294" s="81"/>
      <c r="BE294" s="81"/>
      <c r="BF294" s="81"/>
      <c r="BG294" s="323"/>
      <c r="BH294" s="323"/>
      <c r="BI294" s="323"/>
      <c r="BJ294" s="323"/>
      <c r="BK294" s="323"/>
      <c r="BL294" s="324"/>
      <c r="BM294" s="341"/>
    </row>
    <row r="295" spans="1:65" x14ac:dyDescent="0.2">
      <c r="A295" s="72"/>
      <c r="B295" s="81"/>
      <c r="C295" s="80"/>
      <c r="D295" s="80"/>
      <c r="E295" s="80"/>
      <c r="F295" s="80"/>
      <c r="G295" s="80"/>
      <c r="H295" s="81"/>
      <c r="I295" s="81"/>
      <c r="J295" s="81"/>
      <c r="K295" s="81"/>
      <c r="L295" s="81"/>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c r="AO295" s="81"/>
      <c r="AP295" s="81"/>
      <c r="AQ295" s="81"/>
      <c r="AR295" s="81"/>
      <c r="AS295" s="81"/>
      <c r="AT295" s="81"/>
      <c r="AU295" s="81"/>
      <c r="AV295" s="81"/>
      <c r="AW295" s="81"/>
      <c r="AX295" s="81"/>
      <c r="AY295" s="81"/>
      <c r="AZ295" s="81"/>
      <c r="BA295" s="81"/>
      <c r="BB295" s="81"/>
      <c r="BC295" s="81"/>
      <c r="BD295" s="81"/>
      <c r="BE295" s="81"/>
      <c r="BF295" s="81"/>
      <c r="BG295" s="323"/>
      <c r="BH295" s="323"/>
      <c r="BI295" s="323"/>
      <c r="BJ295" s="323"/>
      <c r="BK295" s="323"/>
      <c r="BL295" s="324"/>
      <c r="BM295" s="341"/>
    </row>
    <row r="296" spans="1:65" x14ac:dyDescent="0.2">
      <c r="A296" s="72"/>
      <c r="B296" s="81"/>
      <c r="C296" s="80"/>
      <c r="D296" s="80"/>
      <c r="E296" s="80"/>
      <c r="F296" s="80"/>
      <c r="G296" s="80"/>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1"/>
      <c r="AR296" s="81"/>
      <c r="AS296" s="81"/>
      <c r="AT296" s="81"/>
      <c r="AU296" s="81"/>
      <c r="AV296" s="81"/>
      <c r="AW296" s="81"/>
      <c r="AX296" s="81"/>
      <c r="AY296" s="81"/>
      <c r="AZ296" s="81"/>
      <c r="BA296" s="81"/>
      <c r="BB296" s="81"/>
      <c r="BC296" s="81"/>
      <c r="BD296" s="81"/>
      <c r="BE296" s="81"/>
      <c r="BF296" s="81"/>
      <c r="BG296" s="323"/>
      <c r="BH296" s="323"/>
      <c r="BI296" s="323"/>
      <c r="BJ296" s="323"/>
      <c r="BK296" s="323"/>
      <c r="BL296" s="324"/>
      <c r="BM296" s="341"/>
    </row>
    <row r="297" spans="1:65" x14ac:dyDescent="0.2">
      <c r="A297" s="72"/>
      <c r="B297" s="81"/>
      <c r="C297" s="80"/>
      <c r="D297" s="80"/>
      <c r="E297" s="80"/>
      <c r="F297" s="80"/>
      <c r="G297" s="80"/>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c r="AO297" s="81"/>
      <c r="AP297" s="81"/>
      <c r="AQ297" s="81"/>
      <c r="AR297" s="81"/>
      <c r="AS297" s="81"/>
      <c r="AT297" s="81"/>
      <c r="AU297" s="81"/>
      <c r="AV297" s="81"/>
      <c r="AW297" s="81"/>
      <c r="AX297" s="81"/>
      <c r="AY297" s="81"/>
      <c r="AZ297" s="81"/>
      <c r="BA297" s="81"/>
      <c r="BB297" s="81"/>
      <c r="BC297" s="81"/>
      <c r="BD297" s="81"/>
      <c r="BE297" s="81"/>
      <c r="BF297" s="81"/>
      <c r="BG297" s="323"/>
      <c r="BH297" s="323"/>
      <c r="BI297" s="323"/>
      <c r="BJ297" s="323"/>
      <c r="BK297" s="323"/>
      <c r="BL297" s="324"/>
      <c r="BM297" s="341"/>
    </row>
    <row r="298" spans="1:65" x14ac:dyDescent="0.2">
      <c r="A298" s="72"/>
      <c r="B298" s="81"/>
      <c r="C298" s="80"/>
      <c r="D298" s="80"/>
      <c r="E298" s="80"/>
      <c r="F298" s="80"/>
      <c r="G298" s="80"/>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1"/>
      <c r="AR298" s="81"/>
      <c r="AS298" s="81"/>
      <c r="AT298" s="81"/>
      <c r="AU298" s="81"/>
      <c r="AV298" s="81"/>
      <c r="AW298" s="81"/>
      <c r="AX298" s="81"/>
      <c r="AY298" s="81"/>
      <c r="AZ298" s="81"/>
      <c r="BA298" s="81"/>
      <c r="BB298" s="81"/>
      <c r="BC298" s="81"/>
      <c r="BD298" s="81"/>
      <c r="BE298" s="81"/>
      <c r="BF298" s="81"/>
      <c r="BG298" s="323"/>
      <c r="BH298" s="323"/>
      <c r="BI298" s="323"/>
      <c r="BJ298" s="323"/>
      <c r="BK298" s="323"/>
      <c r="BL298" s="324"/>
      <c r="BM298" s="341"/>
    </row>
    <row r="299" spans="1:65" x14ac:dyDescent="0.2">
      <c r="A299" s="72"/>
      <c r="B299" s="81"/>
      <c r="C299" s="80"/>
      <c r="D299" s="80"/>
      <c r="E299" s="80"/>
      <c r="F299" s="80"/>
      <c r="G299" s="80"/>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1"/>
      <c r="AR299" s="81"/>
      <c r="AS299" s="81"/>
      <c r="AT299" s="81"/>
      <c r="AU299" s="81"/>
      <c r="AV299" s="81"/>
      <c r="AW299" s="81"/>
      <c r="AX299" s="81"/>
      <c r="AY299" s="81"/>
      <c r="AZ299" s="81"/>
      <c r="BA299" s="81"/>
      <c r="BB299" s="81"/>
      <c r="BC299" s="81"/>
      <c r="BD299" s="81"/>
      <c r="BE299" s="81"/>
      <c r="BF299" s="81"/>
      <c r="BG299" s="323"/>
      <c r="BH299" s="323"/>
      <c r="BI299" s="323"/>
      <c r="BJ299" s="323"/>
      <c r="BK299" s="323"/>
      <c r="BL299" s="324"/>
      <c r="BM299" s="341"/>
    </row>
    <row r="300" spans="1:65" x14ac:dyDescent="0.2">
      <c r="A300" s="72"/>
      <c r="B300" s="81"/>
      <c r="C300" s="80"/>
      <c r="D300" s="80"/>
      <c r="E300" s="80"/>
      <c r="F300" s="80"/>
      <c r="G300" s="80"/>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1"/>
      <c r="AR300" s="81"/>
      <c r="AS300" s="81"/>
      <c r="AT300" s="81"/>
      <c r="AU300" s="81"/>
      <c r="AV300" s="81"/>
      <c r="AW300" s="81"/>
      <c r="AX300" s="81"/>
      <c r="AY300" s="81"/>
      <c r="AZ300" s="81"/>
      <c r="BA300" s="81"/>
      <c r="BB300" s="81"/>
      <c r="BC300" s="81"/>
      <c r="BD300" s="81"/>
      <c r="BE300" s="81"/>
      <c r="BF300" s="81"/>
      <c r="BG300" s="323"/>
      <c r="BH300" s="323"/>
      <c r="BI300" s="323"/>
      <c r="BJ300" s="323"/>
      <c r="BK300" s="323"/>
      <c r="BL300" s="324"/>
      <c r="BM300" s="341"/>
    </row>
    <row r="301" spans="1:65" x14ac:dyDescent="0.2">
      <c r="A301" s="72"/>
      <c r="B301" s="81"/>
      <c r="C301" s="80"/>
      <c r="D301" s="80"/>
      <c r="E301" s="80"/>
      <c r="F301" s="80"/>
      <c r="G301" s="80"/>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c r="AR301" s="81"/>
      <c r="AS301" s="81"/>
      <c r="AT301" s="81"/>
      <c r="AU301" s="81"/>
      <c r="AV301" s="81"/>
      <c r="AW301" s="81"/>
      <c r="AX301" s="81"/>
      <c r="AY301" s="81"/>
      <c r="AZ301" s="81"/>
      <c r="BA301" s="81"/>
      <c r="BB301" s="81"/>
      <c r="BC301" s="81"/>
      <c r="BD301" s="81"/>
      <c r="BE301" s="81"/>
      <c r="BF301" s="81"/>
      <c r="BG301" s="323"/>
      <c r="BH301" s="323"/>
      <c r="BI301" s="323"/>
      <c r="BJ301" s="323"/>
      <c r="BK301" s="323"/>
      <c r="BL301" s="324"/>
      <c r="BM301" s="341"/>
    </row>
    <row r="302" spans="1:65" x14ac:dyDescent="0.2">
      <c r="A302" s="72"/>
      <c r="B302" s="81"/>
      <c r="C302" s="80"/>
      <c r="D302" s="80"/>
      <c r="E302" s="80"/>
      <c r="F302" s="80"/>
      <c r="G302" s="80"/>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c r="AR302" s="81"/>
      <c r="AS302" s="81"/>
      <c r="AT302" s="81"/>
      <c r="AU302" s="81"/>
      <c r="AV302" s="81"/>
      <c r="AW302" s="81"/>
      <c r="AX302" s="81"/>
      <c r="AY302" s="81"/>
      <c r="AZ302" s="81"/>
      <c r="BA302" s="81"/>
      <c r="BB302" s="81"/>
      <c r="BC302" s="81"/>
      <c r="BD302" s="81"/>
      <c r="BE302" s="81"/>
      <c r="BF302" s="81"/>
      <c r="BG302" s="323"/>
      <c r="BH302" s="323"/>
      <c r="BI302" s="323"/>
      <c r="BJ302" s="323"/>
      <c r="BK302" s="323"/>
      <c r="BL302" s="324"/>
      <c r="BM302" s="341"/>
    </row>
    <row r="303" spans="1:65" x14ac:dyDescent="0.2">
      <c r="A303" s="72"/>
      <c r="B303" s="81"/>
      <c r="C303" s="80"/>
      <c r="D303" s="80"/>
      <c r="E303" s="80"/>
      <c r="F303" s="80"/>
      <c r="G303" s="80"/>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1"/>
      <c r="AX303" s="81"/>
      <c r="AY303" s="81"/>
      <c r="AZ303" s="81"/>
      <c r="BA303" s="81"/>
      <c r="BB303" s="81"/>
      <c r="BC303" s="81"/>
      <c r="BD303" s="81"/>
      <c r="BE303" s="81"/>
      <c r="BF303" s="81"/>
      <c r="BG303" s="323"/>
      <c r="BH303" s="323"/>
      <c r="BI303" s="323"/>
      <c r="BJ303" s="323"/>
      <c r="BK303" s="323"/>
      <c r="BL303" s="324"/>
      <c r="BM303" s="341"/>
    </row>
    <row r="304" spans="1:65" x14ac:dyDescent="0.2">
      <c r="A304" s="72"/>
      <c r="B304" s="81"/>
      <c r="C304" s="80"/>
      <c r="D304" s="80"/>
      <c r="E304" s="80"/>
      <c r="F304" s="80"/>
      <c r="G304" s="80"/>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1"/>
      <c r="AR304" s="81"/>
      <c r="AS304" s="81"/>
      <c r="AT304" s="81"/>
      <c r="AU304" s="81"/>
      <c r="AV304" s="81"/>
      <c r="AW304" s="81"/>
      <c r="AX304" s="81"/>
      <c r="AY304" s="81"/>
      <c r="AZ304" s="81"/>
      <c r="BA304" s="81"/>
      <c r="BB304" s="81"/>
      <c r="BC304" s="81"/>
      <c r="BD304" s="81"/>
      <c r="BE304" s="81"/>
      <c r="BF304" s="81"/>
      <c r="BG304" s="323"/>
      <c r="BH304" s="323"/>
      <c r="BI304" s="323"/>
      <c r="BJ304" s="323"/>
      <c r="BK304" s="323"/>
      <c r="BL304" s="324"/>
      <c r="BM304" s="341"/>
    </row>
    <row r="305" spans="1:65" x14ac:dyDescent="0.2">
      <c r="A305" s="72"/>
      <c r="B305" s="81"/>
      <c r="C305" s="80"/>
      <c r="D305" s="80"/>
      <c r="E305" s="80"/>
      <c r="F305" s="80"/>
      <c r="G305" s="80"/>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1"/>
      <c r="AR305" s="81"/>
      <c r="AS305" s="81"/>
      <c r="AT305" s="81"/>
      <c r="AU305" s="81"/>
      <c r="AV305" s="81"/>
      <c r="AW305" s="81"/>
      <c r="AX305" s="81"/>
      <c r="AY305" s="81"/>
      <c r="AZ305" s="81"/>
      <c r="BA305" s="81"/>
      <c r="BB305" s="81"/>
      <c r="BC305" s="81"/>
      <c r="BD305" s="81"/>
      <c r="BE305" s="81"/>
      <c r="BF305" s="81"/>
      <c r="BG305" s="323"/>
      <c r="BH305" s="323"/>
      <c r="BI305" s="323"/>
      <c r="BJ305" s="323"/>
      <c r="BK305" s="323"/>
      <c r="BL305" s="324"/>
      <c r="BM305" s="341"/>
    </row>
    <row r="306" spans="1:65" x14ac:dyDescent="0.2">
      <c r="A306" s="72"/>
      <c r="B306" s="81"/>
      <c r="C306" s="80"/>
      <c r="D306" s="80"/>
      <c r="E306" s="80"/>
      <c r="F306" s="80"/>
      <c r="G306" s="80"/>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1"/>
      <c r="AR306" s="81"/>
      <c r="AS306" s="81"/>
      <c r="AT306" s="81"/>
      <c r="AU306" s="81"/>
      <c r="AV306" s="81"/>
      <c r="AW306" s="81"/>
      <c r="AX306" s="81"/>
      <c r="AY306" s="81"/>
      <c r="AZ306" s="81"/>
      <c r="BA306" s="81"/>
      <c r="BB306" s="81"/>
      <c r="BC306" s="81"/>
      <c r="BD306" s="81"/>
      <c r="BE306" s="81"/>
      <c r="BF306" s="81"/>
      <c r="BG306" s="323"/>
      <c r="BH306" s="323"/>
      <c r="BI306" s="323"/>
      <c r="BJ306" s="323"/>
      <c r="BK306" s="323"/>
      <c r="BL306" s="324"/>
      <c r="BM306" s="341"/>
    </row>
    <row r="307" spans="1:65" x14ac:dyDescent="0.2">
      <c r="A307" s="72"/>
      <c r="B307" s="81"/>
      <c r="C307" s="80"/>
      <c r="D307" s="80"/>
      <c r="E307" s="80"/>
      <c r="F307" s="80"/>
      <c r="G307" s="80"/>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1"/>
      <c r="AL307" s="81"/>
      <c r="AM307" s="81"/>
      <c r="AN307" s="81"/>
      <c r="AO307" s="81"/>
      <c r="AP307" s="81"/>
      <c r="AQ307" s="81"/>
      <c r="AR307" s="81"/>
      <c r="AS307" s="81"/>
      <c r="AT307" s="81"/>
      <c r="AU307" s="81"/>
      <c r="AV307" s="81"/>
      <c r="AW307" s="81"/>
      <c r="AX307" s="81"/>
      <c r="AY307" s="81"/>
      <c r="AZ307" s="81"/>
      <c r="BA307" s="81"/>
      <c r="BB307" s="81"/>
      <c r="BC307" s="81"/>
      <c r="BD307" s="81"/>
      <c r="BE307" s="81"/>
      <c r="BF307" s="81"/>
      <c r="BG307" s="323"/>
      <c r="BH307" s="323"/>
      <c r="BI307" s="323"/>
      <c r="BJ307" s="323"/>
      <c r="BK307" s="323"/>
      <c r="BL307" s="324"/>
      <c r="BM307" s="341"/>
    </row>
    <row r="308" spans="1:65" x14ac:dyDescent="0.2">
      <c r="A308" s="72"/>
      <c r="B308" s="81"/>
      <c r="C308" s="80"/>
      <c r="D308" s="80"/>
      <c r="E308" s="80"/>
      <c r="F308" s="80"/>
      <c r="G308" s="80"/>
      <c r="H308" s="81"/>
      <c r="I308" s="81"/>
      <c r="J308" s="81"/>
      <c r="K308" s="81"/>
      <c r="L308" s="81"/>
      <c r="M308" s="81"/>
      <c r="N308" s="81"/>
      <c r="O308" s="81"/>
      <c r="P308" s="81"/>
      <c r="Q308" s="81"/>
      <c r="R308" s="81"/>
      <c r="S308" s="81"/>
      <c r="T308" s="81"/>
      <c r="U308" s="81"/>
      <c r="V308" s="81"/>
      <c r="W308" s="81"/>
      <c r="X308" s="81"/>
      <c r="Y308" s="81"/>
      <c r="Z308" s="81"/>
      <c r="AA308" s="81"/>
      <c r="AB308" s="81"/>
      <c r="AC308" s="81"/>
      <c r="AD308" s="81"/>
      <c r="AE308" s="81"/>
      <c r="AF308" s="81"/>
      <c r="AG308" s="81"/>
      <c r="AH308" s="81"/>
      <c r="AI308" s="81"/>
      <c r="AJ308" s="81"/>
      <c r="AK308" s="81"/>
      <c r="AL308" s="81"/>
      <c r="AM308" s="81"/>
      <c r="AN308" s="81"/>
      <c r="AO308" s="81"/>
      <c r="AP308" s="81"/>
      <c r="AQ308" s="81"/>
      <c r="AR308" s="81"/>
      <c r="AS308" s="81"/>
      <c r="AT308" s="81"/>
      <c r="AU308" s="81"/>
      <c r="AV308" s="81"/>
      <c r="AW308" s="81"/>
      <c r="AX308" s="81"/>
      <c r="AY308" s="81"/>
      <c r="AZ308" s="81"/>
      <c r="BA308" s="81"/>
      <c r="BB308" s="81"/>
      <c r="BC308" s="81"/>
      <c r="BD308" s="81"/>
      <c r="BE308" s="81"/>
      <c r="BF308" s="81"/>
      <c r="BG308" s="323"/>
      <c r="BH308" s="323"/>
      <c r="BI308" s="323"/>
      <c r="BJ308" s="323"/>
      <c r="BK308" s="323"/>
      <c r="BL308" s="324"/>
      <c r="BM308" s="341"/>
    </row>
    <row r="309" spans="1:65" x14ac:dyDescent="0.2">
      <c r="A309" s="72"/>
      <c r="B309" s="81"/>
      <c r="C309" s="80"/>
      <c r="D309" s="80"/>
      <c r="E309" s="80"/>
      <c r="F309" s="80"/>
      <c r="G309" s="80"/>
      <c r="H309" s="81"/>
      <c r="I309" s="81"/>
      <c r="J309" s="81"/>
      <c r="K309" s="81"/>
      <c r="L309" s="81"/>
      <c r="M309" s="81"/>
      <c r="N309" s="81"/>
      <c r="O309" s="81"/>
      <c r="P309" s="81"/>
      <c r="Q309" s="81"/>
      <c r="R309" s="81"/>
      <c r="S309" s="81"/>
      <c r="T309" s="81"/>
      <c r="U309" s="81"/>
      <c r="V309" s="81"/>
      <c r="W309" s="81"/>
      <c r="X309" s="81"/>
      <c r="Y309" s="81"/>
      <c r="Z309" s="81"/>
      <c r="AA309" s="81"/>
      <c r="AB309" s="81"/>
      <c r="AC309" s="81"/>
      <c r="AD309" s="81"/>
      <c r="AE309" s="81"/>
      <c r="AF309" s="81"/>
      <c r="AG309" s="81"/>
      <c r="AH309" s="81"/>
      <c r="AI309" s="81"/>
      <c r="AJ309" s="81"/>
      <c r="AK309" s="81"/>
      <c r="AL309" s="81"/>
      <c r="AM309" s="81"/>
      <c r="AN309" s="81"/>
      <c r="AO309" s="81"/>
      <c r="AP309" s="81"/>
      <c r="AQ309" s="81"/>
      <c r="AR309" s="81"/>
      <c r="AS309" s="81"/>
      <c r="AT309" s="81"/>
      <c r="AU309" s="81"/>
      <c r="AV309" s="81"/>
      <c r="AW309" s="81"/>
      <c r="AX309" s="81"/>
      <c r="AY309" s="81"/>
      <c r="AZ309" s="81"/>
      <c r="BA309" s="81"/>
      <c r="BB309" s="81"/>
      <c r="BC309" s="81"/>
      <c r="BD309" s="81"/>
      <c r="BE309" s="81"/>
      <c r="BF309" s="81"/>
      <c r="BG309" s="323"/>
      <c r="BH309" s="323"/>
      <c r="BI309" s="323"/>
      <c r="BJ309" s="323"/>
      <c r="BK309" s="323"/>
      <c r="BL309" s="324"/>
      <c r="BM309" s="341"/>
    </row>
    <row r="310" spans="1:65" x14ac:dyDescent="0.2">
      <c r="A310" s="72"/>
      <c r="B310" s="81"/>
      <c r="C310" s="80"/>
      <c r="D310" s="80"/>
      <c r="E310" s="80"/>
      <c r="F310" s="80"/>
      <c r="G310" s="80"/>
      <c r="H310" s="81"/>
      <c r="I310" s="81"/>
      <c r="J310" s="81"/>
      <c r="K310" s="81"/>
      <c r="L310" s="81"/>
      <c r="M310" s="81"/>
      <c r="N310" s="81"/>
      <c r="O310" s="81"/>
      <c r="P310" s="81"/>
      <c r="Q310" s="81"/>
      <c r="R310" s="81"/>
      <c r="S310" s="81"/>
      <c r="T310" s="81"/>
      <c r="U310" s="81"/>
      <c r="V310" s="81"/>
      <c r="W310" s="81"/>
      <c r="X310" s="81"/>
      <c r="Y310" s="81"/>
      <c r="Z310" s="81"/>
      <c r="AA310" s="81"/>
      <c r="AB310" s="81"/>
      <c r="AC310" s="81"/>
      <c r="AD310" s="81"/>
      <c r="AE310" s="81"/>
      <c r="AF310" s="81"/>
      <c r="AG310" s="81"/>
      <c r="AH310" s="81"/>
      <c r="AI310" s="81"/>
      <c r="AJ310" s="81"/>
      <c r="AK310" s="81"/>
      <c r="AL310" s="81"/>
      <c r="AM310" s="81"/>
      <c r="AN310" s="81"/>
      <c r="AO310" s="81"/>
      <c r="AP310" s="81"/>
      <c r="AQ310" s="81"/>
      <c r="AR310" s="81"/>
      <c r="AS310" s="81"/>
      <c r="AT310" s="81"/>
      <c r="AU310" s="81"/>
      <c r="AV310" s="81"/>
      <c r="AW310" s="81"/>
      <c r="AX310" s="81"/>
      <c r="AY310" s="81"/>
      <c r="AZ310" s="81"/>
      <c r="BA310" s="81"/>
      <c r="BB310" s="81"/>
      <c r="BC310" s="81"/>
      <c r="BD310" s="81"/>
      <c r="BE310" s="81"/>
      <c r="BF310" s="81"/>
      <c r="BG310" s="323"/>
      <c r="BH310" s="323"/>
      <c r="BI310" s="323"/>
      <c r="BJ310" s="323"/>
      <c r="BK310" s="323"/>
      <c r="BL310" s="324"/>
      <c r="BM310" s="341"/>
    </row>
    <row r="311" spans="1:65" x14ac:dyDescent="0.2">
      <c r="A311" s="72"/>
      <c r="B311" s="81"/>
      <c r="C311" s="80"/>
      <c r="D311" s="80"/>
      <c r="E311" s="80"/>
      <c r="F311" s="80"/>
      <c r="G311" s="80"/>
      <c r="H311" s="81"/>
      <c r="I311" s="81"/>
      <c r="J311" s="81"/>
      <c r="K311" s="81"/>
      <c r="L311" s="81"/>
      <c r="M311" s="81"/>
      <c r="N311" s="81"/>
      <c r="O311" s="81"/>
      <c r="P311" s="81"/>
      <c r="Q311" s="81"/>
      <c r="R311" s="81"/>
      <c r="S311" s="81"/>
      <c r="T311" s="81"/>
      <c r="U311" s="81"/>
      <c r="V311" s="81"/>
      <c r="W311" s="81"/>
      <c r="X311" s="81"/>
      <c r="Y311" s="81"/>
      <c r="Z311" s="81"/>
      <c r="AA311" s="81"/>
      <c r="AB311" s="81"/>
      <c r="AC311" s="81"/>
      <c r="AD311" s="81"/>
      <c r="AE311" s="81"/>
      <c r="AF311" s="81"/>
      <c r="AG311" s="81"/>
      <c r="AH311" s="81"/>
      <c r="AI311" s="81"/>
      <c r="AJ311" s="81"/>
      <c r="AK311" s="81"/>
      <c r="AL311" s="81"/>
      <c r="AM311" s="81"/>
      <c r="AN311" s="81"/>
      <c r="AO311" s="81"/>
      <c r="AP311" s="81"/>
      <c r="AQ311" s="81"/>
      <c r="AR311" s="81"/>
      <c r="AS311" s="81"/>
      <c r="AT311" s="81"/>
      <c r="AU311" s="81"/>
      <c r="AV311" s="81"/>
      <c r="AW311" s="81"/>
      <c r="AX311" s="81"/>
      <c r="AY311" s="81"/>
      <c r="AZ311" s="81"/>
      <c r="BA311" s="81"/>
      <c r="BB311" s="81"/>
      <c r="BC311" s="81"/>
      <c r="BD311" s="81"/>
      <c r="BE311" s="81"/>
      <c r="BF311" s="81"/>
      <c r="BG311" s="323"/>
      <c r="BH311" s="323"/>
      <c r="BI311" s="323"/>
      <c r="BJ311" s="323"/>
      <c r="BK311" s="323"/>
      <c r="BL311" s="324"/>
      <c r="BM311" s="341"/>
    </row>
    <row r="312" spans="1:65" x14ac:dyDescent="0.2">
      <c r="A312" s="72"/>
      <c r="B312" s="81"/>
      <c r="C312" s="80"/>
      <c r="D312" s="80"/>
      <c r="E312" s="80"/>
      <c r="F312" s="80"/>
      <c r="G312" s="80"/>
      <c r="H312" s="81"/>
      <c r="I312" s="81"/>
      <c r="J312" s="81"/>
      <c r="K312" s="81"/>
      <c r="L312" s="81"/>
      <c r="M312" s="81"/>
      <c r="N312" s="81"/>
      <c r="O312" s="81"/>
      <c r="P312" s="81"/>
      <c r="Q312" s="81"/>
      <c r="R312" s="81"/>
      <c r="S312" s="81"/>
      <c r="T312" s="81"/>
      <c r="U312" s="81"/>
      <c r="V312" s="81"/>
      <c r="W312" s="81"/>
      <c r="X312" s="81"/>
      <c r="Y312" s="81"/>
      <c r="Z312" s="81"/>
      <c r="AA312" s="81"/>
      <c r="AB312" s="81"/>
      <c r="AC312" s="81"/>
      <c r="AD312" s="81"/>
      <c r="AE312" s="81"/>
      <c r="AF312" s="81"/>
      <c r="AG312" s="81"/>
      <c r="AH312" s="81"/>
      <c r="AI312" s="81"/>
      <c r="AJ312" s="81"/>
      <c r="AK312" s="81"/>
      <c r="AL312" s="81"/>
      <c r="AM312" s="81"/>
      <c r="AN312" s="81"/>
      <c r="AO312" s="81"/>
      <c r="AP312" s="81"/>
      <c r="AQ312" s="81"/>
      <c r="AR312" s="81"/>
      <c r="AS312" s="81"/>
      <c r="AT312" s="81"/>
      <c r="AU312" s="81"/>
      <c r="AV312" s="81"/>
      <c r="AW312" s="81"/>
      <c r="AX312" s="81"/>
      <c r="AY312" s="81"/>
      <c r="AZ312" s="81"/>
      <c r="BA312" s="81"/>
      <c r="BB312" s="81"/>
      <c r="BC312" s="81"/>
      <c r="BD312" s="81"/>
      <c r="BE312" s="81"/>
      <c r="BF312" s="81"/>
      <c r="BG312" s="323"/>
      <c r="BH312" s="323"/>
      <c r="BI312" s="323"/>
      <c r="BJ312" s="323"/>
      <c r="BK312" s="323"/>
      <c r="BL312" s="324"/>
      <c r="BM312" s="341"/>
    </row>
    <row r="313" spans="1:65" x14ac:dyDescent="0.2">
      <c r="A313" s="72"/>
      <c r="B313" s="81"/>
      <c r="C313" s="80"/>
      <c r="D313" s="80"/>
      <c r="E313" s="80"/>
      <c r="F313" s="80"/>
      <c r="G313" s="80"/>
      <c r="H313" s="81"/>
      <c r="I313" s="81"/>
      <c r="J313" s="81"/>
      <c r="K313" s="81"/>
      <c r="L313" s="81"/>
      <c r="M313" s="81"/>
      <c r="N313" s="81"/>
      <c r="O313" s="81"/>
      <c r="P313" s="81"/>
      <c r="Q313" s="81"/>
      <c r="R313" s="81"/>
      <c r="S313" s="81"/>
      <c r="T313" s="81"/>
      <c r="U313" s="81"/>
      <c r="V313" s="81"/>
      <c r="W313" s="81"/>
      <c r="X313" s="81"/>
      <c r="Y313" s="81"/>
      <c r="Z313" s="81"/>
      <c r="AA313" s="81"/>
      <c r="AB313" s="81"/>
      <c r="AC313" s="81"/>
      <c r="AD313" s="81"/>
      <c r="AE313" s="81"/>
      <c r="AF313" s="81"/>
      <c r="AG313" s="81"/>
      <c r="AH313" s="81"/>
      <c r="AI313" s="81"/>
      <c r="AJ313" s="81"/>
      <c r="AK313" s="81"/>
      <c r="AL313" s="81"/>
      <c r="AM313" s="81"/>
      <c r="AN313" s="81"/>
      <c r="AO313" s="81"/>
      <c r="AP313" s="81"/>
      <c r="AQ313" s="81"/>
      <c r="AR313" s="81"/>
      <c r="AS313" s="81"/>
      <c r="AT313" s="81"/>
      <c r="AU313" s="81"/>
      <c r="AV313" s="81"/>
      <c r="AW313" s="81"/>
      <c r="AX313" s="81"/>
      <c r="AY313" s="81"/>
      <c r="AZ313" s="81"/>
      <c r="BA313" s="81"/>
      <c r="BB313" s="81"/>
      <c r="BC313" s="81"/>
      <c r="BD313" s="81"/>
      <c r="BE313" s="81"/>
      <c r="BF313" s="81"/>
      <c r="BG313" s="323"/>
      <c r="BH313" s="323"/>
      <c r="BI313" s="323"/>
      <c r="BJ313" s="323"/>
      <c r="BK313" s="323"/>
      <c r="BL313" s="324"/>
      <c r="BM313" s="341"/>
    </row>
    <row r="314" spans="1:65" x14ac:dyDescent="0.2">
      <c r="A314" s="72"/>
      <c r="B314" s="81"/>
      <c r="C314" s="80"/>
      <c r="D314" s="80"/>
      <c r="E314" s="80"/>
      <c r="F314" s="80"/>
      <c r="G314" s="80"/>
      <c r="H314" s="81"/>
      <c r="I314" s="81"/>
      <c r="J314" s="81"/>
      <c r="K314" s="81"/>
      <c r="L314" s="81"/>
      <c r="M314" s="81"/>
      <c r="N314" s="81"/>
      <c r="O314" s="81"/>
      <c r="P314" s="81"/>
      <c r="Q314" s="81"/>
      <c r="R314" s="81"/>
      <c r="S314" s="81"/>
      <c r="T314" s="81"/>
      <c r="U314" s="81"/>
      <c r="V314" s="81"/>
      <c r="W314" s="81"/>
      <c r="X314" s="81"/>
      <c r="Y314" s="81"/>
      <c r="Z314" s="81"/>
      <c r="AA314" s="81"/>
      <c r="AB314" s="81"/>
      <c r="AC314" s="81"/>
      <c r="AD314" s="81"/>
      <c r="AE314" s="81"/>
      <c r="AF314" s="81"/>
      <c r="AG314" s="81"/>
      <c r="AH314" s="81"/>
      <c r="AI314" s="81"/>
      <c r="AJ314" s="81"/>
      <c r="AK314" s="81"/>
      <c r="AL314" s="81"/>
      <c r="AM314" s="81"/>
      <c r="AN314" s="81"/>
      <c r="AO314" s="81"/>
      <c r="AP314" s="81"/>
      <c r="AQ314" s="81"/>
      <c r="AR314" s="81"/>
      <c r="AS314" s="81"/>
      <c r="AT314" s="81"/>
      <c r="AU314" s="81"/>
      <c r="AV314" s="81"/>
      <c r="AW314" s="81"/>
      <c r="AX314" s="81"/>
      <c r="AY314" s="81"/>
      <c r="AZ314" s="81"/>
      <c r="BA314" s="81"/>
      <c r="BB314" s="81"/>
      <c r="BC314" s="81"/>
      <c r="BD314" s="81"/>
      <c r="BE314" s="81"/>
      <c r="BF314" s="81"/>
      <c r="BG314" s="323"/>
      <c r="BH314" s="323"/>
      <c r="BI314" s="323"/>
      <c r="BJ314" s="323"/>
      <c r="BK314" s="323"/>
      <c r="BL314" s="324"/>
      <c r="BM314" s="341"/>
    </row>
    <row r="315" spans="1:65" x14ac:dyDescent="0.2">
      <c r="A315" s="72"/>
      <c r="B315" s="81"/>
      <c r="C315" s="80"/>
      <c r="D315" s="80"/>
      <c r="E315" s="80"/>
      <c r="F315" s="80"/>
      <c r="G315" s="80"/>
      <c r="H315" s="81"/>
      <c r="I315" s="81"/>
      <c r="J315" s="81"/>
      <c r="K315" s="81"/>
      <c r="L315" s="81"/>
      <c r="M315" s="81"/>
      <c r="N315" s="81"/>
      <c r="O315" s="81"/>
      <c r="P315" s="81"/>
      <c r="Q315" s="81"/>
      <c r="R315" s="81"/>
      <c r="S315" s="81"/>
      <c r="T315" s="81"/>
      <c r="U315" s="81"/>
      <c r="V315" s="81"/>
      <c r="W315" s="81"/>
      <c r="X315" s="81"/>
      <c r="Y315" s="81"/>
      <c r="Z315" s="81"/>
      <c r="AA315" s="81"/>
      <c r="AB315" s="81"/>
      <c r="AC315" s="81"/>
      <c r="AD315" s="81"/>
      <c r="AE315" s="81"/>
      <c r="AF315" s="81"/>
      <c r="AG315" s="81"/>
      <c r="AH315" s="81"/>
      <c r="AI315" s="81"/>
      <c r="AJ315" s="81"/>
      <c r="AK315" s="81"/>
      <c r="AL315" s="81"/>
      <c r="AM315" s="81"/>
      <c r="AN315" s="81"/>
      <c r="AO315" s="81"/>
      <c r="AP315" s="81"/>
      <c r="AQ315" s="81"/>
      <c r="AR315" s="81"/>
      <c r="AS315" s="81"/>
      <c r="AT315" s="81"/>
      <c r="AU315" s="81"/>
      <c r="AV315" s="81"/>
      <c r="AW315" s="81"/>
      <c r="AX315" s="81"/>
      <c r="AY315" s="81"/>
      <c r="AZ315" s="81"/>
      <c r="BA315" s="81"/>
      <c r="BB315" s="81"/>
      <c r="BC315" s="81"/>
      <c r="BD315" s="81"/>
      <c r="BE315" s="81"/>
      <c r="BF315" s="81"/>
      <c r="BG315" s="323"/>
      <c r="BH315" s="323"/>
      <c r="BI315" s="323"/>
      <c r="BJ315" s="323"/>
      <c r="BK315" s="323"/>
      <c r="BL315" s="324"/>
      <c r="BM315" s="341"/>
    </row>
    <row r="316" spans="1:65" x14ac:dyDescent="0.2">
      <c r="A316" s="72"/>
      <c r="B316" s="81"/>
      <c r="C316" s="80"/>
      <c r="D316" s="80"/>
      <c r="E316" s="80"/>
      <c r="F316" s="80"/>
      <c r="G316" s="80"/>
      <c r="H316" s="81"/>
      <c r="I316" s="81"/>
      <c r="J316" s="81"/>
      <c r="K316" s="81"/>
      <c r="L316" s="81"/>
      <c r="M316" s="81"/>
      <c r="N316" s="81"/>
      <c r="O316" s="81"/>
      <c r="P316" s="81"/>
      <c r="Q316" s="81"/>
      <c r="R316" s="81"/>
      <c r="S316" s="81"/>
      <c r="T316" s="81"/>
      <c r="U316" s="81"/>
      <c r="V316" s="81"/>
      <c r="W316" s="81"/>
      <c r="X316" s="81"/>
      <c r="Y316" s="81"/>
      <c r="Z316" s="81"/>
      <c r="AA316" s="81"/>
      <c r="AB316" s="81"/>
      <c r="AC316" s="81"/>
      <c r="AD316" s="81"/>
      <c r="AE316" s="81"/>
      <c r="AF316" s="81"/>
      <c r="AG316" s="81"/>
      <c r="AH316" s="81"/>
      <c r="AI316" s="81"/>
      <c r="AJ316" s="81"/>
      <c r="AK316" s="81"/>
      <c r="AL316" s="81"/>
      <c r="AM316" s="81"/>
      <c r="AN316" s="81"/>
      <c r="AO316" s="81"/>
      <c r="AP316" s="81"/>
      <c r="AQ316" s="81"/>
      <c r="AR316" s="81"/>
      <c r="AS316" s="81"/>
      <c r="AT316" s="81"/>
      <c r="AU316" s="81"/>
      <c r="AV316" s="81"/>
      <c r="AW316" s="81"/>
      <c r="AX316" s="81"/>
      <c r="AY316" s="81"/>
      <c r="AZ316" s="81"/>
      <c r="BA316" s="81"/>
      <c r="BB316" s="81"/>
      <c r="BC316" s="81"/>
      <c r="BD316" s="81"/>
      <c r="BE316" s="81"/>
      <c r="BF316" s="81"/>
      <c r="BG316" s="323"/>
      <c r="BH316" s="323"/>
      <c r="BI316" s="323"/>
      <c r="BJ316" s="323"/>
      <c r="BK316" s="323"/>
      <c r="BL316" s="324"/>
      <c r="BM316" s="341"/>
    </row>
    <row r="317" spans="1:65" x14ac:dyDescent="0.2">
      <c r="A317" s="72"/>
      <c r="B317" s="81"/>
      <c r="C317" s="80"/>
      <c r="D317" s="80"/>
      <c r="E317" s="80"/>
      <c r="F317" s="80"/>
      <c r="G317" s="80"/>
      <c r="H317" s="81"/>
      <c r="I317" s="81"/>
      <c r="J317" s="81"/>
      <c r="K317" s="81"/>
      <c r="L317" s="81"/>
      <c r="M317" s="81"/>
      <c r="N317" s="81"/>
      <c r="O317" s="81"/>
      <c r="P317" s="81"/>
      <c r="Q317" s="81"/>
      <c r="R317" s="81"/>
      <c r="S317" s="81"/>
      <c r="T317" s="81"/>
      <c r="U317" s="81"/>
      <c r="V317" s="81"/>
      <c r="W317" s="81"/>
      <c r="X317" s="81"/>
      <c r="Y317" s="81"/>
      <c r="Z317" s="81"/>
      <c r="AA317" s="81"/>
      <c r="AB317" s="81"/>
      <c r="AC317" s="81"/>
      <c r="AD317" s="81"/>
      <c r="AE317" s="81"/>
      <c r="AF317" s="81"/>
      <c r="AG317" s="81"/>
      <c r="AH317" s="81"/>
      <c r="AI317" s="81"/>
      <c r="AJ317" s="81"/>
      <c r="AK317" s="81"/>
      <c r="AL317" s="81"/>
      <c r="AM317" s="81"/>
      <c r="AN317" s="81"/>
      <c r="AO317" s="81"/>
      <c r="AP317" s="81"/>
      <c r="AQ317" s="81"/>
      <c r="AR317" s="81"/>
      <c r="AS317" s="81"/>
      <c r="AT317" s="81"/>
      <c r="AU317" s="81"/>
      <c r="AV317" s="81"/>
      <c r="AW317" s="81"/>
      <c r="AX317" s="81"/>
      <c r="AY317" s="81"/>
      <c r="AZ317" s="81"/>
      <c r="BA317" s="81"/>
      <c r="BB317" s="81"/>
      <c r="BC317" s="81"/>
      <c r="BD317" s="81"/>
      <c r="BE317" s="81"/>
      <c r="BF317" s="81"/>
      <c r="BG317" s="323"/>
      <c r="BH317" s="323"/>
      <c r="BI317" s="323"/>
      <c r="BJ317" s="323"/>
      <c r="BK317" s="323"/>
      <c r="BL317" s="324"/>
      <c r="BM317" s="341"/>
    </row>
    <row r="318" spans="1:65" x14ac:dyDescent="0.2">
      <c r="A318" s="72"/>
      <c r="B318" s="81"/>
      <c r="C318" s="80"/>
      <c r="D318" s="80"/>
      <c r="E318" s="80"/>
      <c r="F318" s="80"/>
      <c r="G318" s="80"/>
      <c r="H318" s="81"/>
      <c r="I318" s="81"/>
      <c r="J318" s="81"/>
      <c r="K318" s="81"/>
      <c r="L318" s="81"/>
      <c r="M318" s="81"/>
      <c r="N318" s="81"/>
      <c r="O318" s="81"/>
      <c r="P318" s="81"/>
      <c r="Q318" s="81"/>
      <c r="R318" s="81"/>
      <c r="S318" s="81"/>
      <c r="T318" s="81"/>
      <c r="U318" s="81"/>
      <c r="V318" s="81"/>
      <c r="W318" s="81"/>
      <c r="X318" s="81"/>
      <c r="Y318" s="81"/>
      <c r="Z318" s="81"/>
      <c r="AA318" s="81"/>
      <c r="AB318" s="81"/>
      <c r="AC318" s="81"/>
      <c r="AD318" s="81"/>
      <c r="AE318" s="81"/>
      <c r="AF318" s="81"/>
      <c r="AG318" s="81"/>
      <c r="AH318" s="81"/>
      <c r="AI318" s="81"/>
      <c r="AJ318" s="81"/>
      <c r="AK318" s="81"/>
      <c r="AL318" s="81"/>
      <c r="AM318" s="81"/>
      <c r="AN318" s="81"/>
      <c r="AO318" s="81"/>
      <c r="AP318" s="81"/>
      <c r="AQ318" s="81"/>
      <c r="AR318" s="81"/>
      <c r="AS318" s="81"/>
      <c r="AT318" s="81"/>
      <c r="AU318" s="81"/>
      <c r="AV318" s="81"/>
      <c r="AW318" s="81"/>
      <c r="AX318" s="81"/>
      <c r="AY318" s="81"/>
      <c r="AZ318" s="81"/>
      <c r="BA318" s="81"/>
      <c r="BB318" s="81"/>
      <c r="BC318" s="81"/>
      <c r="BD318" s="81"/>
      <c r="BE318" s="81"/>
      <c r="BF318" s="81"/>
      <c r="BG318" s="323"/>
      <c r="BH318" s="323"/>
      <c r="BI318" s="323"/>
      <c r="BJ318" s="323"/>
      <c r="BK318" s="323"/>
      <c r="BL318" s="324"/>
      <c r="BM318" s="341"/>
    </row>
    <row r="319" spans="1:65" x14ac:dyDescent="0.2">
      <c r="A319" s="72"/>
      <c r="B319" s="81"/>
      <c r="C319" s="80"/>
      <c r="D319" s="80"/>
      <c r="E319" s="80"/>
      <c r="F319" s="80"/>
      <c r="G319" s="80"/>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81"/>
      <c r="AH319" s="81"/>
      <c r="AI319" s="81"/>
      <c r="AJ319" s="81"/>
      <c r="AK319" s="81"/>
      <c r="AL319" s="81"/>
      <c r="AM319" s="81"/>
      <c r="AN319" s="81"/>
      <c r="AO319" s="81"/>
      <c r="AP319" s="81"/>
      <c r="AQ319" s="81"/>
      <c r="AR319" s="81"/>
      <c r="AS319" s="81"/>
      <c r="AT319" s="81"/>
      <c r="AU319" s="81"/>
      <c r="AV319" s="81"/>
      <c r="AW319" s="81"/>
      <c r="AX319" s="81"/>
      <c r="AY319" s="81"/>
      <c r="AZ319" s="81"/>
      <c r="BA319" s="81"/>
      <c r="BB319" s="81"/>
      <c r="BC319" s="81"/>
      <c r="BD319" s="81"/>
      <c r="BE319" s="81"/>
      <c r="BF319" s="81"/>
      <c r="BG319" s="323"/>
      <c r="BH319" s="323"/>
      <c r="BI319" s="323"/>
      <c r="BJ319" s="323"/>
      <c r="BK319" s="323"/>
      <c r="BL319" s="324"/>
      <c r="BM319" s="341"/>
    </row>
    <row r="320" spans="1:65" x14ac:dyDescent="0.2">
      <c r="A320" s="72"/>
      <c r="B320" s="81"/>
      <c r="C320" s="80"/>
      <c r="D320" s="80"/>
      <c r="E320" s="80"/>
      <c r="F320" s="80"/>
      <c r="G320" s="80"/>
      <c r="H320" s="81"/>
      <c r="I320" s="81"/>
      <c r="J320" s="81"/>
      <c r="K320" s="81"/>
      <c r="L320" s="81"/>
      <c r="M320" s="81"/>
      <c r="N320" s="81"/>
      <c r="O320" s="81"/>
      <c r="P320" s="81"/>
      <c r="Q320" s="81"/>
      <c r="R320" s="81"/>
      <c r="S320" s="81"/>
      <c r="T320" s="81"/>
      <c r="U320" s="81"/>
      <c r="V320" s="81"/>
      <c r="W320" s="81"/>
      <c r="X320" s="81"/>
      <c r="Y320" s="81"/>
      <c r="Z320" s="81"/>
      <c r="AA320" s="81"/>
      <c r="AB320" s="81"/>
      <c r="AC320" s="81"/>
      <c r="AD320" s="81"/>
      <c r="AE320" s="81"/>
      <c r="AF320" s="81"/>
      <c r="AG320" s="81"/>
      <c r="AH320" s="81"/>
      <c r="AI320" s="81"/>
      <c r="AJ320" s="81"/>
      <c r="AK320" s="81"/>
      <c r="AL320" s="81"/>
      <c r="AM320" s="81"/>
      <c r="AN320" s="81"/>
      <c r="AO320" s="81"/>
      <c r="AP320" s="81"/>
      <c r="AQ320" s="81"/>
      <c r="AR320" s="81"/>
      <c r="AS320" s="81"/>
      <c r="AT320" s="81"/>
      <c r="AU320" s="81"/>
      <c r="AV320" s="81"/>
      <c r="AW320" s="81"/>
      <c r="AX320" s="81"/>
      <c r="AY320" s="81"/>
      <c r="AZ320" s="81"/>
      <c r="BA320" s="81"/>
      <c r="BB320" s="81"/>
      <c r="BC320" s="81"/>
      <c r="BD320" s="81"/>
      <c r="BE320" s="81"/>
      <c r="BF320" s="81"/>
      <c r="BG320" s="323"/>
      <c r="BH320" s="323"/>
      <c r="BI320" s="323"/>
      <c r="BJ320" s="323"/>
      <c r="BK320" s="323"/>
      <c r="BL320" s="324"/>
      <c r="BM320" s="341"/>
    </row>
    <row r="321" spans="1:65" x14ac:dyDescent="0.2">
      <c r="A321" s="72"/>
      <c r="B321" s="81"/>
      <c r="C321" s="80"/>
      <c r="D321" s="80"/>
      <c r="E321" s="80"/>
      <c r="F321" s="80"/>
      <c r="G321" s="80"/>
      <c r="H321" s="81"/>
      <c r="I321" s="81"/>
      <c r="J321" s="81"/>
      <c r="K321" s="81"/>
      <c r="L321" s="81"/>
      <c r="M321" s="81"/>
      <c r="N321" s="81"/>
      <c r="O321" s="81"/>
      <c r="P321" s="81"/>
      <c r="Q321" s="81"/>
      <c r="R321" s="81"/>
      <c r="S321" s="81"/>
      <c r="T321" s="81"/>
      <c r="U321" s="81"/>
      <c r="V321" s="81"/>
      <c r="W321" s="81"/>
      <c r="X321" s="81"/>
      <c r="Y321" s="81"/>
      <c r="Z321" s="81"/>
      <c r="AA321" s="81"/>
      <c r="AB321" s="81"/>
      <c r="AC321" s="81"/>
      <c r="AD321" s="81"/>
      <c r="AE321" s="81"/>
      <c r="AF321" s="81"/>
      <c r="AG321" s="81"/>
      <c r="AH321" s="81"/>
      <c r="AI321" s="81"/>
      <c r="AJ321" s="81"/>
      <c r="AK321" s="81"/>
      <c r="AL321" s="81"/>
      <c r="AM321" s="81"/>
      <c r="AN321" s="81"/>
      <c r="AO321" s="81"/>
      <c r="AP321" s="81"/>
      <c r="AQ321" s="81"/>
      <c r="AR321" s="81"/>
      <c r="AS321" s="81"/>
      <c r="AT321" s="81"/>
      <c r="AU321" s="81"/>
      <c r="AV321" s="81"/>
      <c r="AW321" s="81"/>
      <c r="AX321" s="81"/>
      <c r="AY321" s="81"/>
      <c r="AZ321" s="81"/>
      <c r="BA321" s="81"/>
      <c r="BB321" s="81"/>
      <c r="BC321" s="81"/>
      <c r="BD321" s="81"/>
      <c r="BE321" s="81"/>
      <c r="BF321" s="81"/>
      <c r="BG321" s="323"/>
      <c r="BH321" s="323"/>
      <c r="BI321" s="323"/>
      <c r="BJ321" s="323"/>
      <c r="BK321" s="323"/>
      <c r="BL321" s="324"/>
      <c r="BM321" s="341"/>
    </row>
    <row r="322" spans="1:65" x14ac:dyDescent="0.2">
      <c r="A322" s="72"/>
      <c r="B322" s="81"/>
      <c r="C322" s="80"/>
      <c r="D322" s="80"/>
      <c r="E322" s="80"/>
      <c r="F322" s="80"/>
      <c r="G322" s="80"/>
      <c r="H322" s="81"/>
      <c r="I322" s="81"/>
      <c r="J322" s="81"/>
      <c r="K322" s="81"/>
      <c r="L322" s="81"/>
      <c r="M322" s="81"/>
      <c r="N322" s="81"/>
      <c r="O322" s="81"/>
      <c r="P322" s="81"/>
      <c r="Q322" s="81"/>
      <c r="R322" s="81"/>
      <c r="S322" s="81"/>
      <c r="T322" s="81"/>
      <c r="U322" s="81"/>
      <c r="V322" s="81"/>
      <c r="W322" s="81"/>
      <c r="X322" s="81"/>
      <c r="Y322" s="81"/>
      <c r="Z322" s="81"/>
      <c r="AA322" s="81"/>
      <c r="AB322" s="81"/>
      <c r="AC322" s="81"/>
      <c r="AD322" s="81"/>
      <c r="AE322" s="81"/>
      <c r="AF322" s="81"/>
      <c r="AG322" s="81"/>
      <c r="AH322" s="81"/>
      <c r="AI322" s="81"/>
      <c r="AJ322" s="81"/>
      <c r="AK322" s="81"/>
      <c r="AL322" s="81"/>
      <c r="AM322" s="81"/>
      <c r="AN322" s="81"/>
      <c r="AO322" s="81"/>
      <c r="AP322" s="81"/>
      <c r="AQ322" s="81"/>
      <c r="AR322" s="81"/>
      <c r="AS322" s="81"/>
      <c r="AT322" s="81"/>
      <c r="AU322" s="81"/>
      <c r="AV322" s="81"/>
      <c r="AW322" s="81"/>
      <c r="AX322" s="81"/>
      <c r="AY322" s="81"/>
      <c r="AZ322" s="81"/>
      <c r="BA322" s="81"/>
      <c r="BB322" s="81"/>
      <c r="BC322" s="81"/>
      <c r="BD322" s="81"/>
      <c r="BE322" s="81"/>
      <c r="BF322" s="81"/>
      <c r="BG322" s="323"/>
      <c r="BH322" s="323"/>
      <c r="BI322" s="323"/>
      <c r="BJ322" s="323"/>
      <c r="BK322" s="323"/>
      <c r="BL322" s="324"/>
      <c r="BM322" s="341"/>
    </row>
    <row r="323" spans="1:65" x14ac:dyDescent="0.2">
      <c r="A323" s="72"/>
      <c r="B323" s="81"/>
      <c r="C323" s="80"/>
      <c r="D323" s="80"/>
      <c r="E323" s="80"/>
      <c r="F323" s="80"/>
      <c r="G323" s="80"/>
      <c r="H323" s="81"/>
      <c r="I323" s="81"/>
      <c r="J323" s="81"/>
      <c r="K323" s="81"/>
      <c r="L323" s="81"/>
      <c r="M323" s="81"/>
      <c r="N323" s="81"/>
      <c r="O323" s="81"/>
      <c r="P323" s="81"/>
      <c r="Q323" s="81"/>
      <c r="R323" s="81"/>
      <c r="S323" s="81"/>
      <c r="T323" s="81"/>
      <c r="U323" s="81"/>
      <c r="V323" s="81"/>
      <c r="W323" s="81"/>
      <c r="X323" s="81"/>
      <c r="Y323" s="81"/>
      <c r="Z323" s="81"/>
      <c r="AA323" s="81"/>
      <c r="AB323" s="81"/>
      <c r="AC323" s="81"/>
      <c r="AD323" s="81"/>
      <c r="AE323" s="81"/>
      <c r="AF323" s="81"/>
      <c r="AG323" s="81"/>
      <c r="AH323" s="81"/>
      <c r="AI323" s="81"/>
      <c r="AJ323" s="81"/>
      <c r="AK323" s="81"/>
      <c r="AL323" s="81"/>
      <c r="AM323" s="81"/>
      <c r="AN323" s="81"/>
      <c r="AO323" s="81"/>
      <c r="AP323" s="81"/>
      <c r="AQ323" s="81"/>
      <c r="AR323" s="81"/>
      <c r="AS323" s="81"/>
      <c r="AT323" s="81"/>
      <c r="AU323" s="81"/>
      <c r="AV323" s="81"/>
      <c r="AW323" s="81"/>
      <c r="AX323" s="81"/>
      <c r="AY323" s="81"/>
      <c r="AZ323" s="81"/>
      <c r="BA323" s="81"/>
      <c r="BB323" s="81"/>
      <c r="BC323" s="81"/>
      <c r="BD323" s="81"/>
      <c r="BE323" s="81"/>
      <c r="BF323" s="81"/>
      <c r="BG323" s="323"/>
      <c r="BH323" s="323"/>
      <c r="BI323" s="323"/>
      <c r="BJ323" s="323"/>
      <c r="BK323" s="323"/>
      <c r="BL323" s="324"/>
      <c r="BM323" s="341"/>
    </row>
    <row r="324" spans="1:65" x14ac:dyDescent="0.2">
      <c r="A324" s="72"/>
      <c r="B324" s="81"/>
      <c r="C324" s="80"/>
      <c r="D324" s="80"/>
      <c r="E324" s="80"/>
      <c r="F324" s="80"/>
      <c r="G324" s="80"/>
      <c r="H324" s="81"/>
      <c r="I324" s="81"/>
      <c r="J324" s="81"/>
      <c r="K324" s="81"/>
      <c r="L324" s="81"/>
      <c r="M324" s="81"/>
      <c r="N324" s="81"/>
      <c r="O324" s="81"/>
      <c r="P324" s="81"/>
      <c r="Q324" s="81"/>
      <c r="R324" s="81"/>
      <c r="S324" s="81"/>
      <c r="T324" s="81"/>
      <c r="U324" s="81"/>
      <c r="V324" s="81"/>
      <c r="W324" s="81"/>
      <c r="X324" s="81"/>
      <c r="Y324" s="81"/>
      <c r="Z324" s="81"/>
      <c r="AA324" s="81"/>
      <c r="AB324" s="81"/>
      <c r="AC324" s="81"/>
      <c r="AD324" s="81"/>
      <c r="AE324" s="81"/>
      <c r="AF324" s="81"/>
      <c r="AG324" s="81"/>
      <c r="AH324" s="81"/>
      <c r="AI324" s="81"/>
      <c r="AJ324" s="81"/>
      <c r="AK324" s="81"/>
      <c r="AL324" s="81"/>
      <c r="AM324" s="81"/>
      <c r="AN324" s="81"/>
      <c r="AO324" s="81"/>
      <c r="AP324" s="81"/>
      <c r="AQ324" s="81"/>
      <c r="AR324" s="81"/>
      <c r="AS324" s="81"/>
      <c r="AT324" s="81"/>
      <c r="AU324" s="81"/>
      <c r="AV324" s="81"/>
      <c r="AW324" s="81"/>
      <c r="AX324" s="81"/>
      <c r="AY324" s="81"/>
      <c r="AZ324" s="81"/>
      <c r="BA324" s="81"/>
      <c r="BB324" s="81"/>
      <c r="BC324" s="81"/>
      <c r="BD324" s="81"/>
      <c r="BE324" s="81"/>
      <c r="BF324" s="81"/>
      <c r="BG324" s="323"/>
      <c r="BH324" s="323"/>
      <c r="BI324" s="323"/>
      <c r="BJ324" s="323"/>
      <c r="BK324" s="323"/>
      <c r="BL324" s="324"/>
      <c r="BM324" s="341"/>
    </row>
    <row r="325" spans="1:65" x14ac:dyDescent="0.2">
      <c r="A325" s="72"/>
      <c r="B325" s="81"/>
      <c r="C325" s="80"/>
      <c r="D325" s="80"/>
      <c r="E325" s="80"/>
      <c r="F325" s="80"/>
      <c r="G325" s="80"/>
      <c r="H325" s="81"/>
      <c r="I325" s="81"/>
      <c r="J325" s="81"/>
      <c r="K325" s="81"/>
      <c r="L325" s="81"/>
      <c r="M325" s="81"/>
      <c r="N325" s="81"/>
      <c r="O325" s="81"/>
      <c r="P325" s="81"/>
      <c r="Q325" s="81"/>
      <c r="R325" s="81"/>
      <c r="S325" s="81"/>
      <c r="T325" s="81"/>
      <c r="U325" s="81"/>
      <c r="V325" s="81"/>
      <c r="W325" s="81"/>
      <c r="X325" s="81"/>
      <c r="Y325" s="81"/>
      <c r="Z325" s="81"/>
      <c r="AA325" s="81"/>
      <c r="AB325" s="81"/>
      <c r="AC325" s="81"/>
      <c r="AD325" s="81"/>
      <c r="AE325" s="81"/>
      <c r="AF325" s="81"/>
      <c r="AG325" s="81"/>
      <c r="AH325" s="81"/>
      <c r="AI325" s="81"/>
      <c r="AJ325" s="81"/>
      <c r="AK325" s="81"/>
      <c r="AL325" s="81"/>
      <c r="AM325" s="81"/>
      <c r="AN325" s="81"/>
      <c r="AO325" s="81"/>
      <c r="AP325" s="81"/>
      <c r="AQ325" s="81"/>
      <c r="AR325" s="81"/>
      <c r="AS325" s="81"/>
      <c r="AT325" s="81"/>
      <c r="AU325" s="81"/>
      <c r="AV325" s="81"/>
      <c r="AW325" s="81"/>
      <c r="AX325" s="81"/>
      <c r="AY325" s="81"/>
      <c r="AZ325" s="81"/>
      <c r="BA325" s="81"/>
      <c r="BB325" s="81"/>
      <c r="BC325" s="81"/>
      <c r="BD325" s="81"/>
      <c r="BE325" s="81"/>
      <c r="BF325" s="81"/>
      <c r="BG325" s="323"/>
      <c r="BH325" s="323"/>
      <c r="BI325" s="323"/>
      <c r="BJ325" s="323"/>
      <c r="BK325" s="323"/>
      <c r="BL325" s="324"/>
      <c r="BM325" s="341"/>
    </row>
    <row r="326" spans="1:65" x14ac:dyDescent="0.2">
      <c r="A326" s="72"/>
      <c r="B326" s="81"/>
      <c r="C326" s="80"/>
      <c r="D326" s="80"/>
      <c r="E326" s="80"/>
      <c r="F326" s="80"/>
      <c r="G326" s="80"/>
      <c r="H326" s="81"/>
      <c r="I326" s="81"/>
      <c r="J326" s="81"/>
      <c r="K326" s="81"/>
      <c r="L326" s="81"/>
      <c r="M326" s="81"/>
      <c r="N326" s="81"/>
      <c r="O326" s="81"/>
      <c r="P326" s="81"/>
      <c r="Q326" s="81"/>
      <c r="R326" s="81"/>
      <c r="S326" s="81"/>
      <c r="T326" s="81"/>
      <c r="U326" s="81"/>
      <c r="V326" s="81"/>
      <c r="W326" s="81"/>
      <c r="X326" s="81"/>
      <c r="Y326" s="81"/>
      <c r="Z326" s="81"/>
      <c r="AA326" s="81"/>
      <c r="AB326" s="81"/>
      <c r="AC326" s="81"/>
      <c r="AD326" s="81"/>
      <c r="AE326" s="81"/>
      <c r="AF326" s="81"/>
      <c r="AG326" s="81"/>
      <c r="AH326" s="81"/>
      <c r="AI326" s="81"/>
      <c r="AJ326" s="81"/>
      <c r="AK326" s="81"/>
      <c r="AL326" s="81"/>
      <c r="AM326" s="81"/>
      <c r="AN326" s="81"/>
      <c r="AO326" s="81"/>
      <c r="AP326" s="81"/>
      <c r="AQ326" s="81"/>
      <c r="AR326" s="81"/>
      <c r="AS326" s="81"/>
      <c r="AT326" s="81"/>
      <c r="AU326" s="81"/>
      <c r="AV326" s="81"/>
      <c r="AW326" s="81"/>
      <c r="AX326" s="81"/>
      <c r="AY326" s="81"/>
      <c r="AZ326" s="81"/>
      <c r="BA326" s="81"/>
      <c r="BB326" s="81"/>
      <c r="BC326" s="81"/>
      <c r="BD326" s="81"/>
      <c r="BE326" s="81"/>
      <c r="BF326" s="81"/>
      <c r="BG326" s="323"/>
      <c r="BH326" s="323"/>
      <c r="BI326" s="323"/>
      <c r="BJ326" s="323"/>
      <c r="BK326" s="323"/>
      <c r="BL326" s="324"/>
      <c r="BM326" s="341"/>
    </row>
    <row r="327" spans="1:65" x14ac:dyDescent="0.2">
      <c r="A327" s="72"/>
      <c r="B327" s="81"/>
      <c r="C327" s="80"/>
      <c r="D327" s="80"/>
      <c r="E327" s="80"/>
      <c r="F327" s="80"/>
      <c r="G327" s="80"/>
      <c r="H327" s="81"/>
      <c r="I327" s="81"/>
      <c r="J327" s="81"/>
      <c r="K327" s="81"/>
      <c r="L327" s="81"/>
      <c r="M327" s="81"/>
      <c r="N327" s="81"/>
      <c r="O327" s="81"/>
      <c r="P327" s="81"/>
      <c r="Q327" s="81"/>
      <c r="R327" s="81"/>
      <c r="S327" s="81"/>
      <c r="T327" s="81"/>
      <c r="U327" s="81"/>
      <c r="V327" s="81"/>
      <c r="W327" s="81"/>
      <c r="X327" s="81"/>
      <c r="Y327" s="81"/>
      <c r="Z327" s="81"/>
      <c r="AA327" s="81"/>
      <c r="AB327" s="81"/>
      <c r="AC327" s="81"/>
      <c r="AD327" s="81"/>
      <c r="AE327" s="81"/>
      <c r="AF327" s="81"/>
      <c r="AG327" s="81"/>
      <c r="AH327" s="81"/>
      <c r="AI327" s="81"/>
      <c r="AJ327" s="81"/>
      <c r="AK327" s="81"/>
      <c r="AL327" s="81"/>
      <c r="AM327" s="81"/>
      <c r="AN327" s="81"/>
      <c r="AO327" s="81"/>
      <c r="AP327" s="81"/>
      <c r="AQ327" s="81"/>
      <c r="AR327" s="81"/>
      <c r="AS327" s="81"/>
      <c r="AT327" s="81"/>
      <c r="AU327" s="81"/>
      <c r="AV327" s="81"/>
      <c r="AW327" s="81"/>
      <c r="AX327" s="81"/>
      <c r="AY327" s="81"/>
      <c r="AZ327" s="81"/>
      <c r="BA327" s="81"/>
      <c r="BB327" s="81"/>
      <c r="BC327" s="81"/>
      <c r="BD327" s="81"/>
      <c r="BE327" s="81"/>
      <c r="BF327" s="81"/>
      <c r="BG327" s="323"/>
      <c r="BH327" s="323"/>
      <c r="BI327" s="323"/>
      <c r="BJ327" s="323"/>
      <c r="BK327" s="323"/>
      <c r="BL327" s="324"/>
      <c r="BM327" s="341"/>
    </row>
    <row r="328" spans="1:65" x14ac:dyDescent="0.2">
      <c r="A328" s="72"/>
      <c r="B328" s="81"/>
      <c r="C328" s="80"/>
      <c r="D328" s="80"/>
      <c r="E328" s="80"/>
      <c r="F328" s="80"/>
      <c r="G328" s="80"/>
      <c r="H328" s="81"/>
      <c r="I328" s="81"/>
      <c r="J328" s="81"/>
      <c r="K328" s="81"/>
      <c r="L328" s="81"/>
      <c r="M328" s="81"/>
      <c r="N328" s="81"/>
      <c r="O328" s="81"/>
      <c r="P328" s="81"/>
      <c r="Q328" s="81"/>
      <c r="R328" s="81"/>
      <c r="S328" s="81"/>
      <c r="T328" s="81"/>
      <c r="U328" s="81"/>
      <c r="V328" s="81"/>
      <c r="W328" s="81"/>
      <c r="X328" s="81"/>
      <c r="Y328" s="81"/>
      <c r="Z328" s="81"/>
      <c r="AA328" s="81"/>
      <c r="AB328" s="81"/>
      <c r="AC328" s="81"/>
      <c r="AD328" s="81"/>
      <c r="AE328" s="81"/>
      <c r="AF328" s="81"/>
      <c r="AG328" s="81"/>
      <c r="AH328" s="81"/>
      <c r="AI328" s="81"/>
      <c r="AJ328" s="81"/>
      <c r="AK328" s="81"/>
      <c r="AL328" s="81"/>
      <c r="AM328" s="81"/>
      <c r="AN328" s="81"/>
      <c r="AO328" s="81"/>
      <c r="AP328" s="81"/>
      <c r="AQ328" s="81"/>
      <c r="AR328" s="81"/>
      <c r="AS328" s="81"/>
      <c r="AT328" s="81"/>
      <c r="AU328" s="81"/>
      <c r="AV328" s="81"/>
      <c r="AW328" s="81"/>
      <c r="AX328" s="81"/>
      <c r="AY328" s="81"/>
      <c r="AZ328" s="81"/>
      <c r="BA328" s="81"/>
      <c r="BB328" s="81"/>
      <c r="BC328" s="81"/>
      <c r="BD328" s="81"/>
      <c r="BE328" s="81"/>
      <c r="BF328" s="81"/>
      <c r="BG328" s="323"/>
      <c r="BH328" s="323"/>
      <c r="BI328" s="323"/>
      <c r="BJ328" s="323"/>
      <c r="BK328" s="323"/>
      <c r="BL328" s="324"/>
      <c r="BM328" s="341"/>
    </row>
    <row r="329" spans="1:65" x14ac:dyDescent="0.2">
      <c r="A329" s="72"/>
      <c r="B329" s="81"/>
      <c r="C329" s="80"/>
      <c r="D329" s="80"/>
      <c r="E329" s="80"/>
      <c r="F329" s="80"/>
      <c r="G329" s="80"/>
      <c r="H329" s="81"/>
      <c r="I329" s="81"/>
      <c r="J329" s="81"/>
      <c r="K329" s="81"/>
      <c r="L329" s="81"/>
      <c r="M329" s="81"/>
      <c r="N329" s="81"/>
      <c r="O329" s="81"/>
      <c r="P329" s="81"/>
      <c r="Q329" s="81"/>
      <c r="R329" s="81"/>
      <c r="S329" s="81"/>
      <c r="T329" s="81"/>
      <c r="U329" s="81"/>
      <c r="V329" s="81"/>
      <c r="W329" s="81"/>
      <c r="X329" s="81"/>
      <c r="Y329" s="81"/>
      <c r="Z329" s="81"/>
      <c r="AA329" s="81"/>
      <c r="AB329" s="81"/>
      <c r="AC329" s="81"/>
      <c r="AD329" s="81"/>
      <c r="AE329" s="81"/>
      <c r="AF329" s="81"/>
      <c r="AG329" s="81"/>
      <c r="AH329" s="81"/>
      <c r="AI329" s="81"/>
      <c r="AJ329" s="81"/>
      <c r="AK329" s="81"/>
      <c r="AL329" s="81"/>
      <c r="AM329" s="81"/>
      <c r="AN329" s="81"/>
      <c r="AO329" s="81"/>
      <c r="AP329" s="81"/>
      <c r="AQ329" s="81"/>
      <c r="AR329" s="81"/>
      <c r="AS329" s="81"/>
      <c r="AT329" s="81"/>
      <c r="AU329" s="81"/>
      <c r="AV329" s="81"/>
      <c r="AW329" s="81"/>
      <c r="AX329" s="81"/>
      <c r="AY329" s="81"/>
      <c r="AZ329" s="81"/>
      <c r="BA329" s="81"/>
      <c r="BB329" s="81"/>
      <c r="BC329" s="81"/>
      <c r="BD329" s="81"/>
      <c r="BE329" s="81"/>
      <c r="BF329" s="81"/>
      <c r="BG329" s="323"/>
      <c r="BH329" s="323"/>
      <c r="BI329" s="323"/>
      <c r="BJ329" s="323"/>
      <c r="BK329" s="323"/>
      <c r="BL329" s="324"/>
      <c r="BM329" s="341"/>
    </row>
    <row r="330" spans="1:65" x14ac:dyDescent="0.2">
      <c r="A330" s="72"/>
      <c r="B330" s="81"/>
      <c r="C330" s="80"/>
      <c r="D330" s="80"/>
      <c r="E330" s="80"/>
      <c r="F330" s="80"/>
      <c r="G330" s="80"/>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1"/>
      <c r="AL330" s="81"/>
      <c r="AM330" s="81"/>
      <c r="AN330" s="81"/>
      <c r="AO330" s="81"/>
      <c r="AP330" s="81"/>
      <c r="AQ330" s="81"/>
      <c r="AR330" s="81"/>
      <c r="AS330" s="81"/>
      <c r="AT330" s="81"/>
      <c r="AU330" s="81"/>
      <c r="AV330" s="81"/>
      <c r="AW330" s="81"/>
      <c r="AX330" s="81"/>
      <c r="AY330" s="81"/>
      <c r="AZ330" s="81"/>
      <c r="BA330" s="81"/>
      <c r="BB330" s="81"/>
      <c r="BC330" s="81"/>
      <c r="BD330" s="81"/>
      <c r="BE330" s="81"/>
      <c r="BF330" s="81"/>
      <c r="BG330" s="323"/>
      <c r="BH330" s="323"/>
      <c r="BI330" s="323"/>
      <c r="BJ330" s="323"/>
      <c r="BK330" s="323"/>
      <c r="BL330" s="324"/>
      <c r="BM330" s="341"/>
    </row>
    <row r="331" spans="1:65" x14ac:dyDescent="0.2">
      <c r="A331" s="72"/>
      <c r="B331" s="81"/>
      <c r="C331" s="80"/>
      <c r="D331" s="80"/>
      <c r="E331" s="80"/>
      <c r="F331" s="80"/>
      <c r="G331" s="80"/>
      <c r="H331" s="81"/>
      <c r="I331" s="81"/>
      <c r="J331" s="81"/>
      <c r="K331" s="81"/>
      <c r="L331" s="81"/>
      <c r="M331" s="81"/>
      <c r="N331" s="81"/>
      <c r="O331" s="81"/>
      <c r="P331" s="81"/>
      <c r="Q331" s="81"/>
      <c r="R331" s="81"/>
      <c r="S331" s="81"/>
      <c r="T331" s="81"/>
      <c r="U331" s="81"/>
      <c r="V331" s="81"/>
      <c r="W331" s="81"/>
      <c r="X331" s="81"/>
      <c r="Y331" s="81"/>
      <c r="Z331" s="81"/>
      <c r="AA331" s="81"/>
      <c r="AB331" s="81"/>
      <c r="AC331" s="81"/>
      <c r="AD331" s="81"/>
      <c r="AE331" s="81"/>
      <c r="AF331" s="81"/>
      <c r="AG331" s="81"/>
      <c r="AH331" s="81"/>
      <c r="AI331" s="81"/>
      <c r="AJ331" s="81"/>
      <c r="AK331" s="81"/>
      <c r="AL331" s="81"/>
      <c r="AM331" s="81"/>
      <c r="AN331" s="81"/>
      <c r="AO331" s="81"/>
      <c r="AP331" s="81"/>
      <c r="AQ331" s="81"/>
      <c r="AR331" s="81"/>
      <c r="AS331" s="81"/>
      <c r="AT331" s="81"/>
      <c r="AU331" s="81"/>
      <c r="AV331" s="81"/>
      <c r="AW331" s="81"/>
      <c r="AX331" s="81"/>
      <c r="AY331" s="81"/>
      <c r="AZ331" s="81"/>
      <c r="BA331" s="81"/>
      <c r="BB331" s="81"/>
      <c r="BC331" s="81"/>
      <c r="BD331" s="81"/>
      <c r="BE331" s="81"/>
      <c r="BF331" s="81"/>
      <c r="BG331" s="323"/>
      <c r="BH331" s="323"/>
      <c r="BI331" s="323"/>
      <c r="BJ331" s="323"/>
      <c r="BK331" s="323"/>
      <c r="BL331" s="324"/>
      <c r="BM331" s="341"/>
    </row>
    <row r="332" spans="1:65" x14ac:dyDescent="0.2">
      <c r="A332" s="72"/>
      <c r="B332" s="81"/>
      <c r="C332" s="80"/>
      <c r="D332" s="80"/>
      <c r="E332" s="80"/>
      <c r="F332" s="80"/>
      <c r="G332" s="80"/>
      <c r="H332" s="81"/>
      <c r="I332" s="81"/>
      <c r="J332" s="81"/>
      <c r="K332" s="81"/>
      <c r="L332" s="81"/>
      <c r="M332" s="81"/>
      <c r="N332" s="81"/>
      <c r="O332" s="81"/>
      <c r="P332" s="81"/>
      <c r="Q332" s="81"/>
      <c r="R332" s="81"/>
      <c r="S332" s="81"/>
      <c r="T332" s="81"/>
      <c r="U332" s="81"/>
      <c r="V332" s="81"/>
      <c r="W332" s="81"/>
      <c r="X332" s="81"/>
      <c r="Y332" s="81"/>
      <c r="Z332" s="81"/>
      <c r="AA332" s="81"/>
      <c r="AB332" s="81"/>
      <c r="AC332" s="81"/>
      <c r="AD332" s="81"/>
      <c r="AE332" s="81"/>
      <c r="AF332" s="81"/>
      <c r="AG332" s="81"/>
      <c r="AH332" s="81"/>
      <c r="AI332" s="81"/>
      <c r="AJ332" s="81"/>
      <c r="AK332" s="81"/>
      <c r="AL332" s="81"/>
      <c r="AM332" s="81"/>
      <c r="AN332" s="81"/>
      <c r="AO332" s="81"/>
      <c r="AP332" s="81"/>
      <c r="AQ332" s="81"/>
      <c r="AR332" s="81"/>
      <c r="AS332" s="81"/>
      <c r="AT332" s="81"/>
      <c r="AU332" s="81"/>
      <c r="AV332" s="81"/>
      <c r="AW332" s="81"/>
      <c r="AX332" s="81"/>
      <c r="AY332" s="81"/>
      <c r="AZ332" s="81"/>
      <c r="BA332" s="81"/>
      <c r="BB332" s="81"/>
      <c r="BC332" s="81"/>
      <c r="BD332" s="81"/>
      <c r="BE332" s="81"/>
      <c r="BF332" s="81"/>
      <c r="BG332" s="323"/>
      <c r="BH332" s="323"/>
      <c r="BI332" s="323"/>
      <c r="BJ332" s="323"/>
      <c r="BK332" s="323"/>
      <c r="BL332" s="324"/>
      <c r="BM332" s="341"/>
    </row>
    <row r="333" spans="1:65" x14ac:dyDescent="0.2">
      <c r="A333" s="72"/>
      <c r="B333" s="81"/>
      <c r="C333" s="80"/>
      <c r="D333" s="80"/>
      <c r="E333" s="80"/>
      <c r="F333" s="80"/>
      <c r="G333" s="80"/>
      <c r="H333" s="81"/>
      <c r="I333" s="81"/>
      <c r="J333" s="81"/>
      <c r="K333" s="81"/>
      <c r="L333" s="81"/>
      <c r="M333" s="81"/>
      <c r="N333" s="81"/>
      <c r="O333" s="81"/>
      <c r="P333" s="81"/>
      <c r="Q333" s="81"/>
      <c r="R333" s="81"/>
      <c r="S333" s="81"/>
      <c r="T333" s="81"/>
      <c r="U333" s="81"/>
      <c r="V333" s="81"/>
      <c r="W333" s="81"/>
      <c r="X333" s="81"/>
      <c r="Y333" s="81"/>
      <c r="Z333" s="81"/>
      <c r="AA333" s="81"/>
      <c r="AB333" s="81"/>
      <c r="AC333" s="81"/>
      <c r="AD333" s="81"/>
      <c r="AE333" s="81"/>
      <c r="AF333" s="81"/>
      <c r="AG333" s="81"/>
      <c r="AH333" s="81"/>
      <c r="AI333" s="81"/>
      <c r="AJ333" s="81"/>
      <c r="AK333" s="81"/>
      <c r="AL333" s="81"/>
      <c r="AM333" s="81"/>
      <c r="AN333" s="81"/>
      <c r="AO333" s="81"/>
      <c r="AP333" s="81"/>
      <c r="AQ333" s="81"/>
      <c r="AR333" s="81"/>
      <c r="AS333" s="81"/>
      <c r="AT333" s="81"/>
      <c r="AU333" s="81"/>
      <c r="AV333" s="81"/>
      <c r="AW333" s="81"/>
      <c r="AX333" s="81"/>
      <c r="AY333" s="81"/>
      <c r="AZ333" s="81"/>
      <c r="BA333" s="81"/>
      <c r="BB333" s="81"/>
      <c r="BC333" s="81"/>
      <c r="BD333" s="81"/>
      <c r="BE333" s="81"/>
      <c r="BF333" s="81"/>
      <c r="BG333" s="323"/>
      <c r="BH333" s="323"/>
      <c r="BI333" s="323"/>
      <c r="BJ333" s="323"/>
      <c r="BK333" s="323"/>
      <c r="BL333" s="324"/>
      <c r="BM333" s="341"/>
    </row>
    <row r="334" spans="1:65" x14ac:dyDescent="0.2">
      <c r="A334" s="72"/>
      <c r="B334" s="81"/>
      <c r="C334" s="80"/>
      <c r="D334" s="80"/>
      <c r="E334" s="80"/>
      <c r="F334" s="80"/>
      <c r="G334" s="80"/>
      <c r="H334" s="81"/>
      <c r="I334" s="81"/>
      <c r="J334" s="81"/>
      <c r="K334" s="81"/>
      <c r="L334" s="81"/>
      <c r="M334" s="81"/>
      <c r="N334" s="81"/>
      <c r="O334" s="81"/>
      <c r="P334" s="81"/>
      <c r="Q334" s="81"/>
      <c r="R334" s="81"/>
      <c r="S334" s="81"/>
      <c r="T334" s="81"/>
      <c r="U334" s="81"/>
      <c r="V334" s="81"/>
      <c r="W334" s="81"/>
      <c r="X334" s="81"/>
      <c r="Y334" s="81"/>
      <c r="Z334" s="81"/>
      <c r="AA334" s="81"/>
      <c r="AB334" s="81"/>
      <c r="AC334" s="81"/>
      <c r="AD334" s="81"/>
      <c r="AE334" s="81"/>
      <c r="AF334" s="81"/>
      <c r="AG334" s="81"/>
      <c r="AH334" s="81"/>
      <c r="AI334" s="81"/>
      <c r="AJ334" s="81"/>
      <c r="AK334" s="81"/>
      <c r="AL334" s="81"/>
      <c r="AM334" s="81"/>
      <c r="AN334" s="81"/>
      <c r="AO334" s="81"/>
      <c r="AP334" s="81"/>
      <c r="AQ334" s="81"/>
      <c r="AR334" s="81"/>
      <c r="AS334" s="81"/>
      <c r="AT334" s="81"/>
      <c r="AU334" s="81"/>
      <c r="AV334" s="81"/>
      <c r="AW334" s="81"/>
      <c r="AX334" s="81"/>
      <c r="AY334" s="81"/>
      <c r="AZ334" s="81"/>
      <c r="BA334" s="81"/>
      <c r="BB334" s="81"/>
      <c r="BC334" s="81"/>
      <c r="BD334" s="81"/>
      <c r="BE334" s="81"/>
      <c r="BF334" s="81"/>
      <c r="BG334" s="323"/>
      <c r="BH334" s="323"/>
      <c r="BI334" s="323"/>
      <c r="BJ334" s="323"/>
      <c r="BK334" s="323"/>
      <c r="BL334" s="324"/>
      <c r="BM334" s="341"/>
    </row>
    <row r="335" spans="1:65" x14ac:dyDescent="0.2">
      <c r="A335" s="72"/>
      <c r="B335" s="81"/>
      <c r="C335" s="80"/>
      <c r="D335" s="80"/>
      <c r="E335" s="80"/>
      <c r="F335" s="80"/>
      <c r="G335" s="80"/>
      <c r="H335" s="81"/>
      <c r="I335" s="81"/>
      <c r="J335" s="81"/>
      <c r="K335" s="81"/>
      <c r="L335" s="81"/>
      <c r="M335" s="81"/>
      <c r="N335" s="81"/>
      <c r="O335" s="81"/>
      <c r="P335" s="81"/>
      <c r="Q335" s="81"/>
      <c r="R335" s="81"/>
      <c r="S335" s="81"/>
      <c r="T335" s="81"/>
      <c r="U335" s="81"/>
      <c r="V335" s="81"/>
      <c r="W335" s="81"/>
      <c r="X335" s="81"/>
      <c r="Y335" s="81"/>
      <c r="Z335" s="81"/>
      <c r="AA335" s="81"/>
      <c r="AB335" s="81"/>
      <c r="AC335" s="81"/>
      <c r="AD335" s="81"/>
      <c r="AE335" s="81"/>
      <c r="AF335" s="81"/>
      <c r="AG335" s="81"/>
      <c r="AH335" s="81"/>
      <c r="AI335" s="81"/>
      <c r="AJ335" s="81"/>
      <c r="AK335" s="81"/>
      <c r="AL335" s="81"/>
      <c r="AM335" s="81"/>
      <c r="AN335" s="81"/>
      <c r="AO335" s="81"/>
      <c r="AP335" s="81"/>
      <c r="AQ335" s="81"/>
      <c r="AR335" s="81"/>
      <c r="AS335" s="81"/>
      <c r="AT335" s="81"/>
      <c r="AU335" s="81"/>
      <c r="AV335" s="81"/>
      <c r="AW335" s="81"/>
      <c r="AX335" s="81"/>
      <c r="AY335" s="81"/>
      <c r="AZ335" s="81"/>
      <c r="BA335" s="81"/>
      <c r="BB335" s="81"/>
      <c r="BC335" s="81"/>
      <c r="BD335" s="81"/>
      <c r="BE335" s="81"/>
      <c r="BF335" s="81"/>
      <c r="BG335" s="323"/>
      <c r="BH335" s="323"/>
      <c r="BI335" s="323"/>
      <c r="BJ335" s="323"/>
      <c r="BK335" s="323"/>
      <c r="BL335" s="324"/>
      <c r="BM335" s="341"/>
    </row>
    <row r="336" spans="1:65" x14ac:dyDescent="0.2">
      <c r="A336" s="72"/>
      <c r="B336" s="81"/>
      <c r="C336" s="80"/>
      <c r="D336" s="80"/>
      <c r="E336" s="80"/>
      <c r="F336" s="80"/>
      <c r="G336" s="80"/>
      <c r="H336" s="81"/>
      <c r="I336" s="81"/>
      <c r="J336" s="81"/>
      <c r="K336" s="81"/>
      <c r="L336" s="81"/>
      <c r="M336" s="81"/>
      <c r="N336" s="81"/>
      <c r="O336" s="81"/>
      <c r="P336" s="81"/>
      <c r="Q336" s="81"/>
      <c r="R336" s="81"/>
      <c r="S336" s="81"/>
      <c r="T336" s="81"/>
      <c r="U336" s="81"/>
      <c r="V336" s="81"/>
      <c r="W336" s="81"/>
      <c r="X336" s="81"/>
      <c r="Y336" s="81"/>
      <c r="Z336" s="81"/>
      <c r="AA336" s="81"/>
      <c r="AB336" s="81"/>
      <c r="AC336" s="81"/>
      <c r="AD336" s="81"/>
      <c r="AE336" s="81"/>
      <c r="AF336" s="81"/>
      <c r="AG336" s="81"/>
      <c r="AH336" s="81"/>
      <c r="AI336" s="81"/>
      <c r="AJ336" s="81"/>
      <c r="AK336" s="81"/>
      <c r="AL336" s="81"/>
      <c r="AM336" s="81"/>
      <c r="AN336" s="81"/>
      <c r="AO336" s="81"/>
      <c r="AP336" s="81"/>
      <c r="AQ336" s="81"/>
      <c r="AR336" s="81"/>
      <c r="AS336" s="81"/>
      <c r="AT336" s="81"/>
      <c r="AU336" s="81"/>
      <c r="AV336" s="81"/>
      <c r="AW336" s="81"/>
      <c r="AX336" s="81"/>
      <c r="AY336" s="81"/>
      <c r="AZ336" s="81"/>
      <c r="BA336" s="81"/>
      <c r="BB336" s="81"/>
      <c r="BC336" s="81"/>
      <c r="BD336" s="81"/>
      <c r="BE336" s="81"/>
      <c r="BF336" s="81"/>
      <c r="BG336" s="323"/>
      <c r="BH336" s="323"/>
      <c r="BI336" s="323"/>
      <c r="BJ336" s="323"/>
      <c r="BK336" s="323"/>
      <c r="BL336" s="324"/>
      <c r="BM336" s="341"/>
    </row>
    <row r="337" spans="1:65" x14ac:dyDescent="0.2">
      <c r="A337" s="72"/>
      <c r="B337" s="81"/>
      <c r="C337" s="80"/>
      <c r="D337" s="80"/>
      <c r="E337" s="80"/>
      <c r="F337" s="80"/>
      <c r="G337" s="80"/>
      <c r="H337" s="81"/>
      <c r="I337" s="81"/>
      <c r="J337" s="81"/>
      <c r="K337" s="81"/>
      <c r="L337" s="81"/>
      <c r="M337" s="81"/>
      <c r="N337" s="81"/>
      <c r="O337" s="81"/>
      <c r="P337" s="81"/>
      <c r="Q337" s="81"/>
      <c r="R337" s="81"/>
      <c r="S337" s="81"/>
      <c r="T337" s="81"/>
      <c r="U337" s="81"/>
      <c r="V337" s="81"/>
      <c r="W337" s="81"/>
      <c r="X337" s="81"/>
      <c r="Y337" s="81"/>
      <c r="Z337" s="81"/>
      <c r="AA337" s="81"/>
      <c r="AB337" s="81"/>
      <c r="AC337" s="81"/>
      <c r="AD337" s="81"/>
      <c r="AE337" s="81"/>
      <c r="AF337" s="81"/>
      <c r="AG337" s="81"/>
      <c r="AH337" s="81"/>
      <c r="AI337" s="81"/>
      <c r="AJ337" s="81"/>
      <c r="AK337" s="81"/>
      <c r="AL337" s="81"/>
      <c r="AM337" s="81"/>
      <c r="AN337" s="81"/>
      <c r="AO337" s="81"/>
      <c r="AP337" s="81"/>
      <c r="AQ337" s="81"/>
      <c r="AR337" s="81"/>
      <c r="AS337" s="81"/>
      <c r="AT337" s="81"/>
      <c r="AU337" s="81"/>
      <c r="AV337" s="81"/>
      <c r="AW337" s="81"/>
      <c r="AX337" s="81"/>
      <c r="AY337" s="81"/>
      <c r="AZ337" s="81"/>
      <c r="BA337" s="81"/>
      <c r="BB337" s="81"/>
      <c r="BC337" s="81"/>
      <c r="BD337" s="81"/>
      <c r="BE337" s="81"/>
      <c r="BF337" s="81"/>
      <c r="BG337" s="323"/>
      <c r="BH337" s="323"/>
      <c r="BI337" s="323"/>
      <c r="BJ337" s="323"/>
      <c r="BK337" s="323"/>
      <c r="BL337" s="324"/>
      <c r="BM337" s="341"/>
    </row>
    <row r="338" spans="1:65" x14ac:dyDescent="0.2">
      <c r="A338" s="72"/>
      <c r="B338" s="81"/>
      <c r="C338" s="80"/>
      <c r="D338" s="80"/>
      <c r="E338" s="80"/>
      <c r="F338" s="80"/>
      <c r="G338" s="80"/>
      <c r="H338" s="81"/>
      <c r="I338" s="81"/>
      <c r="J338" s="81"/>
      <c r="K338" s="81"/>
      <c r="L338" s="81"/>
      <c r="M338" s="81"/>
      <c r="N338" s="81"/>
      <c r="O338" s="81"/>
      <c r="P338" s="81"/>
      <c r="Q338" s="81"/>
      <c r="R338" s="81"/>
      <c r="S338" s="81"/>
      <c r="T338" s="81"/>
      <c r="U338" s="81"/>
      <c r="V338" s="81"/>
      <c r="W338" s="81"/>
      <c r="X338" s="81"/>
      <c r="Y338" s="81"/>
      <c r="Z338" s="81"/>
      <c r="AA338" s="81"/>
      <c r="AB338" s="81"/>
      <c r="AC338" s="81"/>
      <c r="AD338" s="81"/>
      <c r="AE338" s="81"/>
      <c r="AF338" s="81"/>
      <c r="AG338" s="81"/>
      <c r="AH338" s="81"/>
      <c r="AI338" s="81"/>
      <c r="AJ338" s="81"/>
      <c r="AK338" s="81"/>
      <c r="AL338" s="81"/>
      <c r="AM338" s="81"/>
      <c r="AN338" s="81"/>
      <c r="AO338" s="81"/>
      <c r="AP338" s="81"/>
      <c r="AQ338" s="81"/>
      <c r="AR338" s="81"/>
      <c r="AS338" s="81"/>
      <c r="AT338" s="81"/>
      <c r="AU338" s="81"/>
      <c r="AV338" s="81"/>
      <c r="AW338" s="81"/>
      <c r="AX338" s="81"/>
      <c r="AY338" s="81"/>
      <c r="AZ338" s="81"/>
      <c r="BA338" s="81"/>
      <c r="BB338" s="81"/>
      <c r="BC338" s="81"/>
      <c r="BD338" s="81"/>
      <c r="BE338" s="81"/>
      <c r="BF338" s="81"/>
      <c r="BG338" s="323"/>
      <c r="BH338" s="323"/>
      <c r="BI338" s="323"/>
      <c r="BJ338" s="323"/>
      <c r="BK338" s="323"/>
      <c r="BL338" s="324"/>
      <c r="BM338" s="341"/>
    </row>
    <row r="339" spans="1:65" x14ac:dyDescent="0.2">
      <c r="A339" s="72"/>
      <c r="B339" s="81"/>
      <c r="C339" s="80"/>
      <c r="D339" s="80"/>
      <c r="E339" s="80"/>
      <c r="F339" s="80"/>
      <c r="G339" s="80"/>
      <c r="H339" s="81"/>
      <c r="I339" s="81"/>
      <c r="J339" s="81"/>
      <c r="K339" s="81"/>
      <c r="L339" s="81"/>
      <c r="M339" s="81"/>
      <c r="N339" s="81"/>
      <c r="O339" s="81"/>
      <c r="P339" s="81"/>
      <c r="Q339" s="81"/>
      <c r="R339" s="81"/>
      <c r="S339" s="81"/>
      <c r="T339" s="81"/>
      <c r="U339" s="81"/>
      <c r="V339" s="81"/>
      <c r="W339" s="81"/>
      <c r="X339" s="81"/>
      <c r="Y339" s="81"/>
      <c r="Z339" s="81"/>
      <c r="AA339" s="81"/>
      <c r="AB339" s="81"/>
      <c r="AC339" s="81"/>
      <c r="AD339" s="81"/>
      <c r="AE339" s="81"/>
      <c r="AF339" s="81"/>
      <c r="AG339" s="81"/>
      <c r="AH339" s="81"/>
      <c r="AI339" s="81"/>
      <c r="AJ339" s="81"/>
      <c r="AK339" s="81"/>
      <c r="AL339" s="81"/>
      <c r="AM339" s="81"/>
      <c r="AN339" s="81"/>
      <c r="AO339" s="81"/>
      <c r="AP339" s="81"/>
      <c r="AQ339" s="81"/>
      <c r="AR339" s="81"/>
      <c r="AS339" s="81"/>
      <c r="AT339" s="81"/>
      <c r="AU339" s="81"/>
      <c r="AV339" s="81"/>
      <c r="AW339" s="81"/>
      <c r="AX339" s="81"/>
      <c r="AY339" s="81"/>
      <c r="AZ339" s="81"/>
      <c r="BA339" s="81"/>
      <c r="BB339" s="81"/>
      <c r="BC339" s="81"/>
      <c r="BD339" s="81"/>
      <c r="BE339" s="81"/>
      <c r="BF339" s="81"/>
      <c r="BG339" s="323"/>
      <c r="BH339" s="323"/>
      <c r="BI339" s="323"/>
      <c r="BJ339" s="323"/>
      <c r="BK339" s="323"/>
      <c r="BL339" s="324"/>
      <c r="BM339" s="341"/>
    </row>
    <row r="340" spans="1:65" x14ac:dyDescent="0.2">
      <c r="A340" s="72"/>
      <c r="B340" s="81"/>
      <c r="C340" s="80"/>
      <c r="D340" s="80"/>
      <c r="E340" s="80"/>
      <c r="F340" s="80"/>
      <c r="G340" s="80"/>
      <c r="H340" s="81"/>
      <c r="I340" s="81"/>
      <c r="J340" s="81"/>
      <c r="K340" s="81"/>
      <c r="L340" s="81"/>
      <c r="M340" s="81"/>
      <c r="N340" s="81"/>
      <c r="O340" s="81"/>
      <c r="P340" s="81"/>
      <c r="Q340" s="81"/>
      <c r="R340" s="81"/>
      <c r="S340" s="81"/>
      <c r="T340" s="81"/>
      <c r="U340" s="81"/>
      <c r="V340" s="81"/>
      <c r="W340" s="81"/>
      <c r="X340" s="81"/>
      <c r="Y340" s="81"/>
      <c r="Z340" s="81"/>
      <c r="AA340" s="81"/>
      <c r="AB340" s="81"/>
      <c r="AC340" s="81"/>
      <c r="AD340" s="81"/>
      <c r="AE340" s="81"/>
      <c r="AF340" s="81"/>
      <c r="AG340" s="81"/>
      <c r="AH340" s="81"/>
      <c r="AI340" s="81"/>
      <c r="AJ340" s="81"/>
      <c r="AK340" s="81"/>
      <c r="AL340" s="81"/>
      <c r="AM340" s="81"/>
      <c r="AN340" s="81"/>
      <c r="AO340" s="81"/>
      <c r="AP340" s="81"/>
      <c r="AQ340" s="81"/>
      <c r="AR340" s="81"/>
      <c r="AS340" s="81"/>
      <c r="AT340" s="81"/>
      <c r="AU340" s="81"/>
      <c r="AV340" s="81"/>
      <c r="AW340" s="81"/>
      <c r="AX340" s="81"/>
      <c r="AY340" s="81"/>
      <c r="AZ340" s="81"/>
      <c r="BA340" s="81"/>
      <c r="BB340" s="81"/>
      <c r="BC340" s="81"/>
      <c r="BD340" s="81"/>
      <c r="BE340" s="81"/>
      <c r="BF340" s="81"/>
      <c r="BG340" s="323"/>
      <c r="BH340" s="323"/>
      <c r="BI340" s="323"/>
      <c r="BJ340" s="323"/>
      <c r="BK340" s="323"/>
      <c r="BL340" s="324"/>
      <c r="BM340" s="341"/>
    </row>
    <row r="341" spans="1:65" x14ac:dyDescent="0.2">
      <c r="A341" s="72"/>
      <c r="B341" s="81"/>
      <c r="C341" s="80"/>
      <c r="D341" s="80"/>
      <c r="E341" s="80"/>
      <c r="F341" s="80"/>
      <c r="G341" s="80"/>
      <c r="H341" s="81"/>
      <c r="I341" s="81"/>
      <c r="J341" s="81"/>
      <c r="K341" s="81"/>
      <c r="L341" s="81"/>
      <c r="M341" s="81"/>
      <c r="N341" s="81"/>
      <c r="O341" s="81"/>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81"/>
      <c r="AM341" s="81"/>
      <c r="AN341" s="81"/>
      <c r="AO341" s="81"/>
      <c r="AP341" s="81"/>
      <c r="AQ341" s="81"/>
      <c r="AR341" s="81"/>
      <c r="AS341" s="81"/>
      <c r="AT341" s="81"/>
      <c r="AU341" s="81"/>
      <c r="AV341" s="81"/>
      <c r="AW341" s="81"/>
      <c r="AX341" s="81"/>
      <c r="AY341" s="81"/>
      <c r="AZ341" s="81"/>
      <c r="BA341" s="81"/>
      <c r="BB341" s="81"/>
      <c r="BC341" s="81"/>
      <c r="BD341" s="81"/>
      <c r="BE341" s="81"/>
      <c r="BF341" s="81"/>
      <c r="BG341" s="323"/>
      <c r="BH341" s="323"/>
      <c r="BI341" s="323"/>
      <c r="BJ341" s="323"/>
      <c r="BK341" s="323"/>
      <c r="BL341" s="324"/>
      <c r="BM341" s="341"/>
    </row>
    <row r="342" spans="1:65" x14ac:dyDescent="0.2">
      <c r="A342" s="72"/>
      <c r="B342" s="81"/>
      <c r="C342" s="80"/>
      <c r="D342" s="80"/>
      <c r="E342" s="80"/>
      <c r="F342" s="80"/>
      <c r="G342" s="80"/>
      <c r="H342" s="81"/>
      <c r="I342" s="81"/>
      <c r="J342" s="81"/>
      <c r="K342" s="81"/>
      <c r="L342" s="81"/>
      <c r="M342" s="81"/>
      <c r="N342" s="81"/>
      <c r="O342" s="81"/>
      <c r="P342" s="81"/>
      <c r="Q342" s="81"/>
      <c r="R342" s="81"/>
      <c r="S342" s="81"/>
      <c r="T342" s="81"/>
      <c r="U342" s="81"/>
      <c r="V342" s="81"/>
      <c r="W342" s="81"/>
      <c r="X342" s="81"/>
      <c r="Y342" s="81"/>
      <c r="Z342" s="81"/>
      <c r="AA342" s="81"/>
      <c r="AB342" s="81"/>
      <c r="AC342" s="81"/>
      <c r="AD342" s="81"/>
      <c r="AE342" s="81"/>
      <c r="AF342" s="81"/>
      <c r="AG342" s="81"/>
      <c r="AH342" s="81"/>
      <c r="AI342" s="81"/>
      <c r="AJ342" s="81"/>
      <c r="AK342" s="81"/>
      <c r="AL342" s="81"/>
      <c r="AM342" s="81"/>
      <c r="AN342" s="81"/>
      <c r="AO342" s="81"/>
      <c r="AP342" s="81"/>
      <c r="AQ342" s="81"/>
      <c r="AR342" s="81"/>
      <c r="AS342" s="81"/>
      <c r="AT342" s="81"/>
      <c r="AU342" s="81"/>
      <c r="AV342" s="81"/>
      <c r="AW342" s="81"/>
      <c r="AX342" s="81"/>
      <c r="AY342" s="81"/>
      <c r="AZ342" s="81"/>
      <c r="BA342" s="81"/>
      <c r="BB342" s="81"/>
      <c r="BC342" s="81"/>
      <c r="BD342" s="81"/>
      <c r="BE342" s="81"/>
      <c r="BF342" s="81"/>
      <c r="BG342" s="323"/>
      <c r="BH342" s="323"/>
      <c r="BI342" s="323"/>
      <c r="BJ342" s="323"/>
      <c r="BK342" s="323"/>
      <c r="BL342" s="324"/>
      <c r="BM342" s="341"/>
    </row>
    <row r="343" spans="1:65" x14ac:dyDescent="0.2">
      <c r="A343" s="72"/>
      <c r="B343" s="81"/>
      <c r="C343" s="80"/>
      <c r="D343" s="80"/>
      <c r="E343" s="80"/>
      <c r="F343" s="80"/>
      <c r="G343" s="80"/>
      <c r="H343" s="81"/>
      <c r="I343" s="81"/>
      <c r="J343" s="81"/>
      <c r="K343" s="81"/>
      <c r="L343" s="81"/>
      <c r="M343" s="81"/>
      <c r="N343" s="81"/>
      <c r="O343" s="81"/>
      <c r="P343" s="81"/>
      <c r="Q343" s="81"/>
      <c r="R343" s="81"/>
      <c r="S343" s="81"/>
      <c r="T343" s="81"/>
      <c r="U343" s="81"/>
      <c r="V343" s="81"/>
      <c r="W343" s="81"/>
      <c r="X343" s="81"/>
      <c r="Y343" s="81"/>
      <c r="Z343" s="81"/>
      <c r="AA343" s="81"/>
      <c r="AB343" s="81"/>
      <c r="AC343" s="81"/>
      <c r="AD343" s="81"/>
      <c r="AE343" s="81"/>
      <c r="AF343" s="81"/>
      <c r="AG343" s="81"/>
      <c r="AH343" s="81"/>
      <c r="AI343" s="81"/>
      <c r="AJ343" s="81"/>
      <c r="AK343" s="81"/>
      <c r="AL343" s="81"/>
      <c r="AM343" s="81"/>
      <c r="AN343" s="81"/>
      <c r="AO343" s="81"/>
      <c r="AP343" s="81"/>
      <c r="AQ343" s="81"/>
      <c r="AR343" s="81"/>
      <c r="AS343" s="81"/>
      <c r="AT343" s="81"/>
      <c r="AU343" s="81"/>
      <c r="AV343" s="81"/>
      <c r="AW343" s="81"/>
      <c r="AX343" s="81"/>
      <c r="AY343" s="81"/>
      <c r="AZ343" s="81"/>
      <c r="BA343" s="81"/>
      <c r="BB343" s="81"/>
      <c r="BC343" s="81"/>
      <c r="BD343" s="81"/>
      <c r="BE343" s="81"/>
      <c r="BF343" s="81"/>
      <c r="BG343" s="323"/>
      <c r="BH343" s="323"/>
      <c r="BI343" s="323"/>
      <c r="BJ343" s="323"/>
      <c r="BK343" s="323"/>
      <c r="BL343" s="324"/>
      <c r="BM343" s="341"/>
    </row>
    <row r="344" spans="1:65" x14ac:dyDescent="0.2">
      <c r="A344" s="72"/>
      <c r="B344" s="81"/>
      <c r="C344" s="80"/>
      <c r="D344" s="80"/>
      <c r="E344" s="80"/>
      <c r="F344" s="80"/>
      <c r="G344" s="80"/>
      <c r="H344" s="81"/>
      <c r="I344" s="81"/>
      <c r="J344" s="81"/>
      <c r="K344" s="81"/>
      <c r="L344" s="81"/>
      <c r="M344" s="81"/>
      <c r="N344" s="81"/>
      <c r="O344" s="81"/>
      <c r="P344" s="81"/>
      <c r="Q344" s="81"/>
      <c r="R344" s="81"/>
      <c r="S344" s="81"/>
      <c r="T344" s="81"/>
      <c r="U344" s="81"/>
      <c r="V344" s="81"/>
      <c r="W344" s="81"/>
      <c r="X344" s="81"/>
      <c r="Y344" s="81"/>
      <c r="Z344" s="81"/>
      <c r="AA344" s="81"/>
      <c r="AB344" s="81"/>
      <c r="AC344" s="81"/>
      <c r="AD344" s="81"/>
      <c r="AE344" s="81"/>
      <c r="AF344" s="81"/>
      <c r="AG344" s="81"/>
      <c r="AH344" s="81"/>
      <c r="AI344" s="81"/>
      <c r="AJ344" s="81"/>
      <c r="AK344" s="81"/>
      <c r="AL344" s="81"/>
      <c r="AM344" s="81"/>
      <c r="AN344" s="81"/>
      <c r="AO344" s="81"/>
      <c r="AP344" s="81"/>
      <c r="AQ344" s="81"/>
      <c r="AR344" s="81"/>
      <c r="AS344" s="81"/>
      <c r="AT344" s="81"/>
      <c r="AU344" s="81"/>
      <c r="AV344" s="81"/>
      <c r="AW344" s="81"/>
      <c r="AX344" s="81"/>
      <c r="AY344" s="81"/>
      <c r="AZ344" s="81"/>
      <c r="BA344" s="81"/>
      <c r="BB344" s="81"/>
      <c r="BC344" s="81"/>
      <c r="BD344" s="81"/>
      <c r="BE344" s="81"/>
      <c r="BF344" s="81"/>
      <c r="BG344" s="323"/>
      <c r="BH344" s="323"/>
      <c r="BI344" s="323"/>
      <c r="BJ344" s="323"/>
      <c r="BK344" s="323"/>
      <c r="BL344" s="324"/>
      <c r="BM344" s="341"/>
    </row>
    <row r="345" spans="1:65" x14ac:dyDescent="0.2">
      <c r="A345" s="72"/>
      <c r="B345" s="81"/>
      <c r="C345" s="80"/>
      <c r="D345" s="80"/>
      <c r="E345" s="80"/>
      <c r="F345" s="80"/>
      <c r="G345" s="80"/>
      <c r="H345" s="81"/>
      <c r="I345" s="81"/>
      <c r="J345" s="81"/>
      <c r="K345" s="81"/>
      <c r="L345" s="81"/>
      <c r="M345" s="81"/>
      <c r="N345" s="81"/>
      <c r="O345" s="81"/>
      <c r="P345" s="81"/>
      <c r="Q345" s="81"/>
      <c r="R345" s="81"/>
      <c r="S345" s="81"/>
      <c r="T345" s="81"/>
      <c r="U345" s="81"/>
      <c r="V345" s="81"/>
      <c r="W345" s="81"/>
      <c r="X345" s="81"/>
      <c r="Y345" s="81"/>
      <c r="Z345" s="81"/>
      <c r="AA345" s="81"/>
      <c r="AB345" s="81"/>
      <c r="AC345" s="81"/>
      <c r="AD345" s="81"/>
      <c r="AE345" s="81"/>
      <c r="AF345" s="81"/>
      <c r="AG345" s="81"/>
      <c r="AH345" s="81"/>
      <c r="AI345" s="81"/>
      <c r="AJ345" s="81"/>
      <c r="AK345" s="81"/>
      <c r="AL345" s="81"/>
      <c r="AM345" s="81"/>
      <c r="AN345" s="81"/>
      <c r="AO345" s="81"/>
      <c r="AP345" s="81"/>
      <c r="AQ345" s="81"/>
      <c r="AR345" s="81"/>
      <c r="AS345" s="81"/>
      <c r="AT345" s="81"/>
      <c r="AU345" s="81"/>
      <c r="AV345" s="81"/>
      <c r="AW345" s="81"/>
      <c r="AX345" s="81"/>
      <c r="AY345" s="81"/>
      <c r="AZ345" s="81"/>
      <c r="BA345" s="81"/>
      <c r="BB345" s="81"/>
      <c r="BC345" s="81"/>
      <c r="BD345" s="81"/>
      <c r="BE345" s="81"/>
      <c r="BF345" s="81"/>
      <c r="BG345" s="323"/>
      <c r="BH345" s="323"/>
      <c r="BI345" s="323"/>
      <c r="BJ345" s="323"/>
      <c r="BK345" s="323"/>
      <c r="BL345" s="324"/>
      <c r="BM345" s="341"/>
    </row>
    <row r="346" spans="1:65" x14ac:dyDescent="0.2">
      <c r="A346" s="72"/>
      <c r="B346" s="81"/>
      <c r="C346" s="80"/>
      <c r="D346" s="80"/>
      <c r="E346" s="80"/>
      <c r="F346" s="80"/>
      <c r="G346" s="80"/>
      <c r="H346" s="81"/>
      <c r="I346" s="81"/>
      <c r="J346" s="81"/>
      <c r="K346" s="81"/>
      <c r="L346" s="81"/>
      <c r="M346" s="81"/>
      <c r="N346" s="81"/>
      <c r="O346" s="81"/>
      <c r="P346" s="81"/>
      <c r="Q346" s="81"/>
      <c r="R346" s="81"/>
      <c r="S346" s="81"/>
      <c r="T346" s="81"/>
      <c r="U346" s="81"/>
      <c r="V346" s="81"/>
      <c r="W346" s="81"/>
      <c r="X346" s="81"/>
      <c r="Y346" s="81"/>
      <c r="Z346" s="81"/>
      <c r="AA346" s="81"/>
      <c r="AB346" s="81"/>
      <c r="AC346" s="81"/>
      <c r="AD346" s="81"/>
      <c r="AE346" s="81"/>
      <c r="AF346" s="81"/>
      <c r="AG346" s="81"/>
      <c r="AH346" s="81"/>
      <c r="AI346" s="81"/>
      <c r="AJ346" s="81"/>
      <c r="AK346" s="81"/>
      <c r="AL346" s="81"/>
      <c r="AM346" s="81"/>
      <c r="AN346" s="81"/>
      <c r="AO346" s="81"/>
      <c r="AP346" s="81"/>
      <c r="AQ346" s="81"/>
      <c r="AR346" s="81"/>
      <c r="AS346" s="81"/>
      <c r="AT346" s="81"/>
      <c r="AU346" s="81"/>
      <c r="AV346" s="81"/>
      <c r="AW346" s="81"/>
      <c r="AX346" s="81"/>
      <c r="AY346" s="81"/>
      <c r="AZ346" s="81"/>
      <c r="BA346" s="81"/>
      <c r="BB346" s="81"/>
      <c r="BC346" s="81"/>
      <c r="BD346" s="81"/>
      <c r="BE346" s="81"/>
      <c r="BF346" s="81"/>
      <c r="BG346" s="323"/>
      <c r="BH346" s="323"/>
      <c r="BI346" s="323"/>
      <c r="BJ346" s="323"/>
      <c r="BK346" s="323"/>
      <c r="BL346" s="324"/>
      <c r="BM346" s="341"/>
    </row>
    <row r="347" spans="1:65" x14ac:dyDescent="0.2">
      <c r="A347" s="72"/>
      <c r="B347" s="81"/>
      <c r="C347" s="80"/>
      <c r="D347" s="80"/>
      <c r="E347" s="80"/>
      <c r="F347" s="80"/>
      <c r="G347" s="80"/>
      <c r="H347" s="81"/>
      <c r="I347" s="81"/>
      <c r="J347" s="81"/>
      <c r="K347" s="81"/>
      <c r="L347" s="81"/>
      <c r="M347" s="81"/>
      <c r="N347" s="81"/>
      <c r="O347" s="81"/>
      <c r="P347" s="81"/>
      <c r="Q347" s="81"/>
      <c r="R347" s="81"/>
      <c r="S347" s="81"/>
      <c r="T347" s="81"/>
      <c r="U347" s="81"/>
      <c r="V347" s="81"/>
      <c r="W347" s="81"/>
      <c r="X347" s="81"/>
      <c r="Y347" s="81"/>
      <c r="Z347" s="81"/>
      <c r="AA347" s="81"/>
      <c r="AB347" s="81"/>
      <c r="AC347" s="81"/>
      <c r="AD347" s="81"/>
      <c r="AE347" s="81"/>
      <c r="AF347" s="81"/>
      <c r="AG347" s="81"/>
      <c r="AH347" s="81"/>
      <c r="AI347" s="81"/>
      <c r="AJ347" s="81"/>
      <c r="AK347" s="81"/>
      <c r="AL347" s="81"/>
      <c r="AM347" s="81"/>
      <c r="AN347" s="81"/>
      <c r="AO347" s="81"/>
      <c r="AP347" s="81"/>
      <c r="AQ347" s="81"/>
      <c r="AR347" s="81"/>
      <c r="AS347" s="81"/>
      <c r="AT347" s="81"/>
      <c r="AU347" s="81"/>
      <c r="AV347" s="81"/>
      <c r="AW347" s="81"/>
      <c r="AX347" s="81"/>
      <c r="AY347" s="81"/>
      <c r="AZ347" s="81"/>
      <c r="BA347" s="81"/>
      <c r="BB347" s="81"/>
      <c r="BC347" s="81"/>
      <c r="BD347" s="81"/>
      <c r="BE347" s="81"/>
      <c r="BF347" s="81"/>
      <c r="BG347" s="323"/>
      <c r="BH347" s="323"/>
      <c r="BI347" s="323"/>
      <c r="BJ347" s="323"/>
      <c r="BK347" s="323"/>
      <c r="BL347" s="324"/>
      <c r="BM347" s="341"/>
    </row>
    <row r="348" spans="1:65" x14ac:dyDescent="0.2">
      <c r="A348" s="72"/>
      <c r="B348" s="81"/>
      <c r="C348" s="80"/>
      <c r="D348" s="80"/>
      <c r="E348" s="80"/>
      <c r="F348" s="80"/>
      <c r="G348" s="80"/>
      <c r="H348" s="81"/>
      <c r="I348" s="81"/>
      <c r="J348" s="81"/>
      <c r="K348" s="81"/>
      <c r="L348" s="81"/>
      <c r="M348" s="81"/>
      <c r="N348" s="81"/>
      <c r="O348" s="81"/>
      <c r="P348" s="81"/>
      <c r="Q348" s="81"/>
      <c r="R348" s="81"/>
      <c r="S348" s="81"/>
      <c r="T348" s="81"/>
      <c r="U348" s="81"/>
      <c r="V348" s="81"/>
      <c r="W348" s="81"/>
      <c r="X348" s="81"/>
      <c r="Y348" s="81"/>
      <c r="Z348" s="81"/>
      <c r="AA348" s="81"/>
      <c r="AB348" s="81"/>
      <c r="AC348" s="81"/>
      <c r="AD348" s="81"/>
      <c r="AE348" s="81"/>
      <c r="AF348" s="81"/>
      <c r="AG348" s="81"/>
      <c r="AH348" s="81"/>
      <c r="AI348" s="81"/>
      <c r="AJ348" s="81"/>
      <c r="AK348" s="81"/>
      <c r="AL348" s="81"/>
      <c r="AM348" s="81"/>
      <c r="AN348" s="81"/>
      <c r="AO348" s="81"/>
      <c r="AP348" s="81"/>
      <c r="AQ348" s="81"/>
      <c r="AR348" s="81"/>
      <c r="AS348" s="81"/>
      <c r="AT348" s="81"/>
      <c r="AU348" s="81"/>
      <c r="AV348" s="81"/>
      <c r="AW348" s="81"/>
      <c r="AX348" s="81"/>
      <c r="AY348" s="81"/>
      <c r="AZ348" s="81"/>
      <c r="BA348" s="81"/>
      <c r="BB348" s="81"/>
      <c r="BC348" s="81"/>
      <c r="BD348" s="81"/>
      <c r="BE348" s="81"/>
      <c r="BF348" s="81"/>
      <c r="BG348" s="323"/>
      <c r="BH348" s="323"/>
      <c r="BI348" s="323"/>
      <c r="BJ348" s="323"/>
      <c r="BK348" s="323"/>
      <c r="BL348" s="324"/>
      <c r="BM348" s="341"/>
    </row>
    <row r="349" spans="1:65" x14ac:dyDescent="0.2">
      <c r="A349" s="72"/>
      <c r="B349" s="81"/>
      <c r="C349" s="80"/>
      <c r="D349" s="80"/>
      <c r="E349" s="80"/>
      <c r="F349" s="80"/>
      <c r="G349" s="80"/>
      <c r="H349" s="81"/>
      <c r="I349" s="81"/>
      <c r="J349" s="81"/>
      <c r="K349" s="81"/>
      <c r="L349" s="81"/>
      <c r="M349" s="81"/>
      <c r="N349" s="81"/>
      <c r="O349" s="81"/>
      <c r="P349" s="81"/>
      <c r="Q349" s="81"/>
      <c r="R349" s="81"/>
      <c r="S349" s="81"/>
      <c r="T349" s="81"/>
      <c r="U349" s="81"/>
      <c r="V349" s="81"/>
      <c r="W349" s="81"/>
      <c r="X349" s="81"/>
      <c r="Y349" s="81"/>
      <c r="Z349" s="81"/>
      <c r="AA349" s="81"/>
      <c r="AB349" s="81"/>
      <c r="AC349" s="81"/>
      <c r="AD349" s="81"/>
      <c r="AE349" s="81"/>
      <c r="AF349" s="81"/>
      <c r="AG349" s="81"/>
      <c r="AH349" s="81"/>
      <c r="AI349" s="81"/>
      <c r="AJ349" s="81"/>
      <c r="AK349" s="81"/>
      <c r="AL349" s="81"/>
      <c r="AM349" s="81"/>
      <c r="AN349" s="81"/>
      <c r="AO349" s="81"/>
      <c r="AP349" s="81"/>
      <c r="AQ349" s="81"/>
      <c r="AR349" s="81"/>
      <c r="AS349" s="81"/>
      <c r="AT349" s="81"/>
      <c r="AU349" s="81"/>
      <c r="AV349" s="81"/>
      <c r="AW349" s="81"/>
      <c r="AX349" s="81"/>
      <c r="AY349" s="81"/>
      <c r="AZ349" s="81"/>
      <c r="BA349" s="81"/>
      <c r="BB349" s="81"/>
      <c r="BC349" s="81"/>
      <c r="BD349" s="81"/>
      <c r="BE349" s="81"/>
      <c r="BF349" s="81"/>
      <c r="BG349" s="323"/>
      <c r="BH349" s="323"/>
      <c r="BI349" s="323"/>
      <c r="BJ349" s="323"/>
      <c r="BK349" s="323"/>
      <c r="BL349" s="324"/>
      <c r="BM349" s="341"/>
    </row>
    <row r="350" spans="1:65" x14ac:dyDescent="0.2">
      <c r="A350" s="72"/>
      <c r="B350" s="81"/>
      <c r="C350" s="80"/>
      <c r="D350" s="80"/>
      <c r="E350" s="80"/>
      <c r="F350" s="80"/>
      <c r="G350" s="80"/>
      <c r="H350" s="81"/>
      <c r="I350" s="81"/>
      <c r="J350" s="81"/>
      <c r="K350" s="81"/>
      <c r="L350" s="81"/>
      <c r="M350" s="81"/>
      <c r="N350" s="81"/>
      <c r="O350" s="81"/>
      <c r="P350" s="81"/>
      <c r="Q350" s="81"/>
      <c r="R350" s="81"/>
      <c r="S350" s="81"/>
      <c r="T350" s="81"/>
      <c r="U350" s="81"/>
      <c r="V350" s="81"/>
      <c r="W350" s="81"/>
      <c r="X350" s="81"/>
      <c r="Y350" s="81"/>
      <c r="Z350" s="81"/>
      <c r="AA350" s="81"/>
      <c r="AB350" s="81"/>
      <c r="AC350" s="81"/>
      <c r="AD350" s="81"/>
      <c r="AE350" s="81"/>
      <c r="AF350" s="81"/>
      <c r="AG350" s="81"/>
      <c r="AH350" s="81"/>
      <c r="AI350" s="81"/>
      <c r="AJ350" s="81"/>
      <c r="AK350" s="81"/>
      <c r="AL350" s="81"/>
      <c r="AM350" s="81"/>
      <c r="AN350" s="81"/>
      <c r="AO350" s="81"/>
      <c r="AP350" s="81"/>
      <c r="AQ350" s="81"/>
      <c r="AR350" s="81"/>
      <c r="AS350" s="81"/>
      <c r="AT350" s="81"/>
      <c r="AU350" s="81"/>
      <c r="AV350" s="81"/>
      <c r="AW350" s="81"/>
      <c r="AX350" s="81"/>
      <c r="AY350" s="81"/>
      <c r="AZ350" s="81"/>
      <c r="BA350" s="81"/>
      <c r="BB350" s="81"/>
      <c r="BC350" s="81"/>
      <c r="BD350" s="81"/>
      <c r="BE350" s="81"/>
      <c r="BF350" s="81"/>
      <c r="BG350" s="323"/>
      <c r="BH350" s="323"/>
      <c r="BI350" s="323"/>
      <c r="BJ350" s="323"/>
      <c r="BK350" s="323"/>
      <c r="BL350" s="324"/>
      <c r="BM350" s="341"/>
    </row>
    <row r="351" spans="1:65" x14ac:dyDescent="0.2">
      <c r="A351" s="72"/>
      <c r="B351" s="81"/>
      <c r="C351" s="80"/>
      <c r="D351" s="80"/>
      <c r="E351" s="80"/>
      <c r="F351" s="80"/>
      <c r="G351" s="80"/>
      <c r="H351" s="81"/>
      <c r="I351" s="81"/>
      <c r="J351" s="81"/>
      <c r="K351" s="81"/>
      <c r="L351" s="81"/>
      <c r="M351" s="81"/>
      <c r="N351" s="81"/>
      <c r="O351" s="81"/>
      <c r="P351" s="81"/>
      <c r="Q351" s="81"/>
      <c r="R351" s="81"/>
      <c r="S351" s="81"/>
      <c r="T351" s="81"/>
      <c r="U351" s="81"/>
      <c r="V351" s="81"/>
      <c r="W351" s="81"/>
      <c r="X351" s="81"/>
      <c r="Y351" s="81"/>
      <c r="Z351" s="81"/>
      <c r="AA351" s="81"/>
      <c r="AB351" s="81"/>
      <c r="AC351" s="81"/>
      <c r="AD351" s="81"/>
      <c r="AE351" s="81"/>
      <c r="AF351" s="81"/>
      <c r="AG351" s="81"/>
      <c r="AH351" s="81"/>
      <c r="AI351" s="81"/>
      <c r="AJ351" s="81"/>
      <c r="AK351" s="81"/>
      <c r="AL351" s="81"/>
      <c r="AM351" s="81"/>
      <c r="AN351" s="81"/>
      <c r="AO351" s="81"/>
      <c r="AP351" s="81"/>
      <c r="AQ351" s="81"/>
      <c r="AR351" s="81"/>
      <c r="AS351" s="81"/>
      <c r="AT351" s="81"/>
      <c r="AU351" s="81"/>
      <c r="AV351" s="81"/>
      <c r="AW351" s="81"/>
      <c r="AX351" s="81"/>
      <c r="AY351" s="81"/>
      <c r="AZ351" s="81"/>
      <c r="BA351" s="81"/>
      <c r="BB351" s="81"/>
      <c r="BC351" s="81"/>
      <c r="BD351" s="81"/>
      <c r="BE351" s="81"/>
      <c r="BF351" s="81"/>
      <c r="BG351" s="323"/>
      <c r="BH351" s="323"/>
      <c r="BI351" s="323"/>
      <c r="BJ351" s="323"/>
      <c r="BK351" s="323"/>
      <c r="BL351" s="324"/>
      <c r="BM351" s="341"/>
    </row>
    <row r="352" spans="1:65" x14ac:dyDescent="0.2">
      <c r="A352" s="72"/>
      <c r="B352" s="81"/>
      <c r="C352" s="80"/>
      <c r="D352" s="80"/>
      <c r="E352" s="80"/>
      <c r="F352" s="80"/>
      <c r="G352" s="80"/>
      <c r="H352" s="81"/>
      <c r="I352" s="81"/>
      <c r="J352" s="81"/>
      <c r="K352" s="81"/>
      <c r="L352" s="81"/>
      <c r="M352" s="81"/>
      <c r="N352" s="81"/>
      <c r="O352" s="81"/>
      <c r="P352" s="81"/>
      <c r="Q352" s="81"/>
      <c r="R352" s="81"/>
      <c r="S352" s="81"/>
      <c r="T352" s="81"/>
      <c r="U352" s="81"/>
      <c r="V352" s="81"/>
      <c r="W352" s="81"/>
      <c r="X352" s="81"/>
      <c r="Y352" s="81"/>
      <c r="Z352" s="81"/>
      <c r="AA352" s="81"/>
      <c r="AB352" s="81"/>
      <c r="AC352" s="81"/>
      <c r="AD352" s="81"/>
      <c r="AE352" s="81"/>
      <c r="AF352" s="81"/>
      <c r="AG352" s="81"/>
      <c r="AH352" s="81"/>
      <c r="AI352" s="81"/>
      <c r="AJ352" s="81"/>
      <c r="AK352" s="81"/>
      <c r="AL352" s="81"/>
      <c r="AM352" s="81"/>
      <c r="AN352" s="81"/>
      <c r="AO352" s="81"/>
      <c r="AP352" s="81"/>
      <c r="AQ352" s="81"/>
      <c r="AR352" s="81"/>
      <c r="AS352" s="81"/>
      <c r="AT352" s="81"/>
      <c r="AU352" s="81"/>
      <c r="AV352" s="81"/>
      <c r="AW352" s="81"/>
      <c r="AX352" s="81"/>
      <c r="AY352" s="81"/>
      <c r="AZ352" s="81"/>
      <c r="BA352" s="81"/>
      <c r="BB352" s="81"/>
      <c r="BC352" s="81"/>
      <c r="BD352" s="81"/>
      <c r="BE352" s="81"/>
      <c r="BF352" s="81"/>
      <c r="BG352" s="323"/>
      <c r="BH352" s="323"/>
      <c r="BI352" s="323"/>
      <c r="BJ352" s="323"/>
      <c r="BK352" s="323"/>
      <c r="BL352" s="324"/>
      <c r="BM352" s="341"/>
    </row>
    <row r="353" spans="1:65" x14ac:dyDescent="0.2">
      <c r="A353" s="72"/>
      <c r="B353" s="81"/>
      <c r="C353" s="80"/>
      <c r="D353" s="80"/>
      <c r="E353" s="80"/>
      <c r="F353" s="80"/>
      <c r="G353" s="80"/>
      <c r="H353" s="81"/>
      <c r="I353" s="81"/>
      <c r="J353" s="81"/>
      <c r="K353" s="81"/>
      <c r="L353" s="81"/>
      <c r="M353" s="81"/>
      <c r="N353" s="81"/>
      <c r="O353" s="81"/>
      <c r="P353" s="81"/>
      <c r="Q353" s="81"/>
      <c r="R353" s="81"/>
      <c r="S353" s="81"/>
      <c r="T353" s="81"/>
      <c r="U353" s="81"/>
      <c r="V353" s="81"/>
      <c r="W353" s="81"/>
      <c r="X353" s="81"/>
      <c r="Y353" s="81"/>
      <c r="Z353" s="81"/>
      <c r="AA353" s="81"/>
      <c r="AB353" s="81"/>
      <c r="AC353" s="81"/>
      <c r="AD353" s="81"/>
      <c r="AE353" s="81"/>
      <c r="AF353" s="81"/>
      <c r="AG353" s="81"/>
      <c r="AH353" s="81"/>
      <c r="AI353" s="81"/>
      <c r="AJ353" s="81"/>
      <c r="AK353" s="81"/>
      <c r="AL353" s="81"/>
      <c r="AM353" s="81"/>
      <c r="AN353" s="81"/>
      <c r="AO353" s="81"/>
      <c r="AP353" s="81"/>
      <c r="AQ353" s="81"/>
      <c r="AR353" s="81"/>
      <c r="AS353" s="81"/>
      <c r="AT353" s="81"/>
      <c r="AU353" s="81"/>
      <c r="AV353" s="81"/>
      <c r="AW353" s="81"/>
      <c r="AX353" s="81"/>
      <c r="AY353" s="81"/>
      <c r="AZ353" s="81"/>
      <c r="BA353" s="81"/>
      <c r="BB353" s="81"/>
      <c r="BC353" s="81"/>
      <c r="BD353" s="81"/>
      <c r="BE353" s="81"/>
      <c r="BF353" s="81"/>
      <c r="BG353" s="323"/>
      <c r="BH353" s="323"/>
      <c r="BI353" s="323"/>
      <c r="BJ353" s="323"/>
      <c r="BK353" s="323"/>
      <c r="BL353" s="324"/>
      <c r="BM353" s="341"/>
    </row>
    <row r="354" spans="1:65" x14ac:dyDescent="0.2">
      <c r="A354" s="72"/>
      <c r="B354" s="81"/>
      <c r="C354" s="80"/>
      <c r="D354" s="80"/>
      <c r="E354" s="80"/>
      <c r="F354" s="80"/>
      <c r="G354" s="80"/>
      <c r="H354" s="81"/>
      <c r="I354" s="81"/>
      <c r="J354" s="81"/>
      <c r="K354" s="81"/>
      <c r="L354" s="81"/>
      <c r="M354" s="81"/>
      <c r="N354" s="81"/>
      <c r="O354" s="81"/>
      <c r="P354" s="81"/>
      <c r="Q354" s="81"/>
      <c r="R354" s="81"/>
      <c r="S354" s="81"/>
      <c r="T354" s="81"/>
      <c r="U354" s="81"/>
      <c r="V354" s="81"/>
      <c r="W354" s="81"/>
      <c r="X354" s="81"/>
      <c r="Y354" s="81"/>
      <c r="Z354" s="81"/>
      <c r="AA354" s="81"/>
      <c r="AB354" s="81"/>
      <c r="AC354" s="81"/>
      <c r="AD354" s="81"/>
      <c r="AE354" s="81"/>
      <c r="AF354" s="81"/>
      <c r="AG354" s="81"/>
      <c r="AH354" s="81"/>
      <c r="AI354" s="81"/>
      <c r="AJ354" s="81"/>
      <c r="AK354" s="81"/>
      <c r="AL354" s="81"/>
      <c r="AM354" s="81"/>
      <c r="AN354" s="81"/>
      <c r="AO354" s="81"/>
      <c r="AP354" s="81"/>
      <c r="AQ354" s="81"/>
      <c r="AR354" s="81"/>
      <c r="AS354" s="81"/>
      <c r="AT354" s="81"/>
      <c r="AU354" s="81"/>
      <c r="AV354" s="81"/>
      <c r="AW354" s="81"/>
      <c r="AX354" s="81"/>
      <c r="AY354" s="81"/>
      <c r="AZ354" s="81"/>
      <c r="BA354" s="81"/>
      <c r="BB354" s="81"/>
      <c r="BC354" s="81"/>
      <c r="BD354" s="81"/>
      <c r="BE354" s="81"/>
      <c r="BF354" s="81"/>
      <c r="BG354" s="323"/>
      <c r="BH354" s="323"/>
      <c r="BI354" s="323"/>
      <c r="BJ354" s="323"/>
      <c r="BK354" s="323"/>
      <c r="BL354" s="324"/>
      <c r="BM354" s="341"/>
    </row>
    <row r="355" spans="1:65" x14ac:dyDescent="0.2">
      <c r="A355" s="72"/>
      <c r="B355" s="81"/>
      <c r="C355" s="80"/>
      <c r="D355" s="80"/>
      <c r="E355" s="80"/>
      <c r="F355" s="80"/>
      <c r="G355" s="80"/>
      <c r="H355" s="81"/>
      <c r="I355" s="81"/>
      <c r="J355" s="81"/>
      <c r="K355" s="81"/>
      <c r="L355" s="81"/>
      <c r="M355" s="81"/>
      <c r="N355" s="81"/>
      <c r="O355" s="81"/>
      <c r="P355" s="81"/>
      <c r="Q355" s="81"/>
      <c r="R355" s="81"/>
      <c r="S355" s="81"/>
      <c r="T355" s="81"/>
      <c r="U355" s="81"/>
      <c r="V355" s="81"/>
      <c r="W355" s="81"/>
      <c r="X355" s="81"/>
      <c r="Y355" s="81"/>
      <c r="Z355" s="81"/>
      <c r="AA355" s="81"/>
      <c r="AB355" s="81"/>
      <c r="AC355" s="81"/>
      <c r="AD355" s="81"/>
      <c r="AE355" s="81"/>
      <c r="AF355" s="81"/>
      <c r="AG355" s="81"/>
      <c r="AH355" s="81"/>
      <c r="AI355" s="81"/>
      <c r="AJ355" s="81"/>
      <c r="AK355" s="81"/>
      <c r="AL355" s="81"/>
      <c r="AM355" s="81"/>
      <c r="AN355" s="81"/>
      <c r="AO355" s="81"/>
      <c r="AP355" s="81"/>
      <c r="AQ355" s="81"/>
      <c r="AR355" s="81"/>
      <c r="AS355" s="81"/>
      <c r="AT355" s="81"/>
      <c r="AU355" s="81"/>
      <c r="AV355" s="81"/>
      <c r="AW355" s="81"/>
      <c r="AX355" s="81"/>
      <c r="AY355" s="81"/>
      <c r="AZ355" s="81"/>
      <c r="BA355" s="81"/>
      <c r="BB355" s="81"/>
      <c r="BC355" s="81"/>
      <c r="BD355" s="81"/>
      <c r="BE355" s="81"/>
      <c r="BF355" s="81"/>
      <c r="BG355" s="323"/>
      <c r="BH355" s="323"/>
      <c r="BI355" s="323"/>
      <c r="BJ355" s="323"/>
      <c r="BK355" s="323"/>
      <c r="BL355" s="324"/>
      <c r="BM355" s="341"/>
    </row>
    <row r="356" spans="1:65" x14ac:dyDescent="0.2">
      <c r="A356" s="72"/>
      <c r="B356" s="81"/>
      <c r="C356" s="80"/>
      <c r="D356" s="80"/>
      <c r="E356" s="80"/>
      <c r="F356" s="80"/>
      <c r="G356" s="80"/>
      <c r="H356" s="81"/>
      <c r="I356" s="81"/>
      <c r="J356" s="81"/>
      <c r="K356" s="81"/>
      <c r="L356" s="81"/>
      <c r="M356" s="81"/>
      <c r="N356" s="81"/>
      <c r="O356" s="81"/>
      <c r="P356" s="81"/>
      <c r="Q356" s="81"/>
      <c r="R356" s="81"/>
      <c r="S356" s="81"/>
      <c r="T356" s="81"/>
      <c r="U356" s="81"/>
      <c r="V356" s="81"/>
      <c r="W356" s="81"/>
      <c r="X356" s="81"/>
      <c r="Y356" s="81"/>
      <c r="Z356" s="81"/>
      <c r="AA356" s="81"/>
      <c r="AB356" s="81"/>
      <c r="AC356" s="81"/>
      <c r="AD356" s="81"/>
      <c r="AE356" s="81"/>
      <c r="AF356" s="81"/>
      <c r="AG356" s="81"/>
      <c r="AH356" s="81"/>
      <c r="AI356" s="81"/>
      <c r="AJ356" s="81"/>
      <c r="AK356" s="81"/>
      <c r="AL356" s="81"/>
      <c r="AM356" s="81"/>
      <c r="AN356" s="81"/>
      <c r="AO356" s="81"/>
      <c r="AP356" s="81"/>
      <c r="AQ356" s="81"/>
      <c r="AR356" s="81"/>
      <c r="AS356" s="81"/>
      <c r="AT356" s="81"/>
      <c r="AU356" s="81"/>
      <c r="AV356" s="81"/>
      <c r="AW356" s="81"/>
      <c r="AX356" s="81"/>
      <c r="AY356" s="81"/>
      <c r="AZ356" s="81"/>
      <c r="BA356" s="81"/>
      <c r="BB356" s="81"/>
      <c r="BC356" s="81"/>
      <c r="BD356" s="81"/>
      <c r="BE356" s="81"/>
      <c r="BF356" s="81"/>
      <c r="BG356" s="323"/>
      <c r="BH356" s="323"/>
      <c r="BI356" s="323"/>
      <c r="BJ356" s="323"/>
      <c r="BK356" s="323"/>
      <c r="BL356" s="324"/>
      <c r="BM356" s="341"/>
    </row>
    <row r="357" spans="1:65" x14ac:dyDescent="0.2">
      <c r="A357" s="72"/>
      <c r="B357" s="81"/>
      <c r="C357" s="80"/>
      <c r="D357" s="80"/>
      <c r="E357" s="80"/>
      <c r="F357" s="80"/>
      <c r="G357" s="80"/>
      <c r="H357" s="81"/>
      <c r="I357" s="81"/>
      <c r="J357" s="81"/>
      <c r="K357" s="81"/>
      <c r="L357" s="81"/>
      <c r="M357" s="81"/>
      <c r="N357" s="81"/>
      <c r="O357" s="81"/>
      <c r="P357" s="81"/>
      <c r="Q357" s="81"/>
      <c r="R357" s="81"/>
      <c r="S357" s="81"/>
      <c r="T357" s="81"/>
      <c r="U357" s="81"/>
      <c r="V357" s="81"/>
      <c r="W357" s="81"/>
      <c r="X357" s="81"/>
      <c r="Y357" s="81"/>
      <c r="Z357" s="81"/>
      <c r="AA357" s="81"/>
      <c r="AB357" s="81"/>
      <c r="AC357" s="81"/>
      <c r="AD357" s="81"/>
      <c r="AE357" s="81"/>
      <c r="AF357" s="81"/>
      <c r="AG357" s="81"/>
      <c r="AH357" s="81"/>
      <c r="AI357" s="81"/>
      <c r="AJ357" s="81"/>
      <c r="AK357" s="81"/>
      <c r="AL357" s="81"/>
      <c r="AM357" s="81"/>
      <c r="AN357" s="81"/>
      <c r="AO357" s="81"/>
      <c r="AP357" s="81"/>
      <c r="AQ357" s="81"/>
      <c r="AR357" s="81"/>
      <c r="AS357" s="81"/>
      <c r="AT357" s="81"/>
      <c r="AU357" s="81"/>
      <c r="AV357" s="81"/>
      <c r="AW357" s="81"/>
      <c r="AX357" s="81"/>
      <c r="AY357" s="81"/>
      <c r="AZ357" s="81"/>
      <c r="BA357" s="81"/>
      <c r="BB357" s="81"/>
      <c r="BC357" s="81"/>
      <c r="BD357" s="81"/>
      <c r="BE357" s="81"/>
      <c r="BF357" s="81"/>
      <c r="BG357" s="323"/>
      <c r="BH357" s="323"/>
      <c r="BI357" s="323"/>
      <c r="BJ357" s="323"/>
      <c r="BK357" s="323"/>
      <c r="BL357" s="324"/>
      <c r="BM357" s="341"/>
    </row>
    <row r="358" spans="1:65" x14ac:dyDescent="0.2">
      <c r="A358" s="72"/>
      <c r="B358" s="81"/>
      <c r="C358" s="80"/>
      <c r="D358" s="80"/>
      <c r="E358" s="80"/>
      <c r="F358" s="80"/>
      <c r="G358" s="80"/>
      <c r="H358" s="81"/>
      <c r="I358" s="81"/>
      <c r="J358" s="81"/>
      <c r="K358" s="81"/>
      <c r="L358" s="81"/>
      <c r="M358" s="81"/>
      <c r="N358" s="81"/>
      <c r="O358" s="81"/>
      <c r="P358" s="81"/>
      <c r="Q358" s="81"/>
      <c r="R358" s="81"/>
      <c r="S358" s="81"/>
      <c r="T358" s="81"/>
      <c r="U358" s="81"/>
      <c r="V358" s="81"/>
      <c r="W358" s="81"/>
      <c r="X358" s="81"/>
      <c r="Y358" s="81"/>
      <c r="Z358" s="81"/>
      <c r="AA358" s="81"/>
      <c r="AB358" s="81"/>
      <c r="AC358" s="81"/>
      <c r="AD358" s="81"/>
      <c r="AE358" s="81"/>
      <c r="AF358" s="81"/>
      <c r="AG358" s="81"/>
      <c r="AH358" s="81"/>
      <c r="AI358" s="81"/>
      <c r="AJ358" s="81"/>
      <c r="AK358" s="81"/>
      <c r="AL358" s="81"/>
      <c r="AM358" s="81"/>
      <c r="AN358" s="81"/>
      <c r="AO358" s="81"/>
      <c r="AP358" s="81"/>
      <c r="AQ358" s="81"/>
      <c r="AR358" s="81"/>
      <c r="AS358" s="81"/>
      <c r="AT358" s="81"/>
      <c r="AU358" s="81"/>
      <c r="AV358" s="81"/>
      <c r="AW358" s="81"/>
      <c r="AX358" s="81"/>
      <c r="AY358" s="81"/>
      <c r="AZ358" s="81"/>
      <c r="BA358" s="81"/>
      <c r="BB358" s="81"/>
      <c r="BC358" s="81"/>
      <c r="BD358" s="81"/>
      <c r="BE358" s="81"/>
      <c r="BF358" s="81"/>
      <c r="BG358" s="323"/>
      <c r="BH358" s="323"/>
      <c r="BI358" s="323"/>
      <c r="BJ358" s="323"/>
      <c r="BK358" s="323"/>
      <c r="BL358" s="324"/>
      <c r="BM358" s="341"/>
    </row>
    <row r="359" spans="1:65" x14ac:dyDescent="0.2">
      <c r="A359" s="72"/>
      <c r="B359" s="81"/>
      <c r="C359" s="80"/>
      <c r="D359" s="80"/>
      <c r="E359" s="80"/>
      <c r="F359" s="80"/>
      <c r="G359" s="80"/>
      <c r="H359" s="81"/>
      <c r="I359" s="81"/>
      <c r="J359" s="81"/>
      <c r="K359" s="81"/>
      <c r="L359" s="81"/>
      <c r="M359" s="81"/>
      <c r="N359" s="81"/>
      <c r="O359" s="81"/>
      <c r="P359" s="81"/>
      <c r="Q359" s="81"/>
      <c r="R359" s="81"/>
      <c r="S359" s="81"/>
      <c r="T359" s="81"/>
      <c r="U359" s="81"/>
      <c r="V359" s="81"/>
      <c r="W359" s="81"/>
      <c r="X359" s="81"/>
      <c r="Y359" s="81"/>
      <c r="Z359" s="81"/>
      <c r="AA359" s="81"/>
      <c r="AB359" s="81"/>
      <c r="AC359" s="81"/>
      <c r="AD359" s="81"/>
      <c r="AE359" s="81"/>
      <c r="AF359" s="81"/>
      <c r="AG359" s="81"/>
      <c r="AH359" s="81"/>
      <c r="AI359" s="81"/>
      <c r="AJ359" s="81"/>
      <c r="AK359" s="81"/>
      <c r="AL359" s="81"/>
      <c r="AM359" s="81"/>
      <c r="AN359" s="81"/>
      <c r="AO359" s="81"/>
      <c r="AP359" s="81"/>
      <c r="AQ359" s="81"/>
      <c r="AR359" s="81"/>
      <c r="AS359" s="81"/>
      <c r="AT359" s="81"/>
      <c r="AU359" s="81"/>
      <c r="AV359" s="81"/>
      <c r="AW359" s="81"/>
      <c r="AX359" s="81"/>
      <c r="AY359" s="81"/>
      <c r="AZ359" s="81"/>
      <c r="BA359" s="81"/>
      <c r="BB359" s="81"/>
      <c r="BC359" s="81"/>
      <c r="BD359" s="81"/>
      <c r="BE359" s="81"/>
      <c r="BF359" s="81"/>
      <c r="BG359" s="323"/>
      <c r="BH359" s="323"/>
      <c r="BI359" s="323"/>
      <c r="BJ359" s="323"/>
      <c r="BK359" s="323"/>
      <c r="BL359" s="324"/>
      <c r="BM359" s="341"/>
    </row>
    <row r="360" spans="1:65" x14ac:dyDescent="0.2">
      <c r="A360" s="72"/>
      <c r="B360" s="81"/>
      <c r="C360" s="80"/>
      <c r="D360" s="80"/>
      <c r="E360" s="80"/>
      <c r="F360" s="80"/>
      <c r="G360" s="80"/>
      <c r="H360" s="81"/>
      <c r="I360" s="81"/>
      <c r="J360" s="81"/>
      <c r="K360" s="81"/>
      <c r="L360" s="81"/>
      <c r="M360" s="81"/>
      <c r="N360" s="81"/>
      <c r="O360" s="81"/>
      <c r="P360" s="81"/>
      <c r="Q360" s="81"/>
      <c r="R360" s="81"/>
      <c r="S360" s="81"/>
      <c r="T360" s="81"/>
      <c r="U360" s="81"/>
      <c r="V360" s="81"/>
      <c r="W360" s="81"/>
      <c r="X360" s="81"/>
      <c r="Y360" s="81"/>
      <c r="Z360" s="81"/>
      <c r="AA360" s="81"/>
      <c r="AB360" s="81"/>
      <c r="AC360" s="81"/>
      <c r="AD360" s="81"/>
      <c r="AE360" s="81"/>
      <c r="AF360" s="81"/>
      <c r="AG360" s="81"/>
      <c r="AH360" s="81"/>
      <c r="AI360" s="81"/>
      <c r="AJ360" s="81"/>
      <c r="AK360" s="81"/>
      <c r="AL360" s="81"/>
      <c r="AM360" s="81"/>
      <c r="AN360" s="81"/>
      <c r="AO360" s="81"/>
      <c r="AP360" s="81"/>
      <c r="AQ360" s="81"/>
      <c r="AR360" s="81"/>
      <c r="AS360" s="81"/>
      <c r="AT360" s="81"/>
      <c r="AU360" s="81"/>
      <c r="AV360" s="81"/>
      <c r="AW360" s="81"/>
      <c r="AX360" s="81"/>
      <c r="AY360" s="81"/>
      <c r="AZ360" s="81"/>
      <c r="BA360" s="81"/>
      <c r="BB360" s="81"/>
      <c r="BC360" s="81"/>
      <c r="BD360" s="81"/>
      <c r="BE360" s="81"/>
      <c r="BF360" s="81"/>
      <c r="BG360" s="323"/>
      <c r="BH360" s="323"/>
      <c r="BI360" s="323"/>
      <c r="BJ360" s="323"/>
      <c r="BK360" s="323"/>
      <c r="BL360" s="324"/>
      <c r="BM360" s="341"/>
    </row>
    <row r="361" spans="1:65" x14ac:dyDescent="0.2">
      <c r="A361" s="72"/>
      <c r="B361" s="81"/>
      <c r="C361" s="80"/>
      <c r="D361" s="80"/>
      <c r="E361" s="80"/>
      <c r="F361" s="80"/>
      <c r="G361" s="80"/>
      <c r="H361" s="81"/>
      <c r="I361" s="81"/>
      <c r="J361" s="81"/>
      <c r="K361" s="81"/>
      <c r="L361" s="81"/>
      <c r="M361" s="81"/>
      <c r="N361" s="81"/>
      <c r="O361" s="81"/>
      <c r="P361" s="81"/>
      <c r="Q361" s="81"/>
      <c r="R361" s="81"/>
      <c r="S361" s="81"/>
      <c r="T361" s="81"/>
      <c r="U361" s="81"/>
      <c r="V361" s="81"/>
      <c r="W361" s="81"/>
      <c r="X361" s="81"/>
      <c r="Y361" s="81"/>
      <c r="Z361" s="81"/>
      <c r="AA361" s="81"/>
      <c r="AB361" s="81"/>
      <c r="AC361" s="81"/>
      <c r="AD361" s="81"/>
      <c r="AE361" s="81"/>
      <c r="AF361" s="81"/>
      <c r="AG361" s="81"/>
      <c r="AH361" s="81"/>
      <c r="AI361" s="81"/>
      <c r="AJ361" s="81"/>
      <c r="AK361" s="81"/>
      <c r="AL361" s="81"/>
      <c r="AM361" s="81"/>
      <c r="AN361" s="81"/>
      <c r="AO361" s="81"/>
      <c r="AP361" s="81"/>
      <c r="AQ361" s="81"/>
      <c r="AR361" s="81"/>
      <c r="AS361" s="81"/>
      <c r="AT361" s="81"/>
      <c r="AU361" s="81"/>
      <c r="AV361" s="81"/>
      <c r="AW361" s="81"/>
      <c r="AX361" s="81"/>
      <c r="AY361" s="81"/>
      <c r="AZ361" s="81"/>
      <c r="BA361" s="81"/>
      <c r="BB361" s="81"/>
      <c r="BC361" s="81"/>
      <c r="BD361" s="81"/>
      <c r="BE361" s="81"/>
      <c r="BF361" s="81"/>
      <c r="BG361" s="323"/>
      <c r="BH361" s="323"/>
      <c r="BI361" s="323"/>
      <c r="BJ361" s="323"/>
      <c r="BK361" s="323"/>
      <c r="BL361" s="324"/>
      <c r="BM361" s="341"/>
    </row>
    <row r="362" spans="1:65" x14ac:dyDescent="0.2">
      <c r="A362" s="72"/>
      <c r="B362" s="81"/>
      <c r="C362" s="80"/>
      <c r="D362" s="80"/>
      <c r="E362" s="80"/>
      <c r="F362" s="80"/>
      <c r="G362" s="80"/>
      <c r="H362" s="81"/>
      <c r="I362" s="81"/>
      <c r="J362" s="81"/>
      <c r="K362" s="81"/>
      <c r="L362" s="81"/>
      <c r="M362" s="81"/>
      <c r="N362" s="81"/>
      <c r="O362" s="81"/>
      <c r="P362" s="81"/>
      <c r="Q362" s="81"/>
      <c r="R362" s="81"/>
      <c r="S362" s="81"/>
      <c r="T362" s="81"/>
      <c r="U362" s="81"/>
      <c r="V362" s="81"/>
      <c r="W362" s="81"/>
      <c r="X362" s="81"/>
      <c r="Y362" s="81"/>
      <c r="Z362" s="81"/>
      <c r="AA362" s="81"/>
      <c r="AB362" s="81"/>
      <c r="AC362" s="81"/>
      <c r="AD362" s="81"/>
      <c r="AE362" s="81"/>
      <c r="AF362" s="81"/>
      <c r="AG362" s="81"/>
      <c r="AH362" s="81"/>
      <c r="AI362" s="81"/>
      <c r="AJ362" s="81"/>
      <c r="AK362" s="81"/>
      <c r="AL362" s="81"/>
      <c r="AM362" s="81"/>
      <c r="AN362" s="81"/>
      <c r="AO362" s="81"/>
      <c r="AP362" s="81"/>
      <c r="AQ362" s="81"/>
      <c r="AR362" s="81"/>
      <c r="AS362" s="81"/>
      <c r="AT362" s="81"/>
      <c r="AU362" s="81"/>
      <c r="AV362" s="81"/>
      <c r="AW362" s="81"/>
      <c r="AX362" s="81"/>
      <c r="AY362" s="81"/>
      <c r="AZ362" s="81"/>
      <c r="BA362" s="81"/>
      <c r="BB362" s="81"/>
      <c r="BC362" s="81"/>
      <c r="BD362" s="81"/>
      <c r="BE362" s="81"/>
      <c r="BF362" s="81"/>
      <c r="BG362" s="323"/>
      <c r="BH362" s="323"/>
      <c r="BI362" s="323"/>
      <c r="BJ362" s="323"/>
      <c r="BK362" s="323"/>
      <c r="BL362" s="324"/>
      <c r="BM362" s="341"/>
    </row>
    <row r="363" spans="1:65" x14ac:dyDescent="0.2">
      <c r="A363" s="72"/>
      <c r="B363" s="81"/>
      <c r="C363" s="80"/>
      <c r="D363" s="80"/>
      <c r="E363" s="80"/>
      <c r="F363" s="80"/>
      <c r="G363" s="80"/>
      <c r="H363" s="81"/>
      <c r="I363" s="81"/>
      <c r="J363" s="81"/>
      <c r="K363" s="81"/>
      <c r="L363" s="81"/>
      <c r="M363" s="81"/>
      <c r="N363" s="81"/>
      <c r="O363" s="81"/>
      <c r="P363" s="81"/>
      <c r="Q363" s="81"/>
      <c r="R363" s="81"/>
      <c r="S363" s="81"/>
      <c r="T363" s="81"/>
      <c r="U363" s="81"/>
      <c r="V363" s="81"/>
      <c r="W363" s="81"/>
      <c r="X363" s="81"/>
      <c r="Y363" s="81"/>
      <c r="Z363" s="81"/>
      <c r="AA363" s="81"/>
      <c r="AB363" s="81"/>
      <c r="AC363" s="81"/>
      <c r="AD363" s="81"/>
      <c r="AE363" s="81"/>
      <c r="AF363" s="81"/>
      <c r="AG363" s="81"/>
      <c r="AH363" s="81"/>
      <c r="AI363" s="81"/>
      <c r="AJ363" s="81"/>
      <c r="AK363" s="81"/>
      <c r="AL363" s="81"/>
      <c r="AM363" s="81"/>
      <c r="AN363" s="81"/>
      <c r="AO363" s="81"/>
      <c r="AP363" s="81"/>
      <c r="AQ363" s="81"/>
      <c r="AR363" s="81"/>
      <c r="AS363" s="81"/>
      <c r="AT363" s="81"/>
      <c r="AU363" s="81"/>
      <c r="AV363" s="81"/>
      <c r="AW363" s="81"/>
      <c r="AX363" s="81"/>
      <c r="AY363" s="81"/>
      <c r="AZ363" s="81"/>
      <c r="BA363" s="81"/>
      <c r="BB363" s="81"/>
      <c r="BC363" s="81"/>
      <c r="BD363" s="81"/>
      <c r="BE363" s="81"/>
      <c r="BF363" s="81"/>
      <c r="BG363" s="323"/>
      <c r="BH363" s="323"/>
      <c r="BI363" s="323"/>
      <c r="BJ363" s="323"/>
      <c r="BK363" s="323"/>
      <c r="BL363" s="324"/>
      <c r="BM363" s="341"/>
    </row>
    <row r="364" spans="1:65" x14ac:dyDescent="0.2">
      <c r="A364" s="72"/>
      <c r="B364" s="81"/>
      <c r="C364" s="80"/>
      <c r="D364" s="80"/>
      <c r="E364" s="80"/>
      <c r="F364" s="80"/>
      <c r="G364" s="80"/>
      <c r="H364" s="81"/>
      <c r="I364" s="81"/>
      <c r="J364" s="81"/>
      <c r="K364" s="81"/>
      <c r="L364" s="81"/>
      <c r="M364" s="81"/>
      <c r="N364" s="81"/>
      <c r="O364" s="81"/>
      <c r="P364" s="81"/>
      <c r="Q364" s="81"/>
      <c r="R364" s="81"/>
      <c r="S364" s="81"/>
      <c r="T364" s="81"/>
      <c r="U364" s="81"/>
      <c r="V364" s="81"/>
      <c r="W364" s="81"/>
      <c r="X364" s="81"/>
      <c r="Y364" s="81"/>
      <c r="Z364" s="81"/>
      <c r="AA364" s="81"/>
      <c r="AB364" s="81"/>
      <c r="AC364" s="81"/>
      <c r="AD364" s="81"/>
      <c r="AE364" s="81"/>
      <c r="AF364" s="81"/>
      <c r="AG364" s="81"/>
      <c r="AH364" s="81"/>
      <c r="AI364" s="81"/>
      <c r="AJ364" s="81"/>
      <c r="AK364" s="81"/>
      <c r="AL364" s="81"/>
      <c r="AM364" s="81"/>
      <c r="AN364" s="81"/>
      <c r="AO364" s="81"/>
      <c r="AP364" s="81"/>
      <c r="AQ364" s="81"/>
      <c r="AR364" s="81"/>
      <c r="AS364" s="81"/>
      <c r="AT364" s="81"/>
      <c r="AU364" s="81"/>
      <c r="AV364" s="81"/>
      <c r="AW364" s="81"/>
      <c r="AX364" s="81"/>
      <c r="AY364" s="81"/>
      <c r="AZ364" s="81"/>
      <c r="BA364" s="81"/>
      <c r="BB364" s="81"/>
      <c r="BC364" s="81"/>
      <c r="BD364" s="81"/>
      <c r="BE364" s="81"/>
      <c r="BF364" s="81"/>
      <c r="BG364" s="323"/>
      <c r="BH364" s="323"/>
      <c r="BI364" s="323"/>
      <c r="BJ364" s="323"/>
      <c r="BK364" s="323"/>
      <c r="BL364" s="324"/>
      <c r="BM364" s="341"/>
    </row>
    <row r="365" spans="1:65" x14ac:dyDescent="0.2">
      <c r="A365" s="72"/>
      <c r="B365" s="81"/>
      <c r="C365" s="80"/>
      <c r="D365" s="80"/>
      <c r="E365" s="80"/>
      <c r="F365" s="80"/>
      <c r="G365" s="80"/>
      <c r="H365" s="81"/>
      <c r="I365" s="81"/>
      <c r="J365" s="81"/>
      <c r="K365" s="81"/>
      <c r="L365" s="81"/>
      <c r="M365" s="81"/>
      <c r="N365" s="81"/>
      <c r="O365" s="81"/>
      <c r="P365" s="81"/>
      <c r="Q365" s="81"/>
      <c r="R365" s="81"/>
      <c r="S365" s="81"/>
      <c r="T365" s="81"/>
      <c r="U365" s="81"/>
      <c r="V365" s="81"/>
      <c r="W365" s="81"/>
      <c r="X365" s="81"/>
      <c r="Y365" s="81"/>
      <c r="Z365" s="81"/>
      <c r="AA365" s="81"/>
      <c r="AB365" s="81"/>
      <c r="AC365" s="81"/>
      <c r="AD365" s="81"/>
      <c r="AE365" s="81"/>
      <c r="AF365" s="81"/>
      <c r="AG365" s="81"/>
      <c r="AH365" s="81"/>
      <c r="AI365" s="81"/>
      <c r="AJ365" s="81"/>
      <c r="AK365" s="81"/>
      <c r="AL365" s="81"/>
      <c r="AM365" s="81"/>
      <c r="AN365" s="81"/>
      <c r="AO365" s="81"/>
      <c r="AP365" s="81"/>
      <c r="AQ365" s="81"/>
      <c r="AR365" s="81"/>
      <c r="AS365" s="81"/>
      <c r="AT365" s="81"/>
      <c r="AU365" s="81"/>
      <c r="AV365" s="81"/>
      <c r="AW365" s="81"/>
      <c r="AX365" s="81"/>
      <c r="AY365" s="81"/>
      <c r="AZ365" s="81"/>
      <c r="BA365" s="81"/>
      <c r="BB365" s="81"/>
      <c r="BC365" s="81"/>
      <c r="BD365" s="81"/>
      <c r="BE365" s="81"/>
      <c r="BF365" s="81"/>
      <c r="BG365" s="323"/>
      <c r="BH365" s="323"/>
      <c r="BI365" s="323"/>
      <c r="BJ365" s="323"/>
      <c r="BK365" s="323"/>
      <c r="BL365" s="324"/>
      <c r="BM365" s="341"/>
    </row>
    <row r="366" spans="1:65" x14ac:dyDescent="0.2">
      <c r="A366" s="72"/>
      <c r="B366" s="81"/>
      <c r="C366" s="80"/>
      <c r="D366" s="80"/>
      <c r="E366" s="80"/>
      <c r="F366" s="80"/>
      <c r="G366" s="80"/>
      <c r="H366" s="81"/>
      <c r="I366" s="81"/>
      <c r="J366" s="81"/>
      <c r="K366" s="81"/>
      <c r="L366" s="81"/>
      <c r="M366" s="81"/>
      <c r="N366" s="81"/>
      <c r="O366" s="81"/>
      <c r="P366" s="81"/>
      <c r="Q366" s="81"/>
      <c r="R366" s="81"/>
      <c r="S366" s="81"/>
      <c r="T366" s="81"/>
      <c r="U366" s="81"/>
      <c r="V366" s="81"/>
      <c r="W366" s="81"/>
      <c r="X366" s="81"/>
      <c r="Y366" s="81"/>
      <c r="Z366" s="81"/>
      <c r="AA366" s="81"/>
      <c r="AB366" s="81"/>
      <c r="AC366" s="81"/>
      <c r="AD366" s="81"/>
      <c r="AE366" s="81"/>
      <c r="AF366" s="81"/>
      <c r="AG366" s="81"/>
      <c r="AH366" s="81"/>
      <c r="AI366" s="81"/>
      <c r="AJ366" s="81"/>
      <c r="AK366" s="81"/>
      <c r="AL366" s="81"/>
      <c r="AM366" s="81"/>
      <c r="AN366" s="81"/>
      <c r="AO366" s="81"/>
      <c r="AP366" s="81"/>
      <c r="AQ366" s="81"/>
      <c r="AR366" s="81"/>
      <c r="AS366" s="81"/>
      <c r="AT366" s="81"/>
      <c r="AU366" s="81"/>
      <c r="AV366" s="81"/>
      <c r="AW366" s="81"/>
      <c r="AX366" s="81"/>
      <c r="AY366" s="81"/>
      <c r="AZ366" s="81"/>
      <c r="BA366" s="81"/>
      <c r="BB366" s="81"/>
      <c r="BC366" s="81"/>
      <c r="BD366" s="81"/>
      <c r="BE366" s="81"/>
      <c r="BF366" s="81"/>
      <c r="BG366" s="323"/>
      <c r="BH366" s="323"/>
      <c r="BI366" s="323"/>
      <c r="BJ366" s="323"/>
      <c r="BK366" s="323"/>
      <c r="BL366" s="324"/>
      <c r="BM366" s="341"/>
    </row>
    <row r="367" spans="1:65" x14ac:dyDescent="0.2">
      <c r="A367" s="72"/>
      <c r="B367" s="81"/>
      <c r="C367" s="80"/>
      <c r="D367" s="80"/>
      <c r="E367" s="80"/>
      <c r="F367" s="80"/>
      <c r="G367" s="80"/>
      <c r="H367" s="81"/>
      <c r="I367" s="81"/>
      <c r="J367" s="81"/>
      <c r="K367" s="81"/>
      <c r="L367" s="81"/>
      <c r="M367" s="81"/>
      <c r="N367" s="81"/>
      <c r="O367" s="81"/>
      <c r="P367" s="81"/>
      <c r="Q367" s="81"/>
      <c r="R367" s="81"/>
      <c r="S367" s="81"/>
      <c r="T367" s="81"/>
      <c r="U367" s="81"/>
      <c r="V367" s="81"/>
      <c r="W367" s="81"/>
      <c r="X367" s="81"/>
      <c r="Y367" s="81"/>
      <c r="Z367" s="81"/>
      <c r="AA367" s="81"/>
      <c r="AB367" s="81"/>
      <c r="AC367" s="81"/>
      <c r="AD367" s="81"/>
      <c r="AE367" s="81"/>
      <c r="AF367" s="81"/>
      <c r="AG367" s="81"/>
      <c r="AH367" s="81"/>
      <c r="AI367" s="81"/>
      <c r="AJ367" s="81"/>
      <c r="AK367" s="81"/>
      <c r="AL367" s="81"/>
      <c r="AM367" s="81"/>
      <c r="AN367" s="81"/>
      <c r="AO367" s="81"/>
      <c r="AP367" s="81"/>
      <c r="AQ367" s="81"/>
      <c r="AR367" s="81"/>
      <c r="AS367" s="81"/>
      <c r="AT367" s="81"/>
      <c r="AU367" s="81"/>
      <c r="AV367" s="81"/>
      <c r="AW367" s="81"/>
      <c r="AX367" s="81"/>
      <c r="AY367" s="81"/>
      <c r="AZ367" s="81"/>
      <c r="BA367" s="81"/>
      <c r="BB367" s="81"/>
      <c r="BC367" s="81"/>
      <c r="BD367" s="81"/>
      <c r="BE367" s="81"/>
      <c r="BF367" s="81"/>
      <c r="BG367" s="323"/>
      <c r="BH367" s="323"/>
      <c r="BI367" s="323"/>
      <c r="BJ367" s="323"/>
      <c r="BK367" s="323"/>
      <c r="BL367" s="324"/>
      <c r="BM367" s="341"/>
    </row>
    <row r="368" spans="1:65" x14ac:dyDescent="0.2">
      <c r="A368" s="72"/>
      <c r="B368" s="81"/>
      <c r="C368" s="80"/>
      <c r="D368" s="80"/>
      <c r="E368" s="80"/>
      <c r="F368" s="80"/>
      <c r="G368" s="80"/>
      <c r="H368" s="81"/>
      <c r="I368" s="81"/>
      <c r="J368" s="81"/>
      <c r="K368" s="81"/>
      <c r="L368" s="81"/>
      <c r="M368" s="81"/>
      <c r="N368" s="81"/>
      <c r="O368" s="81"/>
      <c r="P368" s="81"/>
      <c r="Q368" s="81"/>
      <c r="R368" s="81"/>
      <c r="S368" s="81"/>
      <c r="T368" s="81"/>
      <c r="U368" s="81"/>
      <c r="V368" s="81"/>
      <c r="W368" s="81"/>
      <c r="X368" s="81"/>
      <c r="Y368" s="81"/>
      <c r="Z368" s="81"/>
      <c r="AA368" s="81"/>
      <c r="AB368" s="81"/>
      <c r="AC368" s="81"/>
      <c r="AD368" s="81"/>
      <c r="AE368" s="81"/>
      <c r="AF368" s="81"/>
      <c r="AG368" s="81"/>
      <c r="AH368" s="81"/>
      <c r="AI368" s="81"/>
      <c r="AJ368" s="81"/>
      <c r="AK368" s="81"/>
      <c r="AL368" s="81"/>
      <c r="AM368" s="81"/>
      <c r="AN368" s="81"/>
      <c r="AO368" s="81"/>
      <c r="AP368" s="81"/>
      <c r="AQ368" s="81"/>
      <c r="AR368" s="81"/>
      <c r="AS368" s="81"/>
      <c r="AT368" s="81"/>
      <c r="AU368" s="81"/>
      <c r="AV368" s="81"/>
      <c r="AW368" s="81"/>
      <c r="AX368" s="81"/>
      <c r="AY368" s="81"/>
      <c r="AZ368" s="81"/>
      <c r="BA368" s="81"/>
      <c r="BB368" s="81"/>
      <c r="BC368" s="81"/>
      <c r="BD368" s="81"/>
      <c r="BE368" s="81"/>
      <c r="BF368" s="81"/>
      <c r="BG368" s="323"/>
      <c r="BH368" s="323"/>
      <c r="BI368" s="323"/>
      <c r="BJ368" s="323"/>
      <c r="BK368" s="323"/>
      <c r="BL368" s="324"/>
      <c r="BM368" s="341"/>
    </row>
    <row r="369" spans="1:65" x14ac:dyDescent="0.2">
      <c r="A369" s="72"/>
      <c r="B369" s="81"/>
      <c r="C369" s="80"/>
      <c r="D369" s="80"/>
      <c r="E369" s="80"/>
      <c r="F369" s="80"/>
      <c r="G369" s="80"/>
      <c r="H369" s="81"/>
      <c r="I369" s="81"/>
      <c r="J369" s="81"/>
      <c r="K369" s="81"/>
      <c r="L369" s="81"/>
      <c r="M369" s="81"/>
      <c r="N369" s="81"/>
      <c r="O369" s="81"/>
      <c r="P369" s="81"/>
      <c r="Q369" s="81"/>
      <c r="R369" s="81"/>
      <c r="S369" s="81"/>
      <c r="T369" s="81"/>
      <c r="U369" s="81"/>
      <c r="V369" s="81"/>
      <c r="W369" s="81"/>
      <c r="X369" s="81"/>
      <c r="Y369" s="81"/>
      <c r="Z369" s="81"/>
      <c r="AA369" s="81"/>
      <c r="AB369" s="81"/>
      <c r="AC369" s="81"/>
      <c r="AD369" s="81"/>
      <c r="AE369" s="81"/>
      <c r="AF369" s="81"/>
      <c r="AG369" s="81"/>
      <c r="AH369" s="81"/>
      <c r="AI369" s="81"/>
      <c r="AJ369" s="81"/>
      <c r="AK369" s="81"/>
      <c r="AL369" s="81"/>
      <c r="AM369" s="81"/>
      <c r="AN369" s="81"/>
      <c r="AO369" s="81"/>
      <c r="AP369" s="81"/>
      <c r="AQ369" s="81"/>
      <c r="AR369" s="81"/>
      <c r="AS369" s="81"/>
      <c r="AT369" s="81"/>
      <c r="AU369" s="81"/>
      <c r="AV369" s="81"/>
      <c r="AW369" s="81"/>
      <c r="AX369" s="81"/>
      <c r="AY369" s="81"/>
      <c r="AZ369" s="81"/>
      <c r="BA369" s="81"/>
      <c r="BB369" s="81"/>
      <c r="BC369" s="81"/>
      <c r="BD369" s="81"/>
      <c r="BE369" s="81"/>
      <c r="BF369" s="81"/>
      <c r="BG369" s="323"/>
      <c r="BH369" s="323"/>
      <c r="BI369" s="323"/>
      <c r="BJ369" s="323"/>
      <c r="BK369" s="323"/>
      <c r="BL369" s="324"/>
      <c r="BM369" s="341"/>
    </row>
    <row r="370" spans="1:65" x14ac:dyDescent="0.2">
      <c r="A370" s="72"/>
      <c r="B370" s="81"/>
      <c r="C370" s="80"/>
      <c r="D370" s="80"/>
      <c r="E370" s="80"/>
      <c r="F370" s="80"/>
      <c r="G370" s="80"/>
      <c r="H370" s="81"/>
      <c r="I370" s="81"/>
      <c r="J370" s="81"/>
      <c r="K370" s="81"/>
      <c r="L370" s="81"/>
      <c r="M370" s="81"/>
      <c r="N370" s="81"/>
      <c r="O370" s="81"/>
      <c r="P370" s="81"/>
      <c r="Q370" s="81"/>
      <c r="R370" s="81"/>
      <c r="S370" s="81"/>
      <c r="T370" s="81"/>
      <c r="U370" s="81"/>
      <c r="V370" s="81"/>
      <c r="W370" s="81"/>
      <c r="X370" s="81"/>
      <c r="Y370" s="81"/>
      <c r="Z370" s="81"/>
      <c r="AA370" s="81"/>
      <c r="AB370" s="81"/>
      <c r="AC370" s="81"/>
      <c r="AD370" s="81"/>
      <c r="AE370" s="81"/>
      <c r="AF370" s="81"/>
      <c r="AG370" s="81"/>
      <c r="AH370" s="81"/>
      <c r="AI370" s="81"/>
      <c r="AJ370" s="81"/>
      <c r="AK370" s="81"/>
      <c r="AL370" s="81"/>
      <c r="AM370" s="81"/>
      <c r="AN370" s="81"/>
      <c r="AO370" s="81"/>
      <c r="AP370" s="81"/>
      <c r="AQ370" s="81"/>
      <c r="AR370" s="81"/>
      <c r="AS370" s="81"/>
      <c r="AT370" s="81"/>
      <c r="AU370" s="81"/>
      <c r="AV370" s="81"/>
      <c r="AW370" s="81"/>
      <c r="AX370" s="81"/>
      <c r="AY370" s="81"/>
      <c r="AZ370" s="81"/>
      <c r="BA370" s="81"/>
      <c r="BB370" s="81"/>
      <c r="BC370" s="81"/>
      <c r="BD370" s="81"/>
      <c r="BE370" s="81"/>
      <c r="BF370" s="81"/>
      <c r="BG370" s="323"/>
      <c r="BH370" s="323"/>
      <c r="BI370" s="323"/>
      <c r="BJ370" s="323"/>
      <c r="BK370" s="323"/>
      <c r="BL370" s="324"/>
      <c r="BM370" s="341"/>
    </row>
    <row r="371" spans="1:65" x14ac:dyDescent="0.2">
      <c r="A371" s="72"/>
      <c r="B371" s="81"/>
      <c r="C371" s="80"/>
      <c r="D371" s="80"/>
      <c r="E371" s="80"/>
      <c r="F371" s="80"/>
      <c r="G371" s="80"/>
      <c r="H371" s="81"/>
      <c r="I371" s="81"/>
      <c r="J371" s="81"/>
      <c r="K371" s="81"/>
      <c r="L371" s="81"/>
      <c r="M371" s="81"/>
      <c r="N371" s="81"/>
      <c r="O371" s="81"/>
      <c r="P371" s="81"/>
      <c r="Q371" s="81"/>
      <c r="R371" s="81"/>
      <c r="S371" s="81"/>
      <c r="T371" s="81"/>
      <c r="U371" s="81"/>
      <c r="V371" s="81"/>
      <c r="W371" s="81"/>
      <c r="X371" s="81"/>
      <c r="Y371" s="81"/>
      <c r="Z371" s="81"/>
      <c r="AA371" s="81"/>
      <c r="AB371" s="81"/>
      <c r="AC371" s="81"/>
      <c r="AD371" s="81"/>
      <c r="AE371" s="81"/>
      <c r="AF371" s="81"/>
      <c r="AG371" s="81"/>
      <c r="AH371" s="81"/>
      <c r="AI371" s="81"/>
      <c r="AJ371" s="81"/>
      <c r="AK371" s="81"/>
      <c r="AL371" s="81"/>
      <c r="AM371" s="81"/>
      <c r="AN371" s="81"/>
      <c r="AO371" s="81"/>
      <c r="AP371" s="81"/>
      <c r="AQ371" s="81"/>
      <c r="AR371" s="81"/>
      <c r="AS371" s="81"/>
      <c r="AT371" s="81"/>
      <c r="AU371" s="81"/>
      <c r="AV371" s="81"/>
      <c r="AW371" s="81"/>
      <c r="AX371" s="81"/>
      <c r="AY371" s="81"/>
      <c r="AZ371" s="81"/>
      <c r="BA371" s="81"/>
      <c r="BB371" s="81"/>
      <c r="BC371" s="81"/>
      <c r="BD371" s="81"/>
      <c r="BE371" s="81"/>
      <c r="BF371" s="81"/>
      <c r="BG371" s="323"/>
      <c r="BH371" s="323"/>
      <c r="BI371" s="323"/>
      <c r="BJ371" s="323"/>
      <c r="BK371" s="323"/>
      <c r="BL371" s="324"/>
      <c r="BM371" s="341"/>
    </row>
    <row r="372" spans="1:65" x14ac:dyDescent="0.2">
      <c r="A372" s="72"/>
      <c r="B372" s="81"/>
      <c r="C372" s="80"/>
      <c r="D372" s="80"/>
      <c r="E372" s="80"/>
      <c r="F372" s="80"/>
      <c r="G372" s="80"/>
      <c r="H372" s="81"/>
      <c r="I372" s="81"/>
      <c r="J372" s="81"/>
      <c r="K372" s="81"/>
      <c r="L372" s="81"/>
      <c r="M372" s="81"/>
      <c r="N372" s="81"/>
      <c r="O372" s="81"/>
      <c r="P372" s="81"/>
      <c r="Q372" s="81"/>
      <c r="R372" s="81"/>
      <c r="S372" s="81"/>
      <c r="T372" s="81"/>
      <c r="U372" s="81"/>
      <c r="V372" s="81"/>
      <c r="W372" s="81"/>
      <c r="X372" s="81"/>
      <c r="Y372" s="81"/>
      <c r="Z372" s="81"/>
      <c r="AA372" s="81"/>
      <c r="AB372" s="81"/>
      <c r="AC372" s="81"/>
      <c r="AD372" s="81"/>
      <c r="AE372" s="81"/>
      <c r="AF372" s="81"/>
      <c r="AG372" s="81"/>
      <c r="AH372" s="81"/>
      <c r="AI372" s="81"/>
      <c r="AJ372" s="81"/>
      <c r="AK372" s="81"/>
      <c r="AL372" s="81"/>
      <c r="AM372" s="81"/>
      <c r="AN372" s="81"/>
      <c r="AO372" s="81"/>
      <c r="AP372" s="81"/>
      <c r="AQ372" s="81"/>
      <c r="AR372" s="81"/>
      <c r="AS372" s="81"/>
      <c r="AT372" s="81"/>
      <c r="AU372" s="81"/>
      <c r="AV372" s="81"/>
      <c r="AW372" s="81"/>
      <c r="AX372" s="81"/>
      <c r="AY372" s="81"/>
      <c r="AZ372" s="81"/>
      <c r="BA372" s="81"/>
      <c r="BB372" s="81"/>
      <c r="BC372" s="81"/>
      <c r="BD372" s="81"/>
      <c r="BE372" s="81"/>
      <c r="BF372" s="81"/>
      <c r="BG372" s="323"/>
      <c r="BH372" s="323"/>
      <c r="BI372" s="323"/>
      <c r="BJ372" s="323"/>
      <c r="BK372" s="323"/>
      <c r="BL372" s="324"/>
      <c r="BM372" s="341"/>
    </row>
    <row r="373" spans="1:65" x14ac:dyDescent="0.2">
      <c r="A373" s="72"/>
      <c r="B373" s="81"/>
      <c r="C373" s="80"/>
      <c r="D373" s="80"/>
      <c r="E373" s="80"/>
      <c r="F373" s="80"/>
      <c r="G373" s="80"/>
      <c r="H373" s="81"/>
      <c r="I373" s="81"/>
      <c r="J373" s="81"/>
      <c r="K373" s="81"/>
      <c r="L373" s="81"/>
      <c r="M373" s="81"/>
      <c r="N373" s="81"/>
      <c r="O373" s="81"/>
      <c r="P373" s="81"/>
      <c r="Q373" s="81"/>
      <c r="R373" s="81"/>
      <c r="S373" s="81"/>
      <c r="T373" s="81"/>
      <c r="U373" s="81"/>
      <c r="V373" s="81"/>
      <c r="W373" s="81"/>
      <c r="X373" s="81"/>
      <c r="Y373" s="81"/>
      <c r="Z373" s="81"/>
      <c r="AA373" s="81"/>
      <c r="AB373" s="81"/>
      <c r="AC373" s="81"/>
      <c r="AD373" s="81"/>
      <c r="AE373" s="81"/>
      <c r="AF373" s="81"/>
      <c r="AG373" s="81"/>
      <c r="AH373" s="81"/>
      <c r="AI373" s="81"/>
      <c r="AJ373" s="81"/>
      <c r="AK373" s="81"/>
      <c r="AL373" s="81"/>
      <c r="AM373" s="81"/>
      <c r="AN373" s="81"/>
      <c r="AO373" s="81"/>
      <c r="AP373" s="81"/>
      <c r="AQ373" s="81"/>
      <c r="AR373" s="81"/>
      <c r="AS373" s="81"/>
      <c r="AT373" s="81"/>
      <c r="AU373" s="81"/>
      <c r="AV373" s="81"/>
      <c r="AW373" s="81"/>
      <c r="AX373" s="81"/>
      <c r="AY373" s="81"/>
      <c r="AZ373" s="81"/>
      <c r="BA373" s="81"/>
      <c r="BB373" s="81"/>
      <c r="BC373" s="81"/>
      <c r="BD373" s="81"/>
      <c r="BE373" s="81"/>
      <c r="BF373" s="81"/>
      <c r="BG373" s="323"/>
      <c r="BH373" s="323"/>
      <c r="BI373" s="323"/>
      <c r="BJ373" s="323"/>
      <c r="BK373" s="323"/>
      <c r="BL373" s="324"/>
      <c r="BM373" s="341"/>
    </row>
    <row r="374" spans="1:65" x14ac:dyDescent="0.2">
      <c r="A374" s="72"/>
      <c r="B374" s="81"/>
      <c r="C374" s="80"/>
      <c r="D374" s="80"/>
      <c r="E374" s="80"/>
      <c r="F374" s="80"/>
      <c r="G374" s="80"/>
      <c r="H374" s="81"/>
      <c r="I374" s="81"/>
      <c r="J374" s="81"/>
      <c r="K374" s="81"/>
      <c r="L374" s="81"/>
      <c r="M374" s="81"/>
      <c r="N374" s="81"/>
      <c r="O374" s="81"/>
      <c r="P374" s="81"/>
      <c r="Q374" s="81"/>
      <c r="R374" s="81"/>
      <c r="S374" s="81"/>
      <c r="T374" s="81"/>
      <c r="U374" s="81"/>
      <c r="V374" s="81"/>
      <c r="W374" s="81"/>
      <c r="X374" s="81"/>
      <c r="Y374" s="81"/>
      <c r="Z374" s="81"/>
      <c r="AA374" s="81"/>
      <c r="AB374" s="81"/>
      <c r="AC374" s="81"/>
      <c r="AD374" s="81"/>
      <c r="AE374" s="81"/>
      <c r="AF374" s="81"/>
      <c r="AG374" s="81"/>
      <c r="AH374" s="81"/>
      <c r="AI374" s="81"/>
      <c r="AJ374" s="81"/>
      <c r="AK374" s="81"/>
      <c r="AL374" s="81"/>
      <c r="AM374" s="81"/>
      <c r="AN374" s="81"/>
      <c r="AO374" s="81"/>
      <c r="AP374" s="81"/>
      <c r="AQ374" s="81"/>
      <c r="AR374" s="81"/>
      <c r="AS374" s="81"/>
      <c r="AT374" s="81"/>
      <c r="AU374" s="81"/>
      <c r="AV374" s="81"/>
      <c r="AW374" s="81"/>
      <c r="AX374" s="81"/>
      <c r="AY374" s="81"/>
      <c r="AZ374" s="81"/>
      <c r="BA374" s="81"/>
      <c r="BB374" s="81"/>
      <c r="BC374" s="81"/>
      <c r="BD374" s="81"/>
      <c r="BE374" s="81"/>
      <c r="BF374" s="81"/>
      <c r="BG374" s="323"/>
      <c r="BH374" s="323"/>
      <c r="BI374" s="323"/>
      <c r="BJ374" s="323"/>
      <c r="BK374" s="323"/>
      <c r="BL374" s="324"/>
      <c r="BM374" s="341"/>
    </row>
    <row r="375" spans="1:65" x14ac:dyDescent="0.2">
      <c r="A375" s="72"/>
      <c r="B375" s="81"/>
      <c r="C375" s="80"/>
      <c r="D375" s="80"/>
      <c r="E375" s="80"/>
      <c r="F375" s="80"/>
      <c r="G375" s="80"/>
      <c r="H375" s="81"/>
      <c r="I375" s="81"/>
      <c r="J375" s="81"/>
      <c r="K375" s="81"/>
      <c r="L375" s="81"/>
      <c r="M375" s="81"/>
      <c r="N375" s="81"/>
      <c r="O375" s="81"/>
      <c r="P375" s="81"/>
      <c r="Q375" s="81"/>
      <c r="R375" s="81"/>
      <c r="S375" s="81"/>
      <c r="T375" s="81"/>
      <c r="U375" s="81"/>
      <c r="V375" s="81"/>
      <c r="W375" s="81"/>
      <c r="X375" s="81"/>
      <c r="Y375" s="81"/>
      <c r="Z375" s="81"/>
      <c r="AA375" s="81"/>
      <c r="AB375" s="81"/>
      <c r="AC375" s="81"/>
      <c r="AD375" s="81"/>
      <c r="AE375" s="81"/>
      <c r="AF375" s="81"/>
      <c r="AG375" s="81"/>
      <c r="AH375" s="81"/>
      <c r="AI375" s="81"/>
      <c r="AJ375" s="81"/>
      <c r="AK375" s="81"/>
      <c r="AL375" s="81"/>
      <c r="AM375" s="81"/>
      <c r="AN375" s="81"/>
      <c r="AO375" s="81"/>
      <c r="AP375" s="81"/>
      <c r="AQ375" s="81"/>
      <c r="AR375" s="81"/>
      <c r="AS375" s="81"/>
      <c r="AT375" s="81"/>
      <c r="AU375" s="81"/>
      <c r="AV375" s="81"/>
      <c r="AW375" s="81"/>
      <c r="AX375" s="81"/>
      <c r="AY375" s="81"/>
      <c r="AZ375" s="81"/>
      <c r="BA375" s="81"/>
      <c r="BB375" s="81"/>
      <c r="BC375" s="81"/>
      <c r="BD375" s="81"/>
      <c r="BE375" s="81"/>
      <c r="BF375" s="81"/>
      <c r="BG375" s="323"/>
      <c r="BH375" s="323"/>
      <c r="BI375" s="323"/>
      <c r="BJ375" s="323"/>
      <c r="BK375" s="323"/>
      <c r="BL375" s="324"/>
      <c r="BM375" s="341"/>
    </row>
    <row r="376" spans="1:65" x14ac:dyDescent="0.2">
      <c r="A376" s="72"/>
      <c r="B376" s="81"/>
      <c r="C376" s="80"/>
      <c r="D376" s="80"/>
      <c r="E376" s="80"/>
      <c r="F376" s="80"/>
      <c r="G376" s="80"/>
      <c r="H376" s="81"/>
      <c r="I376" s="81"/>
      <c r="J376" s="81"/>
      <c r="K376" s="81"/>
      <c r="L376" s="81"/>
      <c r="M376" s="81"/>
      <c r="N376" s="81"/>
      <c r="O376" s="81"/>
      <c r="P376" s="81"/>
      <c r="Q376" s="81"/>
      <c r="R376" s="81"/>
      <c r="S376" s="81"/>
      <c r="T376" s="81"/>
      <c r="U376" s="81"/>
      <c r="V376" s="81"/>
      <c r="W376" s="81"/>
      <c r="X376" s="81"/>
      <c r="Y376" s="81"/>
      <c r="Z376" s="81"/>
      <c r="AA376" s="81"/>
      <c r="AB376" s="81"/>
      <c r="AC376" s="81"/>
      <c r="AD376" s="81"/>
      <c r="AE376" s="81"/>
      <c r="AF376" s="81"/>
      <c r="AG376" s="81"/>
      <c r="AH376" s="81"/>
      <c r="AI376" s="81"/>
      <c r="AJ376" s="81"/>
      <c r="AK376" s="81"/>
      <c r="AL376" s="81"/>
      <c r="AM376" s="81"/>
      <c r="AN376" s="81"/>
      <c r="AO376" s="81"/>
      <c r="AP376" s="81"/>
      <c r="AQ376" s="81"/>
      <c r="AR376" s="81"/>
      <c r="AS376" s="81"/>
      <c r="AT376" s="81"/>
      <c r="AU376" s="81"/>
      <c r="AV376" s="81"/>
      <c r="AW376" s="81"/>
      <c r="AX376" s="81"/>
      <c r="AY376" s="81"/>
      <c r="AZ376" s="81"/>
      <c r="BA376" s="81"/>
      <c r="BB376" s="81"/>
      <c r="BC376" s="81"/>
      <c r="BD376" s="81"/>
      <c r="BE376" s="81"/>
      <c r="BF376" s="81"/>
      <c r="BG376" s="323"/>
      <c r="BH376" s="323"/>
      <c r="BI376" s="323"/>
      <c r="BJ376" s="323"/>
      <c r="BK376" s="323"/>
      <c r="BL376" s="324"/>
      <c r="BM376" s="341"/>
    </row>
    <row r="377" spans="1:65" x14ac:dyDescent="0.2">
      <c r="A377" s="72"/>
      <c r="B377" s="81"/>
      <c r="C377" s="80"/>
      <c r="D377" s="80"/>
      <c r="E377" s="80"/>
      <c r="F377" s="80"/>
      <c r="G377" s="80"/>
      <c r="H377" s="81"/>
      <c r="I377" s="81"/>
      <c r="J377" s="81"/>
      <c r="K377" s="81"/>
      <c r="L377" s="81"/>
      <c r="M377" s="81"/>
      <c r="N377" s="81"/>
      <c r="O377" s="81"/>
      <c r="P377" s="81"/>
      <c r="Q377" s="81"/>
      <c r="R377" s="81"/>
      <c r="S377" s="81"/>
      <c r="T377" s="81"/>
      <c r="U377" s="81"/>
      <c r="V377" s="81"/>
      <c r="W377" s="81"/>
      <c r="X377" s="81"/>
      <c r="Y377" s="81"/>
      <c r="Z377" s="81"/>
      <c r="AA377" s="81"/>
      <c r="AB377" s="81"/>
      <c r="AC377" s="81"/>
      <c r="AD377" s="81"/>
      <c r="AE377" s="81"/>
      <c r="AF377" s="81"/>
      <c r="AG377" s="81"/>
      <c r="AH377" s="81"/>
      <c r="AI377" s="81"/>
      <c r="AJ377" s="81"/>
      <c r="AK377" s="81"/>
      <c r="AL377" s="81"/>
      <c r="AM377" s="81"/>
      <c r="AN377" s="81"/>
      <c r="AO377" s="81"/>
      <c r="AP377" s="81"/>
      <c r="AQ377" s="81"/>
      <c r="AR377" s="81"/>
      <c r="AS377" s="81"/>
      <c r="AT377" s="81"/>
      <c r="AU377" s="81"/>
      <c r="AV377" s="81"/>
      <c r="AW377" s="81"/>
      <c r="AX377" s="81"/>
      <c r="AY377" s="81"/>
      <c r="AZ377" s="81"/>
      <c r="BA377" s="81"/>
      <c r="BB377" s="81"/>
      <c r="BC377" s="81"/>
      <c r="BD377" s="81"/>
      <c r="BE377" s="81"/>
      <c r="BF377" s="81"/>
      <c r="BG377" s="323"/>
      <c r="BH377" s="323"/>
      <c r="BI377" s="323"/>
      <c r="BJ377" s="323"/>
      <c r="BK377" s="323"/>
      <c r="BL377" s="324"/>
      <c r="BM377" s="341"/>
    </row>
    <row r="378" spans="1:65" x14ac:dyDescent="0.2">
      <c r="A378" s="72"/>
      <c r="B378" s="81"/>
      <c r="C378" s="80"/>
      <c r="D378" s="80"/>
      <c r="E378" s="80"/>
      <c r="F378" s="80"/>
      <c r="G378" s="80"/>
      <c r="H378" s="81"/>
      <c r="I378" s="81"/>
      <c r="J378" s="81"/>
      <c r="K378" s="81"/>
      <c r="L378" s="81"/>
      <c r="M378" s="81"/>
      <c r="N378" s="81"/>
      <c r="O378" s="81"/>
      <c r="P378" s="81"/>
      <c r="Q378" s="81"/>
      <c r="R378" s="81"/>
      <c r="S378" s="81"/>
      <c r="T378" s="81"/>
      <c r="U378" s="81"/>
      <c r="V378" s="81"/>
      <c r="W378" s="81"/>
      <c r="X378" s="81"/>
      <c r="Y378" s="81"/>
      <c r="Z378" s="81"/>
      <c r="AA378" s="81"/>
      <c r="AB378" s="81"/>
      <c r="AC378" s="81"/>
      <c r="AD378" s="81"/>
      <c r="AE378" s="81"/>
      <c r="AF378" s="81"/>
      <c r="AG378" s="81"/>
      <c r="AH378" s="81"/>
      <c r="AI378" s="81"/>
      <c r="AJ378" s="81"/>
      <c r="AK378" s="81"/>
      <c r="AL378" s="81"/>
      <c r="AM378" s="81"/>
      <c r="AN378" s="81"/>
      <c r="AO378" s="81"/>
      <c r="AP378" s="81"/>
      <c r="AQ378" s="81"/>
      <c r="AR378" s="81"/>
      <c r="AS378" s="81"/>
      <c r="AT378" s="81"/>
      <c r="AU378" s="81"/>
      <c r="AV378" s="81"/>
      <c r="AW378" s="81"/>
      <c r="AX378" s="81"/>
      <c r="AY378" s="81"/>
      <c r="AZ378" s="81"/>
      <c r="BA378" s="81"/>
      <c r="BB378" s="81"/>
      <c r="BC378" s="81"/>
      <c r="BD378" s="81"/>
      <c r="BE378" s="81"/>
      <c r="BF378" s="81"/>
      <c r="BG378" s="323"/>
      <c r="BH378" s="323"/>
      <c r="BI378" s="323"/>
      <c r="BJ378" s="323"/>
      <c r="BK378" s="323"/>
      <c r="BL378" s="324"/>
      <c r="BM378" s="341"/>
    </row>
    <row r="379" spans="1:65" x14ac:dyDescent="0.2">
      <c r="A379" s="72"/>
      <c r="B379" s="81"/>
      <c r="C379" s="80"/>
      <c r="D379" s="80"/>
      <c r="E379" s="80"/>
      <c r="F379" s="80"/>
      <c r="G379" s="80"/>
      <c r="H379" s="81"/>
      <c r="I379" s="81"/>
      <c r="J379" s="81"/>
      <c r="K379" s="81"/>
      <c r="L379" s="81"/>
      <c r="M379" s="81"/>
      <c r="N379" s="81"/>
      <c r="O379" s="81"/>
      <c r="P379" s="81"/>
      <c r="Q379" s="81"/>
      <c r="R379" s="81"/>
      <c r="S379" s="81"/>
      <c r="T379" s="81"/>
      <c r="U379" s="81"/>
      <c r="V379" s="81"/>
      <c r="W379" s="81"/>
      <c r="X379" s="81"/>
      <c r="Y379" s="81"/>
      <c r="Z379" s="81"/>
      <c r="AA379" s="81"/>
      <c r="AB379" s="81"/>
      <c r="AC379" s="81"/>
      <c r="AD379" s="81"/>
      <c r="AE379" s="81"/>
      <c r="AF379" s="81"/>
      <c r="AG379" s="81"/>
      <c r="AH379" s="81"/>
      <c r="AI379" s="81"/>
      <c r="AJ379" s="81"/>
      <c r="AK379" s="81"/>
      <c r="AL379" s="81"/>
      <c r="AM379" s="81"/>
      <c r="AN379" s="81"/>
      <c r="AO379" s="81"/>
      <c r="AP379" s="81"/>
      <c r="AQ379" s="81"/>
      <c r="AR379" s="81"/>
      <c r="AS379" s="81"/>
      <c r="AT379" s="81"/>
      <c r="AU379" s="81"/>
      <c r="AV379" s="81"/>
      <c r="AW379" s="81"/>
      <c r="AX379" s="81"/>
      <c r="AY379" s="81"/>
      <c r="AZ379" s="81"/>
      <c r="BA379" s="81"/>
      <c r="BB379" s="81"/>
      <c r="BC379" s="81"/>
      <c r="BD379" s="81"/>
      <c r="BE379" s="81"/>
      <c r="BF379" s="81"/>
      <c r="BG379" s="323"/>
      <c r="BH379" s="323"/>
      <c r="BI379" s="323"/>
      <c r="BJ379" s="323"/>
      <c r="BK379" s="323"/>
      <c r="BL379" s="324"/>
      <c r="BM379" s="341"/>
    </row>
    <row r="380" spans="1:65" x14ac:dyDescent="0.2">
      <c r="A380" s="72"/>
      <c r="B380" s="81"/>
      <c r="C380" s="80"/>
      <c r="D380" s="80"/>
      <c r="E380" s="80"/>
      <c r="F380" s="80"/>
      <c r="G380" s="80"/>
      <c r="H380" s="81"/>
      <c r="I380" s="81"/>
      <c r="J380" s="81"/>
      <c r="K380" s="81"/>
      <c r="L380" s="81"/>
      <c r="M380" s="81"/>
      <c r="N380" s="81"/>
      <c r="O380" s="81"/>
      <c r="P380" s="81"/>
      <c r="Q380" s="81"/>
      <c r="R380" s="81"/>
      <c r="S380" s="81"/>
      <c r="T380" s="81"/>
      <c r="U380" s="81"/>
      <c r="V380" s="81"/>
      <c r="W380" s="81"/>
      <c r="X380" s="81"/>
      <c r="Y380" s="81"/>
      <c r="Z380" s="81"/>
      <c r="AA380" s="81"/>
      <c r="AB380" s="81"/>
      <c r="AC380" s="81"/>
      <c r="AD380" s="81"/>
      <c r="AE380" s="81"/>
      <c r="AF380" s="81"/>
      <c r="AG380" s="81"/>
      <c r="AH380" s="81"/>
      <c r="AI380" s="81"/>
      <c r="AJ380" s="81"/>
      <c r="AK380" s="81"/>
      <c r="AL380" s="81"/>
      <c r="AM380" s="81"/>
      <c r="AN380" s="81"/>
      <c r="AO380" s="81"/>
      <c r="AP380" s="81"/>
      <c r="AQ380" s="81"/>
      <c r="AR380" s="81"/>
      <c r="AS380" s="81"/>
      <c r="AT380" s="81"/>
      <c r="AU380" s="81"/>
      <c r="AV380" s="81"/>
      <c r="AW380" s="81"/>
      <c r="AX380" s="81"/>
      <c r="AY380" s="81"/>
      <c r="AZ380" s="81"/>
      <c r="BA380" s="81"/>
      <c r="BB380" s="81"/>
      <c r="BC380" s="81"/>
      <c r="BD380" s="81"/>
      <c r="BE380" s="81"/>
      <c r="BF380" s="81"/>
      <c r="BG380" s="323"/>
      <c r="BH380" s="323"/>
      <c r="BI380" s="323"/>
      <c r="BJ380" s="323"/>
      <c r="BK380" s="323"/>
      <c r="BL380" s="324"/>
      <c r="BM380" s="341"/>
    </row>
    <row r="381" spans="1:65" x14ac:dyDescent="0.2">
      <c r="A381" s="72"/>
      <c r="B381" s="81"/>
      <c r="C381" s="80"/>
      <c r="D381" s="80"/>
      <c r="E381" s="80"/>
      <c r="F381" s="80"/>
      <c r="G381" s="80"/>
      <c r="H381" s="81"/>
      <c r="I381" s="81"/>
      <c r="J381" s="81"/>
      <c r="K381" s="81"/>
      <c r="L381" s="81"/>
      <c r="M381" s="81"/>
      <c r="N381" s="81"/>
      <c r="O381" s="81"/>
      <c r="P381" s="81"/>
      <c r="Q381" s="81"/>
      <c r="R381" s="81"/>
      <c r="S381" s="81"/>
      <c r="T381" s="81"/>
      <c r="U381" s="81"/>
      <c r="V381" s="81"/>
      <c r="W381" s="81"/>
      <c r="X381" s="81"/>
      <c r="Y381" s="81"/>
      <c r="Z381" s="81"/>
      <c r="AA381" s="81"/>
      <c r="AB381" s="81"/>
      <c r="AC381" s="81"/>
      <c r="AD381" s="81"/>
      <c r="AE381" s="81"/>
      <c r="AF381" s="81"/>
      <c r="AG381" s="81"/>
      <c r="AH381" s="81"/>
      <c r="AI381" s="81"/>
      <c r="AJ381" s="81"/>
      <c r="AK381" s="81"/>
      <c r="AL381" s="81"/>
      <c r="AM381" s="81"/>
      <c r="AN381" s="81"/>
      <c r="AO381" s="81"/>
      <c r="AP381" s="81"/>
      <c r="AQ381" s="81"/>
      <c r="AR381" s="81"/>
      <c r="AS381" s="81"/>
      <c r="AT381" s="81"/>
      <c r="AU381" s="81"/>
      <c r="AV381" s="81"/>
      <c r="AW381" s="81"/>
      <c r="AX381" s="81"/>
      <c r="AY381" s="81"/>
      <c r="AZ381" s="81"/>
      <c r="BA381" s="81"/>
      <c r="BB381" s="81"/>
      <c r="BC381" s="81"/>
      <c r="BD381" s="81"/>
      <c r="BE381" s="81"/>
      <c r="BF381" s="81"/>
      <c r="BG381" s="323"/>
      <c r="BH381" s="323"/>
      <c r="BI381" s="323"/>
      <c r="BJ381" s="323"/>
      <c r="BK381" s="323"/>
      <c r="BL381" s="324"/>
      <c r="BM381" s="341"/>
    </row>
    <row r="382" spans="1:65" x14ac:dyDescent="0.2">
      <c r="A382" s="72"/>
      <c r="B382" s="81"/>
      <c r="C382" s="80"/>
      <c r="D382" s="80"/>
      <c r="E382" s="80"/>
      <c r="F382" s="80"/>
      <c r="G382" s="80"/>
      <c r="H382" s="81"/>
      <c r="I382" s="81"/>
      <c r="J382" s="81"/>
      <c r="K382" s="81"/>
      <c r="L382" s="81"/>
      <c r="M382" s="81"/>
      <c r="N382" s="81"/>
      <c r="O382" s="81"/>
      <c r="P382" s="81"/>
      <c r="Q382" s="81"/>
      <c r="R382" s="81"/>
      <c r="S382" s="81"/>
      <c r="T382" s="81"/>
      <c r="U382" s="81"/>
      <c r="V382" s="81"/>
      <c r="W382" s="81"/>
      <c r="X382" s="81"/>
      <c r="Y382" s="81"/>
      <c r="Z382" s="81"/>
      <c r="AA382" s="81"/>
      <c r="AB382" s="81"/>
      <c r="AC382" s="81"/>
      <c r="AD382" s="81"/>
      <c r="AE382" s="81"/>
      <c r="AF382" s="81"/>
      <c r="AG382" s="81"/>
      <c r="AH382" s="81"/>
      <c r="AI382" s="81"/>
      <c r="AJ382" s="81"/>
      <c r="AK382" s="81"/>
      <c r="AL382" s="81"/>
      <c r="AM382" s="81"/>
      <c r="AN382" s="81"/>
      <c r="AO382" s="81"/>
      <c r="AP382" s="81"/>
      <c r="AQ382" s="81"/>
      <c r="AR382" s="81"/>
      <c r="AS382" s="81"/>
      <c r="AT382" s="81"/>
      <c r="AU382" s="81"/>
      <c r="AV382" s="81"/>
      <c r="AW382" s="81"/>
      <c r="AX382" s="81"/>
      <c r="AY382" s="81"/>
      <c r="AZ382" s="81"/>
      <c r="BA382" s="81"/>
      <c r="BB382" s="81"/>
      <c r="BC382" s="81"/>
      <c r="BD382" s="81"/>
      <c r="BE382" s="81"/>
      <c r="BF382" s="81"/>
      <c r="BG382" s="323"/>
      <c r="BH382" s="323"/>
      <c r="BI382" s="323"/>
      <c r="BJ382" s="323"/>
      <c r="BK382" s="323"/>
      <c r="BL382" s="324"/>
      <c r="BM382" s="341"/>
    </row>
    <row r="383" spans="1:65" x14ac:dyDescent="0.2">
      <c r="A383" s="72"/>
      <c r="B383" s="81"/>
      <c r="C383" s="80"/>
      <c r="D383" s="80"/>
      <c r="E383" s="80"/>
      <c r="F383" s="80"/>
      <c r="G383" s="80"/>
      <c r="H383" s="81"/>
      <c r="I383" s="81"/>
      <c r="J383" s="81"/>
      <c r="K383" s="81"/>
      <c r="L383" s="81"/>
      <c r="M383" s="81"/>
      <c r="N383" s="81"/>
      <c r="O383" s="81"/>
      <c r="P383" s="81"/>
      <c r="Q383" s="81"/>
      <c r="R383" s="81"/>
      <c r="S383" s="81"/>
      <c r="T383" s="81"/>
      <c r="U383" s="81"/>
      <c r="V383" s="81"/>
      <c r="W383" s="81"/>
      <c r="X383" s="81"/>
      <c r="Y383" s="81"/>
      <c r="Z383" s="81"/>
      <c r="AA383" s="81"/>
      <c r="AB383" s="81"/>
      <c r="AC383" s="81"/>
      <c r="AD383" s="81"/>
      <c r="AE383" s="81"/>
      <c r="AF383" s="81"/>
      <c r="AG383" s="81"/>
      <c r="AH383" s="81"/>
      <c r="AI383" s="81"/>
      <c r="AJ383" s="81"/>
      <c r="AK383" s="81"/>
      <c r="AL383" s="81"/>
      <c r="AM383" s="81"/>
      <c r="AN383" s="81"/>
      <c r="AO383" s="81"/>
      <c r="AP383" s="81"/>
      <c r="AQ383" s="81"/>
      <c r="AR383" s="81"/>
      <c r="AS383" s="81"/>
      <c r="AT383" s="81"/>
      <c r="AU383" s="81"/>
      <c r="AV383" s="81"/>
      <c r="AW383" s="81"/>
      <c r="AX383" s="81"/>
      <c r="AY383" s="81"/>
      <c r="AZ383" s="81"/>
      <c r="BA383" s="81"/>
      <c r="BB383" s="81"/>
      <c r="BC383" s="81"/>
      <c r="BD383" s="81"/>
      <c r="BE383" s="81"/>
      <c r="BF383" s="81"/>
      <c r="BG383" s="323"/>
      <c r="BH383" s="323"/>
      <c r="BI383" s="323"/>
      <c r="BJ383" s="323"/>
      <c r="BK383" s="323"/>
      <c r="BL383" s="324"/>
      <c r="BM383" s="341"/>
    </row>
    <row r="384" spans="1:65" x14ac:dyDescent="0.2">
      <c r="A384" s="72"/>
      <c r="B384" s="81"/>
      <c r="C384" s="80"/>
      <c r="D384" s="80"/>
      <c r="E384" s="80"/>
      <c r="F384" s="80"/>
      <c r="G384" s="80"/>
      <c r="H384" s="81"/>
      <c r="I384" s="81"/>
      <c r="J384" s="81"/>
      <c r="K384" s="81"/>
      <c r="L384" s="81"/>
      <c r="M384" s="81"/>
      <c r="N384" s="81"/>
      <c r="O384" s="81"/>
      <c r="P384" s="81"/>
      <c r="Q384" s="81"/>
      <c r="R384" s="81"/>
      <c r="S384" s="81"/>
      <c r="T384" s="81"/>
      <c r="U384" s="81"/>
      <c r="V384" s="81"/>
      <c r="W384" s="81"/>
      <c r="X384" s="81"/>
      <c r="Y384" s="81"/>
      <c r="Z384" s="81"/>
      <c r="AA384" s="81"/>
      <c r="AB384" s="81"/>
      <c r="AC384" s="81"/>
      <c r="AD384" s="81"/>
      <c r="AE384" s="81"/>
      <c r="AF384" s="81"/>
      <c r="AG384" s="81"/>
      <c r="AH384" s="81"/>
      <c r="AI384" s="81"/>
      <c r="AJ384" s="81"/>
      <c r="AK384" s="81"/>
      <c r="AL384" s="81"/>
      <c r="AM384" s="81"/>
      <c r="AN384" s="81"/>
      <c r="AO384" s="81"/>
      <c r="AP384" s="81"/>
      <c r="AQ384" s="81"/>
      <c r="AR384" s="81"/>
      <c r="AS384" s="81"/>
      <c r="AT384" s="81"/>
      <c r="AU384" s="81"/>
      <c r="AV384" s="81"/>
      <c r="AW384" s="81"/>
      <c r="AX384" s="81"/>
      <c r="AY384" s="81"/>
      <c r="AZ384" s="81"/>
      <c r="BA384" s="81"/>
      <c r="BB384" s="81"/>
      <c r="BC384" s="81"/>
      <c r="BD384" s="81"/>
      <c r="BE384" s="81"/>
      <c r="BF384" s="81"/>
      <c r="BG384" s="323"/>
      <c r="BH384" s="323"/>
      <c r="BI384" s="323"/>
      <c r="BJ384" s="323"/>
      <c r="BK384" s="323"/>
      <c r="BL384" s="324"/>
      <c r="BM384" s="341"/>
    </row>
    <row r="385" spans="1:65" x14ac:dyDescent="0.2">
      <c r="A385" s="72"/>
      <c r="B385" s="81"/>
      <c r="C385" s="80"/>
      <c r="D385" s="80"/>
      <c r="E385" s="80"/>
      <c r="F385" s="80"/>
      <c r="G385" s="80"/>
      <c r="H385" s="81"/>
      <c r="I385" s="81"/>
      <c r="J385" s="81"/>
      <c r="K385" s="81"/>
      <c r="L385" s="81"/>
      <c r="M385" s="81"/>
      <c r="N385" s="81"/>
      <c r="O385" s="81"/>
      <c r="P385" s="81"/>
      <c r="Q385" s="81"/>
      <c r="R385" s="81"/>
      <c r="S385" s="81"/>
      <c r="T385" s="81"/>
      <c r="U385" s="81"/>
      <c r="V385" s="81"/>
      <c r="W385" s="81"/>
      <c r="X385" s="81"/>
      <c r="Y385" s="81"/>
      <c r="Z385" s="81"/>
      <c r="AA385" s="81"/>
      <c r="AB385" s="81"/>
      <c r="AC385" s="81"/>
      <c r="AD385" s="81"/>
      <c r="AE385" s="81"/>
      <c r="AF385" s="81"/>
      <c r="AG385" s="81"/>
      <c r="AH385" s="81"/>
      <c r="AI385" s="81"/>
      <c r="AJ385" s="81"/>
      <c r="AK385" s="81"/>
      <c r="AL385" s="81"/>
      <c r="AM385" s="81"/>
      <c r="AN385" s="81"/>
      <c r="AO385" s="81"/>
      <c r="AP385" s="81"/>
      <c r="AQ385" s="81"/>
      <c r="AR385" s="81"/>
      <c r="AS385" s="81"/>
      <c r="AT385" s="81"/>
      <c r="AU385" s="81"/>
      <c r="AV385" s="81"/>
      <c r="AW385" s="81"/>
      <c r="AX385" s="81"/>
      <c r="AY385" s="81"/>
      <c r="AZ385" s="81"/>
      <c r="BA385" s="81"/>
      <c r="BB385" s="81"/>
      <c r="BC385" s="81"/>
      <c r="BD385" s="81"/>
      <c r="BE385" s="81"/>
      <c r="BF385" s="81"/>
      <c r="BG385" s="323"/>
      <c r="BH385" s="323"/>
      <c r="BI385" s="323"/>
      <c r="BJ385" s="323"/>
      <c r="BK385" s="323"/>
      <c r="BL385" s="324"/>
      <c r="BM385" s="341"/>
    </row>
    <row r="386" spans="1:65" x14ac:dyDescent="0.2">
      <c r="A386" s="72"/>
      <c r="B386" s="81"/>
      <c r="C386" s="80"/>
      <c r="D386" s="80"/>
      <c r="E386" s="80"/>
      <c r="F386" s="80"/>
      <c r="G386" s="80"/>
      <c r="H386" s="81"/>
      <c r="I386" s="81"/>
      <c r="J386" s="81"/>
      <c r="K386" s="81"/>
      <c r="L386" s="81"/>
      <c r="M386" s="81"/>
      <c r="N386" s="81"/>
      <c r="O386" s="81"/>
      <c r="P386" s="81"/>
      <c r="Q386" s="81"/>
      <c r="R386" s="81"/>
      <c r="S386" s="81"/>
      <c r="T386" s="81"/>
      <c r="U386" s="81"/>
      <c r="V386" s="81"/>
      <c r="W386" s="81"/>
      <c r="X386" s="81"/>
      <c r="Y386" s="81"/>
      <c r="Z386" s="81"/>
      <c r="AA386" s="81"/>
      <c r="AB386" s="81"/>
      <c r="AC386" s="81"/>
      <c r="AD386" s="81"/>
      <c r="AE386" s="81"/>
      <c r="AF386" s="81"/>
      <c r="AG386" s="81"/>
      <c r="AH386" s="81"/>
      <c r="AI386" s="81"/>
      <c r="AJ386" s="81"/>
      <c r="AK386" s="81"/>
      <c r="AL386" s="81"/>
      <c r="AM386" s="81"/>
      <c r="AN386" s="81"/>
      <c r="AO386" s="81"/>
      <c r="AP386" s="81"/>
      <c r="AQ386" s="81"/>
      <c r="AR386" s="81"/>
      <c r="AS386" s="81"/>
      <c r="AT386" s="81"/>
      <c r="AU386" s="81"/>
      <c r="AV386" s="81"/>
      <c r="AW386" s="81"/>
      <c r="AX386" s="81"/>
      <c r="AY386" s="81"/>
      <c r="AZ386" s="81"/>
      <c r="BA386" s="81"/>
      <c r="BB386" s="81"/>
      <c r="BC386" s="81"/>
      <c r="BD386" s="81"/>
      <c r="BE386" s="81"/>
      <c r="BF386" s="81"/>
      <c r="BG386" s="323"/>
      <c r="BH386" s="323"/>
      <c r="BI386" s="323"/>
      <c r="BJ386" s="323"/>
      <c r="BK386" s="323"/>
      <c r="BL386" s="324"/>
      <c r="BM386" s="341"/>
    </row>
    <row r="387" spans="1:65" x14ac:dyDescent="0.2">
      <c r="A387" s="72"/>
      <c r="B387" s="81"/>
      <c r="C387" s="80"/>
      <c r="D387" s="80"/>
      <c r="E387" s="80"/>
      <c r="F387" s="80"/>
      <c r="G387" s="80"/>
      <c r="H387" s="81"/>
      <c r="I387" s="81"/>
      <c r="J387" s="81"/>
      <c r="K387" s="81"/>
      <c r="L387" s="81"/>
      <c r="M387" s="81"/>
      <c r="N387" s="81"/>
      <c r="O387" s="81"/>
      <c r="P387" s="81"/>
      <c r="Q387" s="81"/>
      <c r="R387" s="81"/>
      <c r="S387" s="81"/>
      <c r="T387" s="81"/>
      <c r="U387" s="81"/>
      <c r="V387" s="81"/>
      <c r="W387" s="81"/>
      <c r="X387" s="81"/>
      <c r="Y387" s="81"/>
      <c r="Z387" s="81"/>
      <c r="AA387" s="81"/>
      <c r="AB387" s="81"/>
      <c r="AC387" s="81"/>
      <c r="AD387" s="81"/>
      <c r="AE387" s="81"/>
      <c r="AF387" s="81"/>
      <c r="AG387" s="81"/>
      <c r="AH387" s="81"/>
      <c r="AI387" s="81"/>
      <c r="AJ387" s="81"/>
      <c r="AK387" s="81"/>
      <c r="AL387" s="81"/>
      <c r="AM387" s="81"/>
      <c r="AN387" s="81"/>
      <c r="AO387" s="81"/>
      <c r="AP387" s="81"/>
      <c r="AQ387" s="81"/>
      <c r="AR387" s="81"/>
      <c r="AS387" s="81"/>
      <c r="AT387" s="81"/>
      <c r="AU387" s="81"/>
      <c r="AV387" s="81"/>
      <c r="AW387" s="81"/>
      <c r="AX387" s="81"/>
      <c r="AY387" s="81"/>
      <c r="AZ387" s="81"/>
      <c r="BA387" s="81"/>
      <c r="BB387" s="81"/>
      <c r="BC387" s="81"/>
      <c r="BD387" s="81"/>
      <c r="BE387" s="81"/>
      <c r="BF387" s="81"/>
      <c r="BG387" s="323"/>
      <c r="BH387" s="323"/>
      <c r="BI387" s="323"/>
      <c r="BJ387" s="323"/>
      <c r="BK387" s="323"/>
      <c r="BL387" s="324"/>
      <c r="BM387" s="341"/>
    </row>
    <row r="388" spans="1:65" x14ac:dyDescent="0.2">
      <c r="A388" s="72"/>
      <c r="B388" s="81"/>
      <c r="C388" s="80"/>
      <c r="D388" s="80"/>
      <c r="E388" s="80"/>
      <c r="F388" s="80"/>
      <c r="G388" s="80"/>
      <c r="H388" s="81"/>
      <c r="I388" s="81"/>
      <c r="J388" s="81"/>
      <c r="K388" s="81"/>
      <c r="L388" s="81"/>
      <c r="M388" s="81"/>
      <c r="N388" s="81"/>
      <c r="O388" s="81"/>
      <c r="P388" s="81"/>
      <c r="Q388" s="81"/>
      <c r="R388" s="81"/>
      <c r="S388" s="81"/>
      <c r="T388" s="81"/>
      <c r="U388" s="81"/>
      <c r="V388" s="81"/>
      <c r="W388" s="81"/>
      <c r="X388" s="81"/>
      <c r="Y388" s="81"/>
      <c r="Z388" s="81"/>
      <c r="AA388" s="81"/>
      <c r="AB388" s="81"/>
      <c r="AC388" s="81"/>
      <c r="AD388" s="81"/>
      <c r="AE388" s="81"/>
      <c r="AF388" s="81"/>
      <c r="AG388" s="81"/>
      <c r="AH388" s="81"/>
      <c r="AI388" s="81"/>
      <c r="AJ388" s="81"/>
      <c r="AK388" s="81"/>
      <c r="AL388" s="81"/>
      <c r="AM388" s="81"/>
      <c r="AN388" s="81"/>
      <c r="AO388" s="81"/>
      <c r="AP388" s="81"/>
      <c r="AQ388" s="81"/>
      <c r="AR388" s="81"/>
      <c r="AS388" s="81"/>
      <c r="AT388" s="81"/>
      <c r="AU388" s="81"/>
      <c r="AV388" s="81"/>
      <c r="AW388" s="81"/>
      <c r="AX388" s="81"/>
      <c r="AY388" s="81"/>
      <c r="AZ388" s="81"/>
      <c r="BA388" s="81"/>
      <c r="BB388" s="81"/>
      <c r="BC388" s="81"/>
      <c r="BD388" s="81"/>
      <c r="BE388" s="81"/>
      <c r="BF388" s="81"/>
      <c r="BG388" s="323"/>
      <c r="BH388" s="323"/>
      <c r="BI388" s="323"/>
      <c r="BJ388" s="323"/>
      <c r="BK388" s="323"/>
      <c r="BL388" s="324"/>
      <c r="BM388" s="341"/>
    </row>
    <row r="389" spans="1:65" x14ac:dyDescent="0.2">
      <c r="A389" s="72"/>
      <c r="B389" s="81"/>
      <c r="C389" s="80"/>
      <c r="D389" s="80"/>
      <c r="E389" s="80"/>
      <c r="F389" s="80"/>
      <c r="G389" s="80"/>
      <c r="H389" s="81"/>
      <c r="I389" s="81"/>
      <c r="J389" s="81"/>
      <c r="K389" s="81"/>
      <c r="L389" s="81"/>
      <c r="M389" s="81"/>
      <c r="N389" s="81"/>
      <c r="O389" s="81"/>
      <c r="P389" s="81"/>
      <c r="Q389" s="81"/>
      <c r="R389" s="81"/>
      <c r="S389" s="81"/>
      <c r="T389" s="81"/>
      <c r="U389" s="81"/>
      <c r="V389" s="81"/>
      <c r="W389" s="81"/>
      <c r="X389" s="81"/>
      <c r="Y389" s="81"/>
      <c r="Z389" s="81"/>
      <c r="AA389" s="81"/>
      <c r="AB389" s="81"/>
      <c r="AC389" s="81"/>
      <c r="AD389" s="81"/>
      <c r="AE389" s="81"/>
      <c r="AF389" s="81"/>
      <c r="AG389" s="81"/>
      <c r="AH389" s="81"/>
      <c r="AI389" s="81"/>
      <c r="AJ389" s="81"/>
      <c r="AK389" s="81"/>
      <c r="AL389" s="81"/>
      <c r="AM389" s="81"/>
      <c r="AN389" s="81"/>
      <c r="AO389" s="81"/>
      <c r="AP389" s="81"/>
      <c r="AQ389" s="81"/>
      <c r="AR389" s="81"/>
      <c r="AS389" s="81"/>
      <c r="AT389" s="81"/>
      <c r="AU389" s="81"/>
      <c r="AV389" s="81"/>
      <c r="AW389" s="81"/>
      <c r="AX389" s="81"/>
      <c r="AY389" s="81"/>
      <c r="AZ389" s="81"/>
      <c r="BA389" s="81"/>
      <c r="BB389" s="81"/>
      <c r="BC389" s="81"/>
      <c r="BD389" s="81"/>
      <c r="BE389" s="81"/>
      <c r="BF389" s="81"/>
      <c r="BG389" s="323"/>
      <c r="BH389" s="323"/>
      <c r="BI389" s="323"/>
      <c r="BJ389" s="323"/>
      <c r="BK389" s="323"/>
      <c r="BL389" s="324"/>
      <c r="BM389" s="341"/>
    </row>
    <row r="390" spans="1:65" x14ac:dyDescent="0.2">
      <c r="A390" s="72"/>
      <c r="B390" s="81"/>
      <c r="C390" s="80"/>
      <c r="D390" s="80"/>
      <c r="E390" s="80"/>
      <c r="F390" s="80"/>
      <c r="G390" s="80"/>
      <c r="H390" s="81"/>
      <c r="I390" s="81"/>
      <c r="J390" s="81"/>
      <c r="K390" s="81"/>
      <c r="L390" s="81"/>
      <c r="M390" s="81"/>
      <c r="N390" s="81"/>
      <c r="O390" s="81"/>
      <c r="P390" s="81"/>
      <c r="Q390" s="81"/>
      <c r="R390" s="81"/>
      <c r="S390" s="81"/>
      <c r="T390" s="81"/>
      <c r="U390" s="81"/>
      <c r="V390" s="81"/>
      <c r="W390" s="81"/>
      <c r="X390" s="81"/>
      <c r="Y390" s="81"/>
      <c r="Z390" s="81"/>
      <c r="AA390" s="81"/>
      <c r="AB390" s="81"/>
      <c r="AC390" s="81"/>
      <c r="AD390" s="81"/>
      <c r="AE390" s="81"/>
      <c r="AF390" s="81"/>
      <c r="AG390" s="81"/>
      <c r="AH390" s="81"/>
      <c r="AI390" s="81"/>
      <c r="AJ390" s="81"/>
      <c r="AK390" s="81"/>
      <c r="AL390" s="81"/>
      <c r="AM390" s="81"/>
      <c r="AN390" s="81"/>
      <c r="AO390" s="81"/>
      <c r="AP390" s="81"/>
      <c r="AQ390" s="81"/>
      <c r="AR390" s="81"/>
      <c r="AS390" s="81"/>
      <c r="AT390" s="81"/>
      <c r="AU390" s="81"/>
      <c r="AV390" s="81"/>
      <c r="AW390" s="81"/>
      <c r="AX390" s="81"/>
      <c r="AY390" s="81"/>
      <c r="AZ390" s="81"/>
      <c r="BA390" s="81"/>
      <c r="BB390" s="81"/>
      <c r="BC390" s="81"/>
      <c r="BD390" s="81"/>
      <c r="BE390" s="81"/>
      <c r="BF390" s="81"/>
      <c r="BG390" s="323"/>
      <c r="BH390" s="323"/>
      <c r="BI390" s="323"/>
      <c r="BJ390" s="323"/>
      <c r="BK390" s="323"/>
      <c r="BL390" s="324"/>
      <c r="BM390" s="341"/>
    </row>
    <row r="391" spans="1:65" x14ac:dyDescent="0.2">
      <c r="A391" s="72"/>
      <c r="B391" s="81"/>
      <c r="C391" s="80"/>
      <c r="D391" s="80"/>
      <c r="E391" s="80"/>
      <c r="F391" s="80"/>
      <c r="G391" s="80"/>
      <c r="H391" s="81"/>
      <c r="I391" s="81"/>
      <c r="J391" s="81"/>
      <c r="K391" s="81"/>
      <c r="L391" s="81"/>
      <c r="M391" s="81"/>
      <c r="N391" s="81"/>
      <c r="O391" s="81"/>
      <c r="P391" s="81"/>
      <c r="Q391" s="81"/>
      <c r="R391" s="81"/>
      <c r="S391" s="81"/>
      <c r="T391" s="81"/>
      <c r="U391" s="81"/>
      <c r="V391" s="81"/>
      <c r="W391" s="81"/>
      <c r="X391" s="81"/>
      <c r="Y391" s="81"/>
      <c r="Z391" s="81"/>
      <c r="AA391" s="81"/>
      <c r="AB391" s="81"/>
      <c r="AC391" s="81"/>
      <c r="AD391" s="81"/>
      <c r="AE391" s="81"/>
      <c r="AF391" s="81"/>
      <c r="AG391" s="81"/>
      <c r="AH391" s="81"/>
      <c r="AI391" s="81"/>
      <c r="AJ391" s="81"/>
      <c r="AK391" s="81"/>
      <c r="AL391" s="81"/>
      <c r="AM391" s="81"/>
      <c r="AN391" s="81"/>
      <c r="AO391" s="81"/>
      <c r="AP391" s="81"/>
      <c r="AQ391" s="81"/>
      <c r="AR391" s="81"/>
      <c r="AS391" s="81"/>
      <c r="AT391" s="81"/>
      <c r="AU391" s="81"/>
      <c r="AV391" s="81"/>
      <c r="AW391" s="81"/>
      <c r="AX391" s="81"/>
      <c r="AY391" s="81"/>
      <c r="AZ391" s="81"/>
      <c r="BA391" s="81"/>
      <c r="BB391" s="81"/>
      <c r="BC391" s="81"/>
      <c r="BD391" s="81"/>
      <c r="BE391" s="81"/>
      <c r="BF391" s="81"/>
      <c r="BG391" s="323"/>
      <c r="BH391" s="323"/>
      <c r="BI391" s="323"/>
      <c r="BJ391" s="323"/>
      <c r="BK391" s="323"/>
      <c r="BL391" s="324"/>
      <c r="BM391" s="341"/>
    </row>
    <row r="392" spans="1:65" x14ac:dyDescent="0.2">
      <c r="A392" s="72"/>
      <c r="B392" s="81"/>
      <c r="C392" s="80"/>
      <c r="D392" s="80"/>
      <c r="E392" s="80"/>
      <c r="F392" s="80"/>
      <c r="G392" s="80"/>
      <c r="H392" s="81"/>
      <c r="I392" s="81"/>
      <c r="J392" s="81"/>
      <c r="K392" s="81"/>
      <c r="L392" s="81"/>
      <c r="M392" s="81"/>
      <c r="N392" s="81"/>
      <c r="O392" s="81"/>
      <c r="P392" s="81"/>
      <c r="Q392" s="81"/>
      <c r="R392" s="81"/>
      <c r="S392" s="81"/>
      <c r="T392" s="81"/>
      <c r="U392" s="81"/>
      <c r="V392" s="81"/>
      <c r="W392" s="81"/>
      <c r="X392" s="81"/>
      <c r="Y392" s="81"/>
      <c r="Z392" s="81"/>
      <c r="AA392" s="81"/>
      <c r="AB392" s="81"/>
      <c r="AC392" s="81"/>
      <c r="AD392" s="81"/>
      <c r="AE392" s="81"/>
      <c r="AF392" s="81"/>
      <c r="AG392" s="81"/>
      <c r="AH392" s="81"/>
      <c r="AI392" s="81"/>
      <c r="AJ392" s="81"/>
      <c r="AK392" s="81"/>
      <c r="AL392" s="81"/>
      <c r="AM392" s="81"/>
      <c r="AN392" s="81"/>
      <c r="AO392" s="81"/>
      <c r="AP392" s="81"/>
      <c r="AQ392" s="81"/>
      <c r="AR392" s="81"/>
      <c r="AS392" s="81"/>
      <c r="AT392" s="81"/>
      <c r="AU392" s="81"/>
      <c r="AV392" s="81"/>
      <c r="AW392" s="81"/>
      <c r="AX392" s="81"/>
      <c r="AY392" s="81"/>
      <c r="AZ392" s="81"/>
      <c r="BA392" s="81"/>
      <c r="BB392" s="81"/>
      <c r="BC392" s="81"/>
      <c r="BD392" s="81"/>
      <c r="BE392" s="81"/>
      <c r="BF392" s="81"/>
      <c r="BG392" s="323"/>
      <c r="BH392" s="323"/>
      <c r="BI392" s="323"/>
      <c r="BJ392" s="323"/>
      <c r="BK392" s="323"/>
      <c r="BL392" s="324"/>
      <c r="BM392" s="341"/>
    </row>
    <row r="393" spans="1:65" x14ac:dyDescent="0.2">
      <c r="A393" s="72"/>
      <c r="B393" s="81"/>
      <c r="C393" s="80"/>
      <c r="D393" s="80"/>
      <c r="E393" s="80"/>
      <c r="F393" s="80"/>
      <c r="G393" s="80"/>
      <c r="H393" s="81"/>
      <c r="I393" s="81"/>
      <c r="J393" s="81"/>
      <c r="K393" s="81"/>
      <c r="L393" s="81"/>
      <c r="M393" s="81"/>
      <c r="N393" s="81"/>
      <c r="O393" s="81"/>
      <c r="P393" s="81"/>
      <c r="Q393" s="81"/>
      <c r="R393" s="81"/>
      <c r="S393" s="81"/>
      <c r="T393" s="81"/>
      <c r="U393" s="81"/>
      <c r="V393" s="81"/>
      <c r="W393" s="81"/>
      <c r="X393" s="81"/>
      <c r="Y393" s="81"/>
      <c r="Z393" s="81"/>
      <c r="AA393" s="81"/>
      <c r="AB393" s="81"/>
      <c r="AC393" s="81"/>
      <c r="AD393" s="81"/>
      <c r="AE393" s="81"/>
      <c r="AF393" s="81"/>
      <c r="AG393" s="81"/>
      <c r="AH393" s="81"/>
      <c r="AI393" s="81"/>
      <c r="AJ393" s="81"/>
      <c r="AK393" s="81"/>
      <c r="AL393" s="81"/>
      <c r="AM393" s="81"/>
      <c r="AN393" s="81"/>
      <c r="AO393" s="81"/>
      <c r="AP393" s="81"/>
      <c r="AQ393" s="81"/>
      <c r="AR393" s="81"/>
      <c r="AS393" s="81"/>
      <c r="AT393" s="81"/>
      <c r="AU393" s="81"/>
      <c r="AV393" s="81"/>
      <c r="AW393" s="81"/>
      <c r="AX393" s="81"/>
      <c r="AY393" s="81"/>
      <c r="AZ393" s="81"/>
      <c r="BA393" s="81"/>
      <c r="BB393" s="81"/>
      <c r="BC393" s="81"/>
      <c r="BD393" s="81"/>
      <c r="BE393" s="81"/>
      <c r="BF393" s="81"/>
      <c r="BG393" s="323"/>
      <c r="BH393" s="323"/>
      <c r="BI393" s="323"/>
      <c r="BJ393" s="323"/>
      <c r="BK393" s="323"/>
      <c r="BL393" s="324"/>
      <c r="BM393" s="341"/>
    </row>
    <row r="394" spans="1:65" x14ac:dyDescent="0.2">
      <c r="A394" s="72"/>
      <c r="B394" s="81"/>
      <c r="C394" s="80"/>
      <c r="D394" s="80"/>
      <c r="E394" s="80"/>
      <c r="F394" s="80"/>
      <c r="G394" s="80"/>
      <c r="H394" s="81"/>
      <c r="I394" s="81"/>
      <c r="J394" s="81"/>
      <c r="K394" s="81"/>
      <c r="L394" s="81"/>
      <c r="M394" s="81"/>
      <c r="N394" s="81"/>
      <c r="O394" s="81"/>
      <c r="P394" s="81"/>
      <c r="Q394" s="81"/>
      <c r="R394" s="81"/>
      <c r="S394" s="81"/>
      <c r="T394" s="81"/>
      <c r="U394" s="81"/>
      <c r="V394" s="81"/>
      <c r="W394" s="81"/>
      <c r="X394" s="81"/>
      <c r="Y394" s="81"/>
      <c r="Z394" s="81"/>
      <c r="AA394" s="81"/>
      <c r="AB394" s="81"/>
      <c r="AC394" s="81"/>
      <c r="AD394" s="81"/>
      <c r="AE394" s="81"/>
      <c r="AF394" s="81"/>
      <c r="AG394" s="81"/>
      <c r="AH394" s="81"/>
      <c r="AI394" s="81"/>
      <c r="AJ394" s="81"/>
      <c r="AK394" s="81"/>
      <c r="AL394" s="81"/>
      <c r="AM394" s="81"/>
      <c r="AN394" s="81"/>
      <c r="AO394" s="81"/>
      <c r="AP394" s="81"/>
      <c r="AQ394" s="81"/>
      <c r="AR394" s="81"/>
      <c r="AS394" s="81"/>
      <c r="AT394" s="81"/>
      <c r="AU394" s="81"/>
      <c r="AV394" s="81"/>
      <c r="AW394" s="81"/>
      <c r="AX394" s="81"/>
      <c r="AY394" s="81"/>
      <c r="AZ394" s="81"/>
      <c r="BA394" s="81"/>
      <c r="BB394" s="81"/>
      <c r="BC394" s="81"/>
      <c r="BD394" s="81"/>
      <c r="BE394" s="81"/>
      <c r="BF394" s="81"/>
      <c r="BG394" s="323"/>
      <c r="BH394" s="323"/>
      <c r="BI394" s="323"/>
      <c r="BJ394" s="323"/>
      <c r="BK394" s="323"/>
      <c r="BL394" s="324"/>
      <c r="BM394" s="341"/>
    </row>
    <row r="395" spans="1:65" x14ac:dyDescent="0.2">
      <c r="A395" s="72"/>
      <c r="B395" s="81"/>
      <c r="C395" s="80"/>
      <c r="D395" s="80"/>
      <c r="E395" s="80"/>
      <c r="F395" s="80"/>
      <c r="G395" s="80"/>
      <c r="H395" s="81"/>
      <c r="I395" s="81"/>
      <c r="J395" s="81"/>
      <c r="K395" s="81"/>
      <c r="L395" s="81"/>
      <c r="M395" s="81"/>
      <c r="N395" s="81"/>
      <c r="O395" s="81"/>
      <c r="P395" s="81"/>
      <c r="Q395" s="81"/>
      <c r="R395" s="81"/>
      <c r="S395" s="81"/>
      <c r="T395" s="81"/>
      <c r="U395" s="81"/>
      <c r="V395" s="81"/>
      <c r="W395" s="81"/>
      <c r="X395" s="81"/>
      <c r="Y395" s="81"/>
      <c r="Z395" s="81"/>
      <c r="AA395" s="81"/>
      <c r="AB395" s="81"/>
      <c r="AC395" s="81"/>
      <c r="AD395" s="81"/>
      <c r="AE395" s="81"/>
      <c r="AF395" s="81"/>
      <c r="AG395" s="81"/>
      <c r="AH395" s="81"/>
      <c r="AI395" s="81"/>
      <c r="AJ395" s="81"/>
      <c r="AK395" s="81"/>
      <c r="AL395" s="81"/>
      <c r="AM395" s="81"/>
      <c r="AN395" s="81"/>
      <c r="AO395" s="81"/>
      <c r="AP395" s="81"/>
      <c r="AQ395" s="81"/>
      <c r="AR395" s="81"/>
      <c r="AS395" s="81"/>
      <c r="AT395" s="81"/>
      <c r="AU395" s="81"/>
      <c r="AV395" s="81"/>
      <c r="AW395" s="81"/>
      <c r="AX395" s="81"/>
      <c r="AY395" s="81"/>
      <c r="AZ395" s="81"/>
      <c r="BA395" s="81"/>
      <c r="BB395" s="81"/>
      <c r="BC395" s="81"/>
      <c r="BD395" s="81"/>
      <c r="BE395" s="81"/>
      <c r="BF395" s="81"/>
      <c r="BG395" s="323"/>
      <c r="BH395" s="323"/>
      <c r="BI395" s="323"/>
      <c r="BJ395" s="323"/>
      <c r="BK395" s="323"/>
      <c r="BL395" s="324"/>
      <c r="BM395" s="341"/>
    </row>
    <row r="396" spans="1:65" x14ac:dyDescent="0.2">
      <c r="A396" s="72"/>
      <c r="B396" s="81"/>
      <c r="C396" s="80"/>
      <c r="D396" s="80"/>
      <c r="E396" s="80"/>
      <c r="F396" s="80"/>
      <c r="G396" s="80"/>
      <c r="H396" s="81"/>
      <c r="I396" s="81"/>
      <c r="J396" s="81"/>
      <c r="K396" s="81"/>
      <c r="L396" s="81"/>
      <c r="M396" s="81"/>
      <c r="N396" s="81"/>
      <c r="O396" s="81"/>
      <c r="P396" s="81"/>
      <c r="Q396" s="81"/>
      <c r="R396" s="81"/>
      <c r="S396" s="81"/>
      <c r="T396" s="81"/>
      <c r="U396" s="81"/>
      <c r="V396" s="81"/>
      <c r="W396" s="81"/>
      <c r="X396" s="81"/>
      <c r="Y396" s="81"/>
      <c r="Z396" s="81"/>
      <c r="AA396" s="81"/>
      <c r="AB396" s="81"/>
      <c r="AC396" s="81"/>
      <c r="AD396" s="81"/>
      <c r="AE396" s="81"/>
      <c r="AF396" s="81"/>
      <c r="AG396" s="81"/>
      <c r="AH396" s="81"/>
      <c r="AI396" s="81"/>
      <c r="AJ396" s="81"/>
      <c r="AK396" s="81"/>
      <c r="AL396" s="81"/>
      <c r="AM396" s="81"/>
      <c r="AN396" s="81"/>
      <c r="AO396" s="81"/>
      <c r="AP396" s="81"/>
      <c r="AQ396" s="81"/>
      <c r="AR396" s="81"/>
      <c r="AS396" s="81"/>
      <c r="AT396" s="81"/>
      <c r="AU396" s="81"/>
      <c r="AV396" s="81"/>
      <c r="AW396" s="81"/>
      <c r="AX396" s="81"/>
      <c r="AY396" s="81"/>
      <c r="AZ396" s="81"/>
      <c r="BA396" s="81"/>
      <c r="BB396" s="81"/>
      <c r="BC396" s="81"/>
      <c r="BD396" s="81"/>
      <c r="BE396" s="81"/>
      <c r="BF396" s="81"/>
      <c r="BG396" s="323"/>
      <c r="BH396" s="323"/>
      <c r="BI396" s="323"/>
      <c r="BJ396" s="323"/>
      <c r="BK396" s="323"/>
      <c r="BL396" s="324"/>
      <c r="BM396" s="341"/>
    </row>
    <row r="397" spans="1:65" x14ac:dyDescent="0.2">
      <c r="A397" s="72"/>
      <c r="B397" s="81"/>
      <c r="C397" s="80"/>
      <c r="D397" s="80"/>
      <c r="E397" s="80"/>
      <c r="F397" s="80"/>
      <c r="G397" s="80"/>
      <c r="H397" s="81"/>
      <c r="I397" s="81"/>
      <c r="J397" s="81"/>
      <c r="K397" s="81"/>
      <c r="L397" s="81"/>
      <c r="M397" s="81"/>
      <c r="N397" s="81"/>
      <c r="O397" s="81"/>
      <c r="P397" s="81"/>
      <c r="Q397" s="81"/>
      <c r="R397" s="81"/>
      <c r="S397" s="81"/>
      <c r="T397" s="81"/>
      <c r="U397" s="81"/>
      <c r="V397" s="81"/>
      <c r="W397" s="81"/>
      <c r="X397" s="81"/>
      <c r="Y397" s="81"/>
      <c r="Z397" s="81"/>
      <c r="AA397" s="81"/>
      <c r="AB397" s="81"/>
      <c r="AC397" s="81"/>
      <c r="AD397" s="81"/>
      <c r="AE397" s="81"/>
      <c r="AF397" s="81"/>
      <c r="AG397" s="81"/>
      <c r="AH397" s="81"/>
      <c r="AI397" s="81"/>
      <c r="AJ397" s="81"/>
      <c r="AK397" s="81"/>
      <c r="AL397" s="81"/>
      <c r="AM397" s="81"/>
      <c r="AN397" s="81"/>
      <c r="AO397" s="81"/>
      <c r="AP397" s="81"/>
      <c r="AQ397" s="81"/>
      <c r="AR397" s="81"/>
      <c r="AS397" s="81"/>
      <c r="AT397" s="81"/>
      <c r="AU397" s="81"/>
      <c r="AV397" s="81"/>
      <c r="AW397" s="81"/>
      <c r="AX397" s="81"/>
      <c r="AY397" s="81"/>
      <c r="AZ397" s="81"/>
      <c r="BA397" s="81"/>
      <c r="BB397" s="81"/>
      <c r="BC397" s="81"/>
      <c r="BD397" s="81"/>
      <c r="BE397" s="81"/>
      <c r="BF397" s="81"/>
      <c r="BG397" s="323"/>
      <c r="BH397" s="323"/>
      <c r="BI397" s="323"/>
      <c r="BJ397" s="323"/>
      <c r="BK397" s="323"/>
      <c r="BL397" s="324"/>
      <c r="BM397" s="341"/>
    </row>
    <row r="398" spans="1:65" x14ac:dyDescent="0.2">
      <c r="A398" s="72"/>
      <c r="B398" s="81"/>
      <c r="C398" s="80"/>
      <c r="D398" s="80"/>
      <c r="E398" s="80"/>
      <c r="F398" s="80"/>
      <c r="G398" s="80"/>
      <c r="H398" s="81"/>
      <c r="I398" s="81"/>
      <c r="J398" s="81"/>
      <c r="K398" s="81"/>
      <c r="L398" s="81"/>
      <c r="M398" s="81"/>
      <c r="N398" s="81"/>
      <c r="O398" s="81"/>
      <c r="P398" s="81"/>
      <c r="Q398" s="81"/>
      <c r="R398" s="81"/>
      <c r="S398" s="81"/>
      <c r="T398" s="81"/>
      <c r="U398" s="81"/>
      <c r="V398" s="81"/>
      <c r="W398" s="81"/>
      <c r="X398" s="81"/>
      <c r="Y398" s="81"/>
      <c r="Z398" s="81"/>
      <c r="AA398" s="81"/>
      <c r="AB398" s="81"/>
      <c r="AC398" s="81"/>
      <c r="AD398" s="81"/>
      <c r="AE398" s="81"/>
      <c r="AF398" s="81"/>
      <c r="AG398" s="81"/>
      <c r="AH398" s="81"/>
      <c r="AI398" s="81"/>
      <c r="AJ398" s="81"/>
      <c r="AK398" s="81"/>
      <c r="AL398" s="81"/>
      <c r="AM398" s="81"/>
      <c r="AN398" s="81"/>
      <c r="AO398" s="81"/>
      <c r="AP398" s="81"/>
      <c r="AQ398" s="81"/>
      <c r="AR398" s="81"/>
      <c r="AS398" s="81"/>
      <c r="AT398" s="81"/>
      <c r="AU398" s="81"/>
      <c r="AV398" s="81"/>
      <c r="AW398" s="81"/>
      <c r="AX398" s="81"/>
      <c r="AY398" s="81"/>
      <c r="AZ398" s="81"/>
      <c r="BA398" s="81"/>
      <c r="BB398" s="81"/>
      <c r="BC398" s="81"/>
      <c r="BD398" s="81"/>
      <c r="BE398" s="81"/>
      <c r="BF398" s="81"/>
      <c r="BG398" s="323"/>
      <c r="BH398" s="323"/>
      <c r="BI398" s="323"/>
      <c r="BJ398" s="323"/>
      <c r="BK398" s="323"/>
      <c r="BL398" s="324"/>
      <c r="BM398" s="341"/>
    </row>
    <row r="399" spans="1:65" x14ac:dyDescent="0.2">
      <c r="A399" s="72"/>
      <c r="B399" s="81"/>
      <c r="C399" s="80"/>
      <c r="D399" s="80"/>
      <c r="E399" s="80"/>
      <c r="F399" s="80"/>
      <c r="G399" s="80"/>
      <c r="H399" s="81"/>
      <c r="I399" s="81"/>
      <c r="J399" s="81"/>
      <c r="K399" s="81"/>
      <c r="L399" s="81"/>
      <c r="M399" s="81"/>
      <c r="N399" s="81"/>
      <c r="O399" s="81"/>
      <c r="P399" s="81"/>
      <c r="Q399" s="81"/>
      <c r="R399" s="81"/>
      <c r="S399" s="81"/>
      <c r="T399" s="81"/>
      <c r="U399" s="81"/>
      <c r="V399" s="81"/>
      <c r="W399" s="81"/>
      <c r="X399" s="81"/>
      <c r="Y399" s="81"/>
      <c r="Z399" s="81"/>
      <c r="AA399" s="81"/>
      <c r="AB399" s="81"/>
      <c r="AC399" s="81"/>
      <c r="AD399" s="81"/>
      <c r="AE399" s="81"/>
      <c r="AF399" s="81"/>
      <c r="AG399" s="81"/>
      <c r="AH399" s="81"/>
      <c r="AI399" s="81"/>
      <c r="AJ399" s="81"/>
      <c r="AK399" s="81"/>
      <c r="AL399" s="81"/>
      <c r="AM399" s="81"/>
      <c r="AN399" s="81"/>
      <c r="AO399" s="81"/>
      <c r="AP399" s="81"/>
      <c r="AQ399" s="81"/>
      <c r="AR399" s="81"/>
      <c r="AS399" s="81"/>
      <c r="AT399" s="81"/>
      <c r="AU399" s="81"/>
      <c r="AV399" s="81"/>
      <c r="AW399" s="81"/>
      <c r="AX399" s="81"/>
      <c r="AY399" s="81"/>
      <c r="AZ399" s="81"/>
      <c r="BA399" s="81"/>
      <c r="BB399" s="81"/>
      <c r="BC399" s="81"/>
      <c r="BD399" s="81"/>
      <c r="BE399" s="81"/>
      <c r="BF399" s="81"/>
      <c r="BG399" s="323"/>
      <c r="BH399" s="323"/>
      <c r="BI399" s="323"/>
      <c r="BJ399" s="323"/>
      <c r="BK399" s="323"/>
      <c r="BL399" s="324"/>
      <c r="BM399" s="341"/>
    </row>
    <row r="400" spans="1:65" x14ac:dyDescent="0.2">
      <c r="A400" s="72"/>
      <c r="B400" s="81"/>
      <c r="C400" s="80"/>
      <c r="D400" s="80"/>
      <c r="E400" s="80"/>
      <c r="F400" s="80"/>
      <c r="G400" s="80"/>
      <c r="H400" s="81"/>
      <c r="I400" s="81"/>
      <c r="J400" s="81"/>
      <c r="K400" s="81"/>
      <c r="L400" s="81"/>
      <c r="M400" s="81"/>
      <c r="N400" s="81"/>
      <c r="O400" s="81"/>
      <c r="P400" s="81"/>
      <c r="Q400" s="81"/>
      <c r="R400" s="81"/>
      <c r="S400" s="81"/>
      <c r="T400" s="81"/>
      <c r="U400" s="81"/>
      <c r="V400" s="81"/>
      <c r="W400" s="81"/>
      <c r="X400" s="81"/>
      <c r="Y400" s="81"/>
      <c r="Z400" s="81"/>
      <c r="AA400" s="81"/>
      <c r="AB400" s="81"/>
      <c r="AC400" s="81"/>
      <c r="AD400" s="81"/>
      <c r="AE400" s="81"/>
      <c r="AF400" s="81"/>
      <c r="AG400" s="81"/>
      <c r="AH400" s="81"/>
      <c r="AI400" s="81"/>
      <c r="AJ400" s="81"/>
      <c r="AK400" s="81"/>
      <c r="AL400" s="81"/>
      <c r="AM400" s="81"/>
      <c r="AN400" s="81"/>
      <c r="AO400" s="81"/>
      <c r="AP400" s="81"/>
      <c r="AQ400" s="81"/>
      <c r="AR400" s="81"/>
      <c r="AS400" s="81"/>
      <c r="AT400" s="81"/>
      <c r="AU400" s="81"/>
      <c r="AV400" s="81"/>
      <c r="AW400" s="81"/>
      <c r="AX400" s="81"/>
      <c r="AY400" s="81"/>
      <c r="AZ400" s="81"/>
      <c r="BA400" s="81"/>
      <c r="BB400" s="81"/>
      <c r="BC400" s="81"/>
      <c r="BD400" s="81"/>
      <c r="BE400" s="81"/>
      <c r="BF400" s="81"/>
      <c r="BG400" s="323"/>
      <c r="BH400" s="323"/>
      <c r="BI400" s="323"/>
      <c r="BJ400" s="323"/>
      <c r="BK400" s="323"/>
      <c r="BL400" s="324"/>
      <c r="BM400" s="341"/>
    </row>
    <row r="401" spans="1:65" x14ac:dyDescent="0.2">
      <c r="A401" s="72"/>
      <c r="B401" s="81"/>
      <c r="C401" s="80"/>
      <c r="D401" s="80"/>
      <c r="E401" s="80"/>
      <c r="F401" s="80"/>
      <c r="G401" s="80"/>
      <c r="H401" s="81"/>
      <c r="I401" s="81"/>
      <c r="J401" s="81"/>
      <c r="K401" s="81"/>
      <c r="L401" s="81"/>
      <c r="M401" s="81"/>
      <c r="N401" s="81"/>
      <c r="O401" s="81"/>
      <c r="P401" s="81"/>
      <c r="Q401" s="81"/>
      <c r="R401" s="81"/>
      <c r="S401" s="81"/>
      <c r="T401" s="81"/>
      <c r="U401" s="81"/>
      <c r="V401" s="81"/>
      <c r="W401" s="81"/>
      <c r="X401" s="81"/>
      <c r="Y401" s="81"/>
      <c r="Z401" s="81"/>
      <c r="AA401" s="81"/>
      <c r="AB401" s="81"/>
      <c r="AC401" s="81"/>
      <c r="AD401" s="81"/>
      <c r="AE401" s="81"/>
      <c r="AF401" s="81"/>
      <c r="AG401" s="81"/>
      <c r="AH401" s="81"/>
      <c r="AI401" s="81"/>
      <c r="AJ401" s="81"/>
      <c r="AK401" s="81"/>
      <c r="AL401" s="81"/>
      <c r="AM401" s="81"/>
      <c r="AN401" s="81"/>
      <c r="AO401" s="81"/>
      <c r="AP401" s="81"/>
      <c r="AQ401" s="81"/>
      <c r="AR401" s="81"/>
      <c r="AS401" s="81"/>
      <c r="AT401" s="81"/>
      <c r="AU401" s="81"/>
      <c r="AV401" s="81"/>
      <c r="AW401" s="81"/>
      <c r="AX401" s="81"/>
      <c r="AY401" s="81"/>
      <c r="AZ401" s="81"/>
      <c r="BA401" s="81"/>
      <c r="BB401" s="81"/>
      <c r="BC401" s="81"/>
      <c r="BD401" s="81"/>
      <c r="BE401" s="81"/>
      <c r="BF401" s="81"/>
      <c r="BG401" s="323"/>
      <c r="BH401" s="323"/>
      <c r="BI401" s="323"/>
      <c r="BJ401" s="323"/>
      <c r="BK401" s="323"/>
      <c r="BL401" s="324"/>
      <c r="BM401" s="341"/>
    </row>
    <row r="402" spans="1:65" x14ac:dyDescent="0.2">
      <c r="A402" s="72"/>
      <c r="B402" s="81"/>
      <c r="C402" s="80"/>
      <c r="D402" s="80"/>
      <c r="E402" s="80"/>
      <c r="F402" s="80"/>
      <c r="G402" s="80"/>
      <c r="H402" s="81"/>
      <c r="I402" s="81"/>
      <c r="J402" s="81"/>
      <c r="K402" s="81"/>
      <c r="L402" s="81"/>
      <c r="M402" s="81"/>
      <c r="N402" s="81"/>
      <c r="O402" s="81"/>
      <c r="P402" s="81"/>
      <c r="Q402" s="81"/>
      <c r="R402" s="81"/>
      <c r="S402" s="81"/>
      <c r="T402" s="81"/>
      <c r="U402" s="81"/>
      <c r="V402" s="81"/>
      <c r="W402" s="81"/>
      <c r="X402" s="81"/>
      <c r="Y402" s="81"/>
      <c r="Z402" s="81"/>
      <c r="AA402" s="81"/>
      <c r="AB402" s="81"/>
      <c r="AC402" s="81"/>
      <c r="AD402" s="81"/>
      <c r="AE402" s="81"/>
      <c r="AF402" s="81"/>
      <c r="AG402" s="81"/>
      <c r="AH402" s="81"/>
      <c r="AI402" s="81"/>
      <c r="AJ402" s="81"/>
      <c r="AK402" s="81"/>
      <c r="AL402" s="81"/>
      <c r="AM402" s="81"/>
      <c r="AN402" s="81"/>
      <c r="AO402" s="81"/>
      <c r="AP402" s="81"/>
      <c r="AQ402" s="81"/>
      <c r="AR402" s="81"/>
      <c r="AS402" s="81"/>
      <c r="AT402" s="81"/>
      <c r="AU402" s="81"/>
      <c r="AV402" s="81"/>
      <c r="AW402" s="81"/>
      <c r="AX402" s="81"/>
      <c r="AY402" s="81"/>
      <c r="AZ402" s="81"/>
      <c r="BA402" s="81"/>
      <c r="BB402" s="81"/>
      <c r="BC402" s="81"/>
      <c r="BD402" s="81"/>
      <c r="BE402" s="81"/>
      <c r="BF402" s="81"/>
      <c r="BG402" s="323"/>
      <c r="BH402" s="323"/>
      <c r="BI402" s="323"/>
      <c r="BJ402" s="323"/>
      <c r="BK402" s="323"/>
      <c r="BL402" s="324"/>
      <c r="BM402" s="341"/>
    </row>
    <row r="403" spans="1:65" x14ac:dyDescent="0.2">
      <c r="A403" s="72"/>
      <c r="B403" s="81"/>
      <c r="C403" s="80"/>
      <c r="D403" s="80"/>
      <c r="E403" s="80"/>
      <c r="F403" s="80"/>
      <c r="G403" s="80"/>
      <c r="H403" s="81"/>
      <c r="I403" s="81"/>
      <c r="J403" s="81"/>
      <c r="K403" s="81"/>
      <c r="L403" s="81"/>
      <c r="M403" s="81"/>
      <c r="N403" s="81"/>
      <c r="O403" s="81"/>
      <c r="P403" s="81"/>
      <c r="Q403" s="81"/>
      <c r="R403" s="81"/>
      <c r="S403" s="81"/>
      <c r="T403" s="81"/>
      <c r="U403" s="81"/>
      <c r="V403" s="81"/>
      <c r="W403" s="81"/>
      <c r="X403" s="81"/>
      <c r="Y403" s="81"/>
      <c r="Z403" s="81"/>
      <c r="AA403" s="81"/>
      <c r="AB403" s="81"/>
      <c r="AC403" s="81"/>
      <c r="AD403" s="81"/>
      <c r="AE403" s="81"/>
      <c r="AF403" s="81"/>
      <c r="AG403" s="81"/>
      <c r="AH403" s="81"/>
      <c r="AI403" s="81"/>
      <c r="AJ403" s="81"/>
      <c r="AK403" s="81"/>
      <c r="AL403" s="81"/>
      <c r="AM403" s="81"/>
      <c r="AN403" s="81"/>
      <c r="AO403" s="81"/>
      <c r="AP403" s="81"/>
      <c r="AQ403" s="81"/>
      <c r="AR403" s="81"/>
      <c r="AS403" s="81"/>
      <c r="AT403" s="81"/>
      <c r="AU403" s="81"/>
      <c r="AV403" s="81"/>
      <c r="AW403" s="81"/>
      <c r="AX403" s="81"/>
      <c r="AY403" s="81"/>
      <c r="AZ403" s="81"/>
      <c r="BA403" s="81"/>
      <c r="BB403" s="81"/>
      <c r="BC403" s="81"/>
      <c r="BD403" s="81"/>
      <c r="BE403" s="81"/>
      <c r="BF403" s="81"/>
      <c r="BG403" s="323"/>
      <c r="BH403" s="323"/>
      <c r="BI403" s="323"/>
      <c r="BJ403" s="323"/>
      <c r="BK403" s="323"/>
      <c r="BL403" s="324"/>
      <c r="BM403" s="341"/>
    </row>
    <row r="404" spans="1:65" x14ac:dyDescent="0.2">
      <c r="A404" s="72"/>
      <c r="B404" s="81"/>
      <c r="C404" s="80"/>
      <c r="D404" s="80"/>
      <c r="E404" s="80"/>
      <c r="F404" s="80"/>
      <c r="G404" s="80"/>
      <c r="H404" s="81"/>
      <c r="I404" s="81"/>
      <c r="J404" s="81"/>
      <c r="K404" s="81"/>
      <c r="L404" s="81"/>
      <c r="M404" s="81"/>
      <c r="N404" s="81"/>
      <c r="O404" s="81"/>
      <c r="P404" s="81"/>
      <c r="Q404" s="81"/>
      <c r="R404" s="81"/>
      <c r="S404" s="81"/>
      <c r="T404" s="81"/>
      <c r="U404" s="81"/>
      <c r="V404" s="81"/>
      <c r="W404" s="81"/>
      <c r="X404" s="81"/>
      <c r="Y404" s="81"/>
      <c r="Z404" s="81"/>
      <c r="AA404" s="81"/>
      <c r="AB404" s="81"/>
      <c r="AC404" s="81"/>
      <c r="AD404" s="81"/>
      <c r="AE404" s="81"/>
      <c r="AF404" s="81"/>
      <c r="AG404" s="81"/>
      <c r="AH404" s="81"/>
      <c r="AI404" s="81"/>
      <c r="AJ404" s="81"/>
      <c r="AK404" s="81"/>
      <c r="AL404" s="81"/>
      <c r="AM404" s="81"/>
      <c r="AN404" s="81"/>
      <c r="AO404" s="81"/>
      <c r="AP404" s="81"/>
      <c r="AQ404" s="81"/>
      <c r="AR404" s="81"/>
      <c r="AS404" s="81"/>
      <c r="AT404" s="81"/>
      <c r="AU404" s="81"/>
      <c r="AV404" s="81"/>
      <c r="AW404" s="81"/>
      <c r="AX404" s="81"/>
      <c r="AY404" s="81"/>
      <c r="AZ404" s="81"/>
      <c r="BA404" s="81"/>
      <c r="BB404" s="81"/>
      <c r="BC404" s="81"/>
      <c r="BD404" s="81"/>
      <c r="BE404" s="81"/>
      <c r="BF404" s="81"/>
      <c r="BG404" s="323"/>
      <c r="BH404" s="323"/>
      <c r="BI404" s="323"/>
      <c r="BJ404" s="323"/>
      <c r="BK404" s="323"/>
      <c r="BL404" s="324"/>
      <c r="BM404" s="341"/>
    </row>
    <row r="405" spans="1:65" x14ac:dyDescent="0.2">
      <c r="A405" s="72"/>
      <c r="B405" s="81"/>
      <c r="C405" s="80"/>
      <c r="D405" s="80"/>
      <c r="E405" s="80"/>
      <c r="F405" s="80"/>
      <c r="G405" s="80"/>
      <c r="H405" s="81"/>
      <c r="I405" s="81"/>
      <c r="J405" s="81"/>
      <c r="K405" s="81"/>
      <c r="L405" s="81"/>
      <c r="M405" s="81"/>
      <c r="N405" s="81"/>
      <c r="O405" s="81"/>
      <c r="P405" s="81"/>
      <c r="Q405" s="81"/>
      <c r="R405" s="81"/>
      <c r="S405" s="81"/>
      <c r="T405" s="81"/>
      <c r="U405" s="81"/>
      <c r="V405" s="81"/>
      <c r="W405" s="81"/>
      <c r="X405" s="81"/>
      <c r="Y405" s="81"/>
      <c r="Z405" s="81"/>
      <c r="AA405" s="81"/>
      <c r="AB405" s="81"/>
      <c r="AC405" s="81"/>
      <c r="AD405" s="81"/>
      <c r="AE405" s="81"/>
      <c r="AF405" s="81"/>
      <c r="AG405" s="81"/>
      <c r="AH405" s="81"/>
      <c r="AI405" s="81"/>
      <c r="AJ405" s="81"/>
      <c r="AK405" s="81"/>
      <c r="AL405" s="81"/>
      <c r="AM405" s="81"/>
      <c r="AN405" s="81"/>
      <c r="AO405" s="81"/>
      <c r="AP405" s="81"/>
      <c r="AQ405" s="81"/>
      <c r="AR405" s="81"/>
      <c r="AS405" s="81"/>
      <c r="AT405" s="81"/>
      <c r="AU405" s="81"/>
      <c r="AV405" s="81"/>
      <c r="AW405" s="81"/>
      <c r="AX405" s="81"/>
      <c r="AY405" s="81"/>
      <c r="AZ405" s="81"/>
      <c r="BA405" s="81"/>
      <c r="BB405" s="81"/>
      <c r="BC405" s="81"/>
      <c r="BD405" s="81"/>
      <c r="BE405" s="81"/>
      <c r="BF405" s="81"/>
      <c r="BG405" s="323"/>
      <c r="BH405" s="323"/>
      <c r="BI405" s="323"/>
      <c r="BJ405" s="323"/>
      <c r="BK405" s="323"/>
      <c r="BL405" s="324"/>
      <c r="BM405" s="341"/>
    </row>
    <row r="406" spans="1:65" x14ac:dyDescent="0.2">
      <c r="A406" s="72"/>
      <c r="B406" s="81"/>
      <c r="C406" s="80"/>
      <c r="D406" s="80"/>
      <c r="E406" s="80"/>
      <c r="F406" s="80"/>
      <c r="G406" s="80"/>
      <c r="H406" s="81"/>
      <c r="I406" s="81"/>
      <c r="J406" s="81"/>
      <c r="K406" s="81"/>
      <c r="L406" s="81"/>
      <c r="M406" s="81"/>
      <c r="N406" s="81"/>
      <c r="O406" s="81"/>
      <c r="P406" s="81"/>
      <c r="Q406" s="81"/>
      <c r="R406" s="81"/>
      <c r="S406" s="81"/>
      <c r="T406" s="81"/>
      <c r="U406" s="81"/>
      <c r="V406" s="81"/>
      <c r="W406" s="81"/>
      <c r="X406" s="81"/>
      <c r="Y406" s="81"/>
      <c r="Z406" s="81"/>
      <c r="AA406" s="81"/>
      <c r="AB406" s="81"/>
      <c r="AC406" s="81"/>
      <c r="AD406" s="81"/>
      <c r="AE406" s="81"/>
      <c r="AF406" s="81"/>
      <c r="AG406" s="81"/>
      <c r="AH406" s="81"/>
      <c r="AI406" s="81"/>
      <c r="AJ406" s="81"/>
      <c r="AK406" s="81"/>
      <c r="AL406" s="81"/>
      <c r="AM406" s="81"/>
      <c r="AN406" s="81"/>
      <c r="AO406" s="81"/>
      <c r="AP406" s="81"/>
      <c r="AQ406" s="81"/>
      <c r="AR406" s="81"/>
      <c r="AS406" s="81"/>
      <c r="AT406" s="81"/>
      <c r="AU406" s="81"/>
      <c r="AV406" s="81"/>
      <c r="AW406" s="81"/>
      <c r="AX406" s="81"/>
      <c r="AY406" s="81"/>
      <c r="AZ406" s="81"/>
      <c r="BA406" s="81"/>
      <c r="BB406" s="81"/>
      <c r="BC406" s="81"/>
      <c r="BD406" s="81"/>
      <c r="BE406" s="81"/>
      <c r="BF406" s="81"/>
      <c r="BG406" s="323"/>
      <c r="BH406" s="323"/>
      <c r="BI406" s="323"/>
      <c r="BJ406" s="323"/>
      <c r="BK406" s="323"/>
      <c r="BL406" s="324"/>
      <c r="BM406" s="341"/>
    </row>
    <row r="407" spans="1:65" x14ac:dyDescent="0.2">
      <c r="A407" s="72"/>
      <c r="B407" s="81"/>
      <c r="C407" s="80"/>
      <c r="D407" s="80"/>
      <c r="E407" s="80"/>
      <c r="F407" s="80"/>
      <c r="G407" s="80"/>
      <c r="H407" s="81"/>
      <c r="I407" s="81"/>
      <c r="J407" s="81"/>
      <c r="K407" s="81"/>
      <c r="L407" s="81"/>
      <c r="M407" s="81"/>
      <c r="N407" s="81"/>
      <c r="O407" s="81"/>
      <c r="P407" s="81"/>
      <c r="Q407" s="81"/>
      <c r="R407" s="81"/>
      <c r="S407" s="81"/>
      <c r="T407" s="81"/>
      <c r="U407" s="81"/>
      <c r="V407" s="81"/>
      <c r="W407" s="81"/>
      <c r="X407" s="81"/>
      <c r="Y407" s="81"/>
      <c r="Z407" s="81"/>
      <c r="AA407" s="81"/>
      <c r="AB407" s="81"/>
      <c r="AC407" s="81"/>
      <c r="AD407" s="81"/>
      <c r="AE407" s="81"/>
      <c r="AF407" s="81"/>
      <c r="AG407" s="81"/>
      <c r="AH407" s="81"/>
      <c r="AI407" s="81"/>
      <c r="AJ407" s="81"/>
      <c r="AK407" s="81"/>
      <c r="AL407" s="81"/>
      <c r="AM407" s="81"/>
      <c r="AN407" s="81"/>
      <c r="AO407" s="81"/>
      <c r="AP407" s="81"/>
      <c r="AQ407" s="81"/>
      <c r="AR407" s="81"/>
      <c r="AS407" s="81"/>
      <c r="AT407" s="81"/>
      <c r="AU407" s="81"/>
      <c r="AV407" s="81"/>
      <c r="AW407" s="81"/>
      <c r="AX407" s="81"/>
      <c r="AY407" s="81"/>
      <c r="AZ407" s="81"/>
      <c r="BA407" s="81"/>
      <c r="BB407" s="81"/>
      <c r="BC407" s="81"/>
      <c r="BD407" s="81"/>
      <c r="BE407" s="81"/>
      <c r="BF407" s="81"/>
      <c r="BG407" s="323"/>
      <c r="BH407" s="323"/>
      <c r="BI407" s="323"/>
      <c r="BJ407" s="323"/>
      <c r="BK407" s="323"/>
      <c r="BL407" s="324"/>
      <c r="BM407" s="341"/>
    </row>
    <row r="408" spans="1:65" x14ac:dyDescent="0.2">
      <c r="A408" s="72"/>
      <c r="B408" s="81"/>
      <c r="C408" s="80"/>
      <c r="D408" s="80"/>
      <c r="E408" s="80"/>
      <c r="F408" s="80"/>
      <c r="G408" s="80"/>
      <c r="H408" s="81"/>
      <c r="I408" s="81"/>
      <c r="J408" s="81"/>
      <c r="K408" s="81"/>
      <c r="L408" s="81"/>
      <c r="M408" s="81"/>
      <c r="N408" s="81"/>
      <c r="O408" s="81"/>
      <c r="P408" s="81"/>
      <c r="Q408" s="81"/>
      <c r="R408" s="81"/>
      <c r="S408" s="81"/>
      <c r="T408" s="81"/>
      <c r="U408" s="81"/>
      <c r="V408" s="81"/>
      <c r="W408" s="81"/>
      <c r="X408" s="81"/>
      <c r="Y408" s="81"/>
      <c r="Z408" s="81"/>
      <c r="AA408" s="81"/>
      <c r="AB408" s="81"/>
      <c r="AC408" s="81"/>
      <c r="AD408" s="81"/>
      <c r="AE408" s="81"/>
      <c r="AF408" s="81"/>
      <c r="AG408" s="81"/>
      <c r="AH408" s="81"/>
      <c r="AI408" s="81"/>
      <c r="AJ408" s="81"/>
      <c r="AK408" s="81"/>
      <c r="AL408" s="81"/>
      <c r="AM408" s="81"/>
      <c r="AN408" s="81"/>
      <c r="AO408" s="81"/>
      <c r="AP408" s="81"/>
      <c r="AQ408" s="81"/>
      <c r="AR408" s="81"/>
      <c r="AS408" s="81"/>
      <c r="AT408" s="81"/>
      <c r="AU408" s="81"/>
      <c r="AV408" s="81"/>
      <c r="AW408" s="81"/>
      <c r="AX408" s="81"/>
      <c r="AY408" s="81"/>
      <c r="AZ408" s="81"/>
      <c r="BA408" s="81"/>
      <c r="BB408" s="81"/>
      <c r="BC408" s="81"/>
      <c r="BD408" s="81"/>
      <c r="BE408" s="81"/>
      <c r="BF408" s="81"/>
      <c r="BG408" s="323"/>
      <c r="BH408" s="323"/>
      <c r="BI408" s="323"/>
      <c r="BJ408" s="323"/>
      <c r="BK408" s="323"/>
      <c r="BL408" s="324"/>
      <c r="BM408" s="341"/>
    </row>
    <row r="409" spans="1:65" x14ac:dyDescent="0.2">
      <c r="A409" s="72"/>
      <c r="B409" s="81"/>
      <c r="C409" s="80"/>
      <c r="D409" s="80"/>
      <c r="E409" s="80"/>
      <c r="F409" s="80"/>
      <c r="G409" s="80"/>
      <c r="H409" s="81"/>
      <c r="I409" s="81"/>
      <c r="J409" s="81"/>
      <c r="K409" s="81"/>
      <c r="L409" s="81"/>
      <c r="M409" s="81"/>
      <c r="N409" s="81"/>
      <c r="O409" s="81"/>
      <c r="P409" s="81"/>
      <c r="Q409" s="81"/>
      <c r="R409" s="81"/>
      <c r="S409" s="81"/>
      <c r="T409" s="81"/>
      <c r="U409" s="81"/>
      <c r="V409" s="81"/>
      <c r="W409" s="81"/>
      <c r="X409" s="81"/>
      <c r="Y409" s="81"/>
      <c r="Z409" s="81"/>
      <c r="AA409" s="81"/>
      <c r="AB409" s="81"/>
      <c r="AC409" s="81"/>
      <c r="AD409" s="81"/>
      <c r="AE409" s="81"/>
      <c r="AF409" s="81"/>
      <c r="AG409" s="81"/>
      <c r="AH409" s="81"/>
      <c r="AI409" s="81"/>
      <c r="AJ409" s="81"/>
      <c r="AK409" s="81"/>
      <c r="AL409" s="81"/>
      <c r="AM409" s="81"/>
      <c r="AN409" s="81"/>
      <c r="AO409" s="81"/>
      <c r="AP409" s="81"/>
      <c r="AQ409" s="81"/>
      <c r="AR409" s="81"/>
      <c r="AS409" s="81"/>
      <c r="AT409" s="81"/>
      <c r="AU409" s="81"/>
      <c r="AV409" s="81"/>
      <c r="AW409" s="81"/>
      <c r="AX409" s="81"/>
      <c r="AY409" s="81"/>
      <c r="AZ409" s="81"/>
      <c r="BA409" s="81"/>
      <c r="BB409" s="81"/>
      <c r="BC409" s="81"/>
      <c r="BD409" s="81"/>
      <c r="BE409" s="81"/>
      <c r="BF409" s="81"/>
      <c r="BG409" s="323"/>
      <c r="BH409" s="323"/>
      <c r="BI409" s="323"/>
      <c r="BJ409" s="323"/>
      <c r="BK409" s="323"/>
      <c r="BL409" s="324"/>
      <c r="BM409" s="341"/>
    </row>
    <row r="410" spans="1:65" x14ac:dyDescent="0.2">
      <c r="A410" s="72"/>
      <c r="B410" s="81"/>
      <c r="C410" s="80"/>
      <c r="D410" s="80"/>
      <c r="E410" s="80"/>
      <c r="F410" s="80"/>
      <c r="G410" s="80"/>
      <c r="H410" s="81"/>
      <c r="I410" s="81"/>
      <c r="J410" s="81"/>
      <c r="K410" s="81"/>
      <c r="L410" s="81"/>
      <c r="M410" s="81"/>
      <c r="N410" s="81"/>
      <c r="O410" s="81"/>
      <c r="P410" s="81"/>
      <c r="Q410" s="81"/>
      <c r="R410" s="81"/>
      <c r="S410" s="81"/>
      <c r="T410" s="81"/>
      <c r="U410" s="81"/>
      <c r="V410" s="81"/>
      <c r="W410" s="81"/>
      <c r="X410" s="81"/>
      <c r="Y410" s="81"/>
      <c r="Z410" s="81"/>
      <c r="AA410" s="81"/>
      <c r="AB410" s="81"/>
      <c r="AC410" s="81"/>
      <c r="AD410" s="81"/>
      <c r="AE410" s="81"/>
      <c r="AF410" s="81"/>
      <c r="AG410" s="81"/>
      <c r="AH410" s="81"/>
      <c r="AI410" s="81"/>
      <c r="AJ410" s="81"/>
      <c r="AK410" s="81"/>
      <c r="AL410" s="81"/>
      <c r="AM410" s="81"/>
      <c r="AN410" s="81"/>
      <c r="AO410" s="81"/>
      <c r="AP410" s="81"/>
      <c r="AQ410" s="81"/>
      <c r="AR410" s="81"/>
      <c r="AS410" s="81"/>
      <c r="AT410" s="81"/>
      <c r="AU410" s="81"/>
      <c r="AV410" s="81"/>
      <c r="AW410" s="81"/>
      <c r="AX410" s="81"/>
      <c r="AY410" s="81"/>
      <c r="AZ410" s="81"/>
      <c r="BA410" s="81"/>
      <c r="BB410" s="81"/>
      <c r="BC410" s="81"/>
      <c r="BD410" s="81"/>
      <c r="BE410" s="81"/>
      <c r="BF410" s="81"/>
      <c r="BG410" s="323"/>
      <c r="BH410" s="323"/>
      <c r="BI410" s="323"/>
      <c r="BJ410" s="323"/>
      <c r="BK410" s="323"/>
      <c r="BL410" s="324"/>
      <c r="BM410" s="341"/>
    </row>
    <row r="411" spans="1:65" x14ac:dyDescent="0.2">
      <c r="A411" s="72"/>
      <c r="B411" s="81"/>
      <c r="C411" s="80"/>
      <c r="D411" s="80"/>
      <c r="E411" s="80"/>
      <c r="F411" s="80"/>
      <c r="G411" s="80"/>
      <c r="H411" s="81"/>
      <c r="I411" s="81"/>
      <c r="J411" s="81"/>
      <c r="K411" s="81"/>
      <c r="L411" s="81"/>
      <c r="M411" s="81"/>
      <c r="N411" s="81"/>
      <c r="O411" s="81"/>
      <c r="P411" s="81"/>
      <c r="Q411" s="81"/>
      <c r="R411" s="81"/>
      <c r="S411" s="81"/>
      <c r="T411" s="81"/>
      <c r="U411" s="81"/>
      <c r="V411" s="81"/>
      <c r="W411" s="81"/>
      <c r="X411" s="81"/>
      <c r="Y411" s="81"/>
      <c r="Z411" s="81"/>
      <c r="AA411" s="81"/>
      <c r="AB411" s="81"/>
      <c r="AC411" s="81"/>
      <c r="AD411" s="81"/>
      <c r="AE411" s="81"/>
      <c r="AF411" s="81"/>
      <c r="AG411" s="81"/>
      <c r="AH411" s="81"/>
      <c r="AI411" s="81"/>
      <c r="AJ411" s="81"/>
      <c r="AK411" s="81"/>
      <c r="AL411" s="81"/>
      <c r="AM411" s="81"/>
      <c r="AN411" s="81"/>
      <c r="AO411" s="81"/>
      <c r="AP411" s="81"/>
      <c r="AQ411" s="81"/>
      <c r="AR411" s="81"/>
      <c r="AS411" s="81"/>
      <c r="AT411" s="81"/>
      <c r="AU411" s="81"/>
      <c r="AV411" s="81"/>
      <c r="AW411" s="81"/>
      <c r="AX411" s="81"/>
      <c r="AY411" s="81"/>
      <c r="AZ411" s="81"/>
      <c r="BA411" s="81"/>
      <c r="BB411" s="81"/>
      <c r="BC411" s="81"/>
      <c r="BD411" s="81"/>
      <c r="BE411" s="81"/>
      <c r="BF411" s="81"/>
      <c r="BG411" s="323"/>
      <c r="BH411" s="323"/>
      <c r="BI411" s="323"/>
      <c r="BJ411" s="323"/>
      <c r="BK411" s="323"/>
      <c r="BL411" s="324"/>
      <c r="BM411" s="341"/>
    </row>
    <row r="412" spans="1:65" x14ac:dyDescent="0.2">
      <c r="A412" s="72"/>
      <c r="B412" s="81"/>
      <c r="C412" s="80"/>
      <c r="D412" s="80"/>
      <c r="E412" s="80"/>
      <c r="F412" s="80"/>
      <c r="G412" s="80"/>
      <c r="H412" s="81"/>
      <c r="I412" s="81"/>
      <c r="J412" s="81"/>
      <c r="K412" s="81"/>
      <c r="L412" s="81"/>
      <c r="M412" s="81"/>
      <c r="N412" s="81"/>
      <c r="O412" s="81"/>
      <c r="P412" s="81"/>
      <c r="Q412" s="81"/>
      <c r="R412" s="81"/>
      <c r="S412" s="81"/>
      <c r="T412" s="81"/>
      <c r="U412" s="81"/>
      <c r="V412" s="81"/>
      <c r="W412" s="81"/>
      <c r="X412" s="81"/>
      <c r="Y412" s="81"/>
      <c r="Z412" s="81"/>
      <c r="AA412" s="81"/>
      <c r="AB412" s="81"/>
      <c r="AC412" s="81"/>
      <c r="AD412" s="81"/>
      <c r="AE412" s="81"/>
      <c r="AF412" s="81"/>
      <c r="AG412" s="81"/>
      <c r="AH412" s="81"/>
      <c r="AI412" s="81"/>
      <c r="AJ412" s="81"/>
      <c r="AK412" s="81"/>
      <c r="AL412" s="81"/>
      <c r="AM412" s="81"/>
      <c r="AN412" s="81"/>
      <c r="AO412" s="81"/>
      <c r="AP412" s="81"/>
      <c r="AQ412" s="81"/>
      <c r="AR412" s="81"/>
      <c r="AS412" s="81"/>
      <c r="AT412" s="81"/>
      <c r="AU412" s="81"/>
      <c r="AV412" s="81"/>
      <c r="AW412" s="81"/>
      <c r="AX412" s="81"/>
      <c r="AY412" s="81"/>
      <c r="AZ412" s="81"/>
      <c r="BA412" s="81"/>
      <c r="BB412" s="81"/>
      <c r="BC412" s="81"/>
      <c r="BD412" s="81"/>
      <c r="BE412" s="81"/>
      <c r="BF412" s="81"/>
      <c r="BG412" s="323"/>
      <c r="BH412" s="323"/>
      <c r="BI412" s="323"/>
      <c r="BJ412" s="323"/>
      <c r="BK412" s="323"/>
      <c r="BL412" s="324"/>
      <c r="BM412" s="341"/>
    </row>
    <row r="413" spans="1:65" x14ac:dyDescent="0.2">
      <c r="A413" s="72"/>
      <c r="B413" s="81"/>
      <c r="C413" s="80"/>
      <c r="D413" s="80"/>
      <c r="E413" s="80"/>
      <c r="F413" s="80"/>
      <c r="G413" s="80"/>
      <c r="H413" s="81"/>
      <c r="I413" s="81"/>
      <c r="J413" s="81"/>
      <c r="K413" s="81"/>
      <c r="L413" s="81"/>
      <c r="M413" s="81"/>
      <c r="N413" s="81"/>
      <c r="O413" s="81"/>
      <c r="P413" s="81"/>
      <c r="Q413" s="81"/>
      <c r="R413" s="81"/>
      <c r="S413" s="81"/>
      <c r="T413" s="81"/>
      <c r="U413" s="81"/>
      <c r="V413" s="81"/>
      <c r="W413" s="81"/>
      <c r="X413" s="81"/>
      <c r="Y413" s="81"/>
      <c r="Z413" s="81"/>
      <c r="AA413" s="81"/>
      <c r="AB413" s="81"/>
      <c r="AC413" s="81"/>
      <c r="AD413" s="81"/>
      <c r="AE413" s="81"/>
      <c r="AF413" s="81"/>
      <c r="AG413" s="81"/>
      <c r="AH413" s="81"/>
      <c r="AI413" s="81"/>
      <c r="AJ413" s="81"/>
      <c r="AK413" s="81"/>
      <c r="AL413" s="81"/>
      <c r="AM413" s="81"/>
      <c r="AN413" s="81"/>
      <c r="AO413" s="81"/>
      <c r="AP413" s="81"/>
      <c r="AQ413" s="81"/>
      <c r="AR413" s="81"/>
      <c r="AS413" s="81"/>
      <c r="AT413" s="81"/>
      <c r="AU413" s="81"/>
      <c r="AV413" s="81"/>
      <c r="AW413" s="81"/>
      <c r="AX413" s="81"/>
      <c r="AY413" s="81"/>
      <c r="AZ413" s="81"/>
      <c r="BA413" s="81"/>
      <c r="BB413" s="81"/>
      <c r="BC413" s="81"/>
      <c r="BD413" s="81"/>
      <c r="BE413" s="81"/>
      <c r="BF413" s="81"/>
      <c r="BG413" s="323"/>
      <c r="BH413" s="323"/>
      <c r="BI413" s="323"/>
      <c r="BJ413" s="323"/>
      <c r="BK413" s="323"/>
      <c r="BL413" s="324"/>
      <c r="BM413" s="341"/>
    </row>
    <row r="414" spans="1:65" x14ac:dyDescent="0.2">
      <c r="A414" s="72"/>
      <c r="B414" s="81"/>
      <c r="C414" s="80"/>
      <c r="D414" s="80"/>
      <c r="E414" s="80"/>
      <c r="F414" s="80"/>
      <c r="G414" s="80"/>
      <c r="H414" s="81"/>
      <c r="I414" s="81"/>
      <c r="J414" s="81"/>
      <c r="K414" s="81"/>
      <c r="L414" s="81"/>
      <c r="M414" s="81"/>
      <c r="N414" s="81"/>
      <c r="O414" s="81"/>
      <c r="P414" s="81"/>
      <c r="Q414" s="81"/>
      <c r="R414" s="81"/>
      <c r="S414" s="81"/>
      <c r="T414" s="81"/>
      <c r="U414" s="81"/>
      <c r="V414" s="81"/>
      <c r="W414" s="81"/>
      <c r="X414" s="81"/>
      <c r="Y414" s="81"/>
      <c r="Z414" s="81"/>
      <c r="AA414" s="81"/>
      <c r="AB414" s="81"/>
      <c r="AC414" s="81"/>
      <c r="AD414" s="81"/>
      <c r="AE414" s="81"/>
      <c r="AF414" s="81"/>
      <c r="AG414" s="81"/>
      <c r="AH414" s="81"/>
      <c r="AI414" s="81"/>
      <c r="AJ414" s="81"/>
      <c r="AK414" s="81"/>
      <c r="AL414" s="81"/>
      <c r="AM414" s="81"/>
      <c r="AN414" s="81"/>
      <c r="AO414" s="81"/>
      <c r="AP414" s="81"/>
      <c r="AQ414" s="81"/>
      <c r="AR414" s="81"/>
      <c r="AS414" s="81"/>
      <c r="AT414" s="81"/>
      <c r="AU414" s="81"/>
      <c r="AV414" s="81"/>
      <c r="AW414" s="81"/>
      <c r="AX414" s="81"/>
      <c r="AY414" s="81"/>
      <c r="AZ414" s="81"/>
      <c r="BA414" s="81"/>
      <c r="BB414" s="81"/>
      <c r="BC414" s="81"/>
      <c r="BD414" s="81"/>
      <c r="BE414" s="81"/>
      <c r="BF414" s="81"/>
      <c r="BG414" s="323"/>
      <c r="BH414" s="323"/>
      <c r="BI414" s="323"/>
      <c r="BJ414" s="323"/>
      <c r="BK414" s="323"/>
      <c r="BL414" s="324"/>
      <c r="BM414" s="341"/>
    </row>
    <row r="415" spans="1:65" x14ac:dyDescent="0.2">
      <c r="A415" s="72"/>
      <c r="B415" s="81"/>
      <c r="C415" s="80"/>
      <c r="D415" s="80"/>
      <c r="E415" s="80"/>
      <c r="F415" s="80"/>
      <c r="G415" s="80"/>
      <c r="H415" s="81"/>
      <c r="I415" s="81"/>
      <c r="J415" s="81"/>
      <c r="K415" s="81"/>
      <c r="L415" s="81"/>
      <c r="M415" s="81"/>
      <c r="N415" s="81"/>
      <c r="O415" s="81"/>
      <c r="P415" s="81"/>
      <c r="Q415" s="81"/>
      <c r="R415" s="81"/>
      <c r="S415" s="81"/>
      <c r="T415" s="81"/>
      <c r="U415" s="81"/>
      <c r="V415" s="81"/>
      <c r="W415" s="81"/>
      <c r="X415" s="81"/>
      <c r="Y415" s="81"/>
      <c r="Z415" s="81"/>
      <c r="AA415" s="81"/>
      <c r="AB415" s="81"/>
      <c r="AC415" s="81"/>
      <c r="AD415" s="81"/>
      <c r="AE415" s="81"/>
      <c r="AF415" s="81"/>
      <c r="AG415" s="81"/>
      <c r="AH415" s="81"/>
      <c r="AI415" s="81"/>
      <c r="AJ415" s="81"/>
      <c r="AK415" s="81"/>
      <c r="AL415" s="81"/>
      <c r="AM415" s="81"/>
      <c r="AN415" s="81"/>
      <c r="AO415" s="81"/>
      <c r="AP415" s="81"/>
      <c r="AQ415" s="81"/>
      <c r="AR415" s="81"/>
      <c r="AS415" s="81"/>
      <c r="AT415" s="81"/>
      <c r="AU415" s="81"/>
      <c r="AV415" s="81"/>
      <c r="AW415" s="81"/>
      <c r="AX415" s="81"/>
      <c r="AY415" s="81"/>
      <c r="AZ415" s="81"/>
      <c r="BA415" s="81"/>
      <c r="BB415" s="81"/>
      <c r="BC415" s="81"/>
      <c r="BD415" s="81"/>
      <c r="BE415" s="81"/>
      <c r="BF415" s="81"/>
      <c r="BG415" s="323"/>
      <c r="BH415" s="323"/>
      <c r="BI415" s="323"/>
      <c r="BJ415" s="323"/>
      <c r="BK415" s="323"/>
      <c r="BL415" s="324"/>
      <c r="BM415" s="341"/>
    </row>
    <row r="416" spans="1:65" x14ac:dyDescent="0.2">
      <c r="A416" s="72"/>
      <c r="B416" s="81"/>
      <c r="C416" s="80"/>
      <c r="D416" s="80"/>
      <c r="E416" s="80"/>
      <c r="F416" s="80"/>
      <c r="G416" s="80"/>
      <c r="H416" s="81"/>
      <c r="I416" s="81"/>
      <c r="J416" s="81"/>
      <c r="K416" s="81"/>
      <c r="L416" s="81"/>
      <c r="M416" s="81"/>
      <c r="N416" s="81"/>
      <c r="O416" s="81"/>
      <c r="P416" s="81"/>
      <c r="Q416" s="81"/>
      <c r="R416" s="81"/>
      <c r="S416" s="81"/>
      <c r="T416" s="81"/>
      <c r="U416" s="81"/>
      <c r="V416" s="81"/>
      <c r="W416" s="81"/>
      <c r="X416" s="81"/>
      <c r="Y416" s="81"/>
      <c r="Z416" s="81"/>
      <c r="AA416" s="81"/>
      <c r="AB416" s="81"/>
      <c r="AC416" s="81"/>
      <c r="AD416" s="81"/>
      <c r="AE416" s="81"/>
      <c r="AF416" s="81"/>
      <c r="AG416" s="81"/>
      <c r="AH416" s="81"/>
      <c r="AI416" s="81"/>
      <c r="AJ416" s="81"/>
      <c r="AK416" s="81"/>
      <c r="AL416" s="81"/>
      <c r="AM416" s="81"/>
      <c r="AN416" s="81"/>
      <c r="AO416" s="81"/>
      <c r="AP416" s="81"/>
      <c r="AQ416" s="81"/>
      <c r="AR416" s="81"/>
      <c r="AS416" s="81"/>
      <c r="AT416" s="81"/>
      <c r="AU416" s="81"/>
      <c r="AV416" s="81"/>
      <c r="AW416" s="81"/>
      <c r="AX416" s="81"/>
      <c r="AY416" s="81"/>
      <c r="AZ416" s="81"/>
      <c r="BA416" s="81"/>
      <c r="BB416" s="81"/>
      <c r="BC416" s="81"/>
      <c r="BD416" s="81"/>
      <c r="BE416" s="81"/>
      <c r="BF416" s="81"/>
      <c r="BG416" s="323"/>
      <c r="BH416" s="323"/>
      <c r="BI416" s="323"/>
      <c r="BJ416" s="323"/>
      <c r="BK416" s="323"/>
      <c r="BL416" s="324"/>
      <c r="BM416" s="341"/>
    </row>
    <row r="417" spans="1:65" x14ac:dyDescent="0.2">
      <c r="A417" s="72"/>
      <c r="B417" s="81"/>
      <c r="C417" s="80"/>
      <c r="D417" s="80"/>
      <c r="E417" s="80"/>
      <c r="F417" s="80"/>
      <c r="G417" s="80"/>
      <c r="H417" s="81"/>
      <c r="I417" s="81"/>
      <c r="J417" s="81"/>
      <c r="K417" s="81"/>
      <c r="L417" s="81"/>
      <c r="M417" s="81"/>
      <c r="N417" s="81"/>
      <c r="O417" s="81"/>
      <c r="P417" s="81"/>
      <c r="Q417" s="81"/>
      <c r="R417" s="81"/>
      <c r="S417" s="81"/>
      <c r="T417" s="81"/>
      <c r="U417" s="81"/>
      <c r="V417" s="81"/>
      <c r="W417" s="81"/>
      <c r="X417" s="81"/>
      <c r="Y417" s="81"/>
      <c r="Z417" s="81"/>
      <c r="AA417" s="81"/>
      <c r="AB417" s="81"/>
      <c r="AC417" s="81"/>
      <c r="AD417" s="81"/>
      <c r="AE417" s="81"/>
      <c r="AF417" s="81"/>
      <c r="AG417" s="81"/>
      <c r="AH417" s="81"/>
      <c r="AI417" s="81"/>
      <c r="AJ417" s="81"/>
      <c r="AK417" s="81"/>
      <c r="AL417" s="81"/>
      <c r="AM417" s="81"/>
      <c r="AN417" s="81"/>
      <c r="AO417" s="81"/>
      <c r="AP417" s="81"/>
      <c r="AQ417" s="81"/>
      <c r="AR417" s="81"/>
      <c r="AS417" s="81"/>
      <c r="AT417" s="81"/>
      <c r="AU417" s="81"/>
      <c r="AV417" s="81"/>
      <c r="AW417" s="81"/>
      <c r="AX417" s="81"/>
      <c r="AY417" s="81"/>
      <c r="AZ417" s="81"/>
      <c r="BA417" s="81"/>
      <c r="BB417" s="81"/>
      <c r="BC417" s="81"/>
      <c r="BD417" s="81"/>
      <c r="BE417" s="81"/>
      <c r="BF417" s="81"/>
      <c r="BG417" s="323"/>
      <c r="BH417" s="323"/>
      <c r="BI417" s="323"/>
      <c r="BJ417" s="323"/>
      <c r="BK417" s="323"/>
      <c r="BL417" s="324"/>
      <c r="BM417" s="341"/>
    </row>
    <row r="418" spans="1:65" x14ac:dyDescent="0.2">
      <c r="A418" s="72"/>
      <c r="B418" s="81"/>
      <c r="C418" s="80"/>
      <c r="D418" s="80"/>
      <c r="E418" s="80"/>
      <c r="F418" s="80"/>
      <c r="G418" s="80"/>
      <c r="H418" s="81"/>
      <c r="I418" s="81"/>
      <c r="J418" s="81"/>
      <c r="K418" s="81"/>
      <c r="L418" s="81"/>
      <c r="M418" s="81"/>
      <c r="N418" s="81"/>
      <c r="O418" s="81"/>
      <c r="P418" s="81"/>
      <c r="Q418" s="81"/>
      <c r="R418" s="81"/>
      <c r="S418" s="81"/>
      <c r="T418" s="81"/>
      <c r="U418" s="81"/>
      <c r="V418" s="81"/>
      <c r="W418" s="81"/>
      <c r="X418" s="81"/>
      <c r="Y418" s="81"/>
      <c r="Z418" s="81"/>
      <c r="AA418" s="81"/>
      <c r="AB418" s="81"/>
      <c r="AC418" s="81"/>
      <c r="AD418" s="81"/>
      <c r="AE418" s="81"/>
      <c r="AF418" s="81"/>
      <c r="AG418" s="81"/>
      <c r="AH418" s="81"/>
      <c r="AI418" s="81"/>
      <c r="AJ418" s="81"/>
      <c r="AK418" s="81"/>
      <c r="AL418" s="81"/>
      <c r="AM418" s="81"/>
      <c r="AN418" s="81"/>
      <c r="AO418" s="81"/>
      <c r="AP418" s="81"/>
      <c r="AQ418" s="81"/>
      <c r="AR418" s="81"/>
      <c r="AS418" s="81"/>
      <c r="AT418" s="81"/>
      <c r="AU418" s="81"/>
      <c r="AV418" s="81"/>
      <c r="AW418" s="81"/>
      <c r="AX418" s="81"/>
      <c r="AY418" s="81"/>
      <c r="AZ418" s="81"/>
      <c r="BA418" s="81"/>
      <c r="BB418" s="81"/>
      <c r="BC418" s="81"/>
      <c r="BD418" s="81"/>
      <c r="BE418" s="81"/>
      <c r="BF418" s="81"/>
      <c r="BG418" s="323"/>
      <c r="BH418" s="323"/>
      <c r="BI418" s="323"/>
      <c r="BJ418" s="323"/>
      <c r="BK418" s="323"/>
      <c r="BL418" s="324"/>
      <c r="BM418" s="341"/>
    </row>
    <row r="419" spans="1:65" x14ac:dyDescent="0.2">
      <c r="A419" s="72"/>
      <c r="B419" s="81"/>
      <c r="C419" s="80"/>
      <c r="D419" s="80"/>
      <c r="E419" s="80"/>
      <c r="F419" s="80"/>
      <c r="G419" s="80"/>
      <c r="H419" s="81"/>
      <c r="I419" s="81"/>
      <c r="J419" s="81"/>
      <c r="K419" s="81"/>
      <c r="L419" s="81"/>
      <c r="M419" s="81"/>
      <c r="N419" s="81"/>
      <c r="O419" s="81"/>
      <c r="P419" s="81"/>
      <c r="Q419" s="81"/>
      <c r="R419" s="81"/>
      <c r="S419" s="81"/>
      <c r="T419" s="81"/>
      <c r="U419" s="81"/>
      <c r="V419" s="81"/>
      <c r="W419" s="81"/>
      <c r="X419" s="81"/>
      <c r="Y419" s="81"/>
      <c r="Z419" s="81"/>
      <c r="AA419" s="81"/>
      <c r="AB419" s="81"/>
      <c r="AC419" s="81"/>
      <c r="AD419" s="81"/>
      <c r="AE419" s="81"/>
      <c r="AF419" s="81"/>
      <c r="AG419" s="81"/>
      <c r="AH419" s="81"/>
      <c r="AI419" s="81"/>
      <c r="AJ419" s="81"/>
      <c r="AK419" s="81"/>
      <c r="AL419" s="81"/>
      <c r="AM419" s="81"/>
      <c r="AN419" s="81"/>
      <c r="AO419" s="81"/>
      <c r="AP419" s="81"/>
      <c r="AQ419" s="81"/>
      <c r="AR419" s="81"/>
      <c r="AS419" s="81"/>
      <c r="AT419" s="81"/>
      <c r="AU419" s="81"/>
      <c r="AV419" s="81"/>
      <c r="AW419" s="81"/>
      <c r="AX419" s="81"/>
      <c r="AY419" s="81"/>
      <c r="AZ419" s="81"/>
      <c r="BA419" s="81"/>
      <c r="BB419" s="81"/>
      <c r="BC419" s="81"/>
      <c r="BD419" s="81"/>
      <c r="BE419" s="81"/>
      <c r="BF419" s="81"/>
      <c r="BG419" s="323"/>
      <c r="BH419" s="323"/>
      <c r="BI419" s="323"/>
      <c r="BJ419" s="323"/>
      <c r="BK419" s="323"/>
      <c r="BL419" s="324"/>
      <c r="BM419" s="341"/>
    </row>
    <row r="420" spans="1:65" x14ac:dyDescent="0.2">
      <c r="A420" s="72"/>
      <c r="B420" s="81"/>
      <c r="C420" s="80"/>
      <c r="D420" s="80"/>
      <c r="E420" s="80"/>
      <c r="F420" s="80"/>
      <c r="G420" s="80"/>
      <c r="H420" s="81"/>
      <c r="I420" s="81"/>
      <c r="J420" s="81"/>
      <c r="K420" s="81"/>
      <c r="L420" s="81"/>
      <c r="M420" s="81"/>
      <c r="N420" s="81"/>
      <c r="O420" s="81"/>
      <c r="P420" s="81"/>
      <c r="Q420" s="81"/>
      <c r="R420" s="81"/>
      <c r="S420" s="81"/>
      <c r="T420" s="81"/>
      <c r="U420" s="81"/>
      <c r="V420" s="81"/>
      <c r="W420" s="81"/>
      <c r="X420" s="81"/>
      <c r="Y420" s="81"/>
      <c r="Z420" s="81"/>
      <c r="AA420" s="81"/>
      <c r="AB420" s="81"/>
      <c r="AC420" s="81"/>
      <c r="AD420" s="81"/>
      <c r="AE420" s="81"/>
      <c r="AF420" s="81"/>
      <c r="AG420" s="81"/>
      <c r="AH420" s="81"/>
      <c r="AI420" s="81"/>
      <c r="AJ420" s="81"/>
      <c r="AK420" s="81"/>
      <c r="AL420" s="81"/>
      <c r="AM420" s="81"/>
      <c r="AN420" s="81"/>
      <c r="AO420" s="81"/>
      <c r="AP420" s="81"/>
      <c r="AQ420" s="81"/>
      <c r="AR420" s="81"/>
      <c r="AS420" s="81"/>
      <c r="AT420" s="81"/>
      <c r="AU420" s="81"/>
      <c r="AV420" s="81"/>
      <c r="AW420" s="81"/>
      <c r="AX420" s="81"/>
      <c r="AY420" s="81"/>
      <c r="AZ420" s="81"/>
      <c r="BA420" s="81"/>
      <c r="BB420" s="81"/>
      <c r="BC420" s="81"/>
      <c r="BD420" s="81"/>
      <c r="BE420" s="81"/>
      <c r="BF420" s="81"/>
      <c r="BG420" s="323"/>
      <c r="BH420" s="323"/>
      <c r="BI420" s="323"/>
      <c r="BJ420" s="323"/>
      <c r="BK420" s="323"/>
      <c r="BL420" s="324"/>
      <c r="BM420" s="341"/>
    </row>
    <row r="421" spans="1:65" x14ac:dyDescent="0.2">
      <c r="A421" s="72"/>
      <c r="B421" s="81"/>
      <c r="C421" s="80"/>
      <c r="D421" s="80"/>
      <c r="E421" s="80"/>
      <c r="F421" s="80"/>
      <c r="G421" s="80"/>
      <c r="H421" s="81"/>
      <c r="I421" s="81"/>
      <c r="J421" s="81"/>
      <c r="K421" s="81"/>
      <c r="L421" s="81"/>
      <c r="M421" s="81"/>
      <c r="N421" s="81"/>
      <c r="O421" s="81"/>
      <c r="P421" s="81"/>
      <c r="Q421" s="81"/>
      <c r="R421" s="81"/>
      <c r="S421" s="81"/>
      <c r="T421" s="81"/>
      <c r="U421" s="81"/>
      <c r="V421" s="81"/>
      <c r="W421" s="81"/>
      <c r="X421" s="81"/>
      <c r="Y421" s="81"/>
      <c r="Z421" s="81"/>
      <c r="AA421" s="81"/>
      <c r="AB421" s="81"/>
      <c r="AC421" s="81"/>
      <c r="AD421" s="81"/>
      <c r="AE421" s="81"/>
      <c r="AF421" s="81"/>
      <c r="AG421" s="81"/>
      <c r="AH421" s="81"/>
      <c r="AI421" s="81"/>
      <c r="AJ421" s="81"/>
      <c r="AK421" s="81"/>
      <c r="AL421" s="81"/>
      <c r="AM421" s="81"/>
      <c r="AN421" s="81"/>
      <c r="AO421" s="81"/>
      <c r="AP421" s="81"/>
      <c r="AQ421" s="81"/>
      <c r="AR421" s="81"/>
      <c r="AS421" s="81"/>
      <c r="AT421" s="81"/>
      <c r="AU421" s="81"/>
      <c r="AV421" s="81"/>
      <c r="AW421" s="81"/>
      <c r="AX421" s="81"/>
      <c r="AY421" s="81"/>
      <c r="AZ421" s="81"/>
      <c r="BA421" s="81"/>
      <c r="BB421" s="81"/>
      <c r="BC421" s="81"/>
      <c r="BD421" s="81"/>
      <c r="BE421" s="81"/>
      <c r="BF421" s="81"/>
      <c r="BG421" s="323"/>
      <c r="BH421" s="323"/>
      <c r="BI421" s="323"/>
      <c r="BJ421" s="323"/>
      <c r="BK421" s="323"/>
      <c r="BL421" s="324"/>
      <c r="BM421" s="341"/>
    </row>
    <row r="422" spans="1:65" x14ac:dyDescent="0.2">
      <c r="A422" s="72"/>
      <c r="B422" s="81"/>
      <c r="C422" s="80"/>
      <c r="D422" s="80"/>
      <c r="E422" s="80"/>
      <c r="F422" s="80"/>
      <c r="G422" s="80"/>
      <c r="H422" s="81"/>
      <c r="I422" s="81"/>
      <c r="J422" s="81"/>
      <c r="K422" s="81"/>
      <c r="L422" s="81"/>
      <c r="M422" s="81"/>
      <c r="N422" s="81"/>
      <c r="O422" s="81"/>
      <c r="P422" s="81"/>
      <c r="Q422" s="81"/>
      <c r="R422" s="81"/>
      <c r="S422" s="81"/>
      <c r="T422" s="81"/>
      <c r="U422" s="81"/>
      <c r="V422" s="81"/>
      <c r="W422" s="81"/>
      <c r="X422" s="81"/>
      <c r="Y422" s="81"/>
      <c r="Z422" s="81"/>
      <c r="AA422" s="81"/>
      <c r="AB422" s="81"/>
      <c r="AC422" s="81"/>
      <c r="AD422" s="81"/>
      <c r="AE422" s="81"/>
      <c r="AF422" s="81"/>
      <c r="AG422" s="81"/>
      <c r="AH422" s="81"/>
      <c r="AI422" s="81"/>
      <c r="AJ422" s="81"/>
      <c r="AK422" s="81"/>
      <c r="AL422" s="81"/>
      <c r="AM422" s="81"/>
      <c r="AN422" s="81"/>
      <c r="AO422" s="81"/>
      <c r="AP422" s="81"/>
      <c r="AQ422" s="81"/>
      <c r="AR422" s="81"/>
      <c r="AS422" s="81"/>
      <c r="AT422" s="81"/>
      <c r="AU422" s="81"/>
      <c r="AV422" s="81"/>
      <c r="AW422" s="81"/>
      <c r="AX422" s="81"/>
      <c r="AY422" s="81"/>
      <c r="AZ422" s="81"/>
      <c r="BA422" s="81"/>
      <c r="BB422" s="81"/>
      <c r="BC422" s="81"/>
      <c r="BD422" s="81"/>
      <c r="BE422" s="81"/>
      <c r="BF422" s="81"/>
      <c r="BG422" s="323"/>
      <c r="BH422" s="323"/>
      <c r="BI422" s="323"/>
      <c r="BJ422" s="323"/>
      <c r="BK422" s="323"/>
      <c r="BL422" s="324"/>
      <c r="BM422" s="341"/>
    </row>
    <row r="423" spans="1:65" x14ac:dyDescent="0.2">
      <c r="A423" s="72"/>
      <c r="B423" s="81"/>
      <c r="C423" s="80"/>
      <c r="D423" s="80"/>
      <c r="E423" s="80"/>
      <c r="F423" s="80"/>
      <c r="G423" s="80"/>
      <c r="H423" s="81"/>
      <c r="I423" s="81"/>
      <c r="J423" s="81"/>
      <c r="K423" s="81"/>
      <c r="L423" s="81"/>
      <c r="M423" s="81"/>
      <c r="N423" s="81"/>
      <c r="O423" s="81"/>
      <c r="P423" s="81"/>
      <c r="Q423" s="81"/>
      <c r="R423" s="81"/>
      <c r="S423" s="81"/>
      <c r="T423" s="81"/>
      <c r="U423" s="81"/>
      <c r="V423" s="81"/>
      <c r="W423" s="81"/>
      <c r="X423" s="81"/>
      <c r="Y423" s="81"/>
      <c r="Z423" s="81"/>
      <c r="AA423" s="81"/>
      <c r="AB423" s="81"/>
      <c r="AC423" s="81"/>
      <c r="AD423" s="81"/>
      <c r="AE423" s="81"/>
      <c r="AF423" s="81"/>
      <c r="AG423" s="81"/>
      <c r="AH423" s="81"/>
      <c r="AI423" s="81"/>
      <c r="AJ423" s="81"/>
      <c r="AK423" s="81"/>
      <c r="AL423" s="81"/>
      <c r="AM423" s="81"/>
      <c r="AN423" s="81"/>
      <c r="AO423" s="81"/>
      <c r="AP423" s="81"/>
      <c r="AQ423" s="81"/>
      <c r="AR423" s="81"/>
      <c r="AS423" s="81"/>
      <c r="AT423" s="81"/>
      <c r="AU423" s="81"/>
      <c r="AV423" s="81"/>
      <c r="AW423" s="81"/>
      <c r="AX423" s="81"/>
      <c r="AY423" s="81"/>
      <c r="AZ423" s="81"/>
      <c r="BA423" s="81"/>
      <c r="BB423" s="81"/>
      <c r="BC423" s="81"/>
      <c r="BD423" s="81"/>
      <c r="BE423" s="81"/>
      <c r="BF423" s="81"/>
      <c r="BG423" s="323"/>
      <c r="BH423" s="323"/>
      <c r="BI423" s="323"/>
      <c r="BJ423" s="323"/>
      <c r="BK423" s="323"/>
      <c r="BL423" s="324"/>
      <c r="BM423" s="341"/>
    </row>
    <row r="424" spans="1:65" x14ac:dyDescent="0.2">
      <c r="A424" s="72"/>
      <c r="B424" s="81"/>
      <c r="C424" s="80"/>
      <c r="D424" s="80"/>
      <c r="E424" s="80"/>
      <c r="F424" s="80"/>
      <c r="G424" s="80"/>
      <c r="H424" s="81"/>
      <c r="I424" s="81"/>
      <c r="J424" s="81"/>
      <c r="K424" s="81"/>
      <c r="L424" s="81"/>
      <c r="M424" s="81"/>
      <c r="N424" s="81"/>
      <c r="O424" s="81"/>
      <c r="P424" s="81"/>
      <c r="Q424" s="81"/>
      <c r="R424" s="81"/>
      <c r="S424" s="81"/>
      <c r="T424" s="81"/>
      <c r="U424" s="81"/>
      <c r="V424" s="81"/>
      <c r="W424" s="81"/>
      <c r="X424" s="81"/>
      <c r="Y424" s="81"/>
      <c r="Z424" s="81"/>
      <c r="AA424" s="81"/>
      <c r="AB424" s="81"/>
      <c r="AC424" s="81"/>
      <c r="AD424" s="81"/>
      <c r="AE424" s="81"/>
      <c r="AF424" s="81"/>
      <c r="AG424" s="81"/>
      <c r="AH424" s="81"/>
      <c r="AI424" s="81"/>
      <c r="AJ424" s="81"/>
      <c r="AK424" s="81"/>
      <c r="AL424" s="81"/>
      <c r="AM424" s="81"/>
      <c r="AN424" s="81"/>
      <c r="AO424" s="81"/>
      <c r="AP424" s="81"/>
      <c r="AQ424" s="81"/>
      <c r="AR424" s="81"/>
      <c r="AS424" s="81"/>
      <c r="AT424" s="81"/>
      <c r="AU424" s="81"/>
      <c r="AV424" s="81"/>
      <c r="AW424" s="81"/>
      <c r="AX424" s="81"/>
      <c r="AY424" s="81"/>
      <c r="AZ424" s="81"/>
      <c r="BA424" s="81"/>
      <c r="BB424" s="81"/>
      <c r="BC424" s="81"/>
      <c r="BD424" s="81"/>
      <c r="BE424" s="81"/>
      <c r="BF424" s="81"/>
      <c r="BG424" s="323"/>
      <c r="BH424" s="323"/>
      <c r="BI424" s="323"/>
      <c r="BJ424" s="323"/>
      <c r="BK424" s="323"/>
      <c r="BL424" s="324"/>
      <c r="BM424" s="341"/>
    </row>
    <row r="425" spans="1:65" x14ac:dyDescent="0.2">
      <c r="A425" s="72"/>
      <c r="B425" s="81"/>
      <c r="C425" s="80"/>
      <c r="D425" s="80"/>
      <c r="E425" s="80"/>
      <c r="F425" s="80"/>
      <c r="G425" s="80"/>
      <c r="H425" s="81"/>
      <c r="I425" s="81"/>
      <c r="J425" s="81"/>
      <c r="K425" s="81"/>
      <c r="L425" s="81"/>
      <c r="M425" s="81"/>
      <c r="N425" s="81"/>
      <c r="O425" s="81"/>
      <c r="P425" s="81"/>
      <c r="Q425" s="81"/>
      <c r="R425" s="81"/>
      <c r="S425" s="81"/>
      <c r="T425" s="81"/>
      <c r="U425" s="81"/>
      <c r="V425" s="81"/>
      <c r="W425" s="81"/>
      <c r="X425" s="81"/>
      <c r="Y425" s="81"/>
      <c r="Z425" s="81"/>
      <c r="AA425" s="81"/>
      <c r="AB425" s="81"/>
      <c r="AC425" s="81"/>
      <c r="AD425" s="81"/>
      <c r="AE425" s="81"/>
      <c r="AF425" s="81"/>
      <c r="AG425" s="81"/>
      <c r="AH425" s="81"/>
      <c r="AI425" s="81"/>
      <c r="AJ425" s="81"/>
      <c r="AK425" s="81"/>
      <c r="AL425" s="81"/>
      <c r="AM425" s="81"/>
      <c r="AN425" s="81"/>
      <c r="AO425" s="81"/>
      <c r="AP425" s="81"/>
      <c r="AQ425" s="81"/>
      <c r="AR425" s="81"/>
      <c r="AS425" s="81"/>
      <c r="AT425" s="81"/>
      <c r="AU425" s="81"/>
      <c r="AV425" s="81"/>
      <c r="AW425" s="81"/>
      <c r="AX425" s="81"/>
      <c r="AY425" s="81"/>
      <c r="AZ425" s="81"/>
      <c r="BA425" s="81"/>
      <c r="BB425" s="81"/>
      <c r="BC425" s="81"/>
      <c r="BD425" s="81"/>
      <c r="BE425" s="81"/>
      <c r="BF425" s="81"/>
      <c r="BG425" s="323"/>
      <c r="BH425" s="323"/>
      <c r="BI425" s="323"/>
      <c r="BJ425" s="323"/>
      <c r="BK425" s="323"/>
      <c r="BL425" s="324"/>
      <c r="BM425" s="341"/>
    </row>
    <row r="426" spans="1:65" x14ac:dyDescent="0.2">
      <c r="A426" s="72"/>
      <c r="B426" s="81"/>
      <c r="C426" s="80"/>
      <c r="D426" s="80"/>
      <c r="E426" s="80"/>
      <c r="F426" s="80"/>
      <c r="G426" s="80"/>
      <c r="H426" s="81"/>
      <c r="I426" s="81"/>
      <c r="J426" s="81"/>
      <c r="K426" s="81"/>
      <c r="L426" s="81"/>
      <c r="M426" s="81"/>
      <c r="N426" s="81"/>
      <c r="O426" s="81"/>
      <c r="P426" s="81"/>
      <c r="Q426" s="81"/>
      <c r="R426" s="81"/>
      <c r="S426" s="81"/>
      <c r="T426" s="81"/>
      <c r="U426" s="81"/>
      <c r="V426" s="81"/>
      <c r="W426" s="81"/>
      <c r="X426" s="81"/>
      <c r="Y426" s="81"/>
      <c r="Z426" s="81"/>
      <c r="AA426" s="81"/>
      <c r="AB426" s="81"/>
      <c r="AC426" s="81"/>
      <c r="AD426" s="81"/>
      <c r="AE426" s="81"/>
      <c r="AF426" s="81"/>
      <c r="AG426" s="81"/>
      <c r="AH426" s="81"/>
      <c r="AI426" s="81"/>
      <c r="AJ426" s="81"/>
      <c r="AK426" s="81"/>
      <c r="AL426" s="81"/>
      <c r="AM426" s="81"/>
      <c r="AN426" s="81"/>
      <c r="AO426" s="81"/>
      <c r="AP426" s="81"/>
      <c r="AQ426" s="81"/>
      <c r="AR426" s="81"/>
      <c r="AS426" s="81"/>
      <c r="AT426" s="81"/>
      <c r="AU426" s="81"/>
      <c r="AV426" s="81"/>
      <c r="AW426" s="81"/>
      <c r="AX426" s="81"/>
      <c r="AY426" s="81"/>
      <c r="AZ426" s="81"/>
      <c r="BA426" s="81"/>
      <c r="BB426" s="81"/>
      <c r="BC426" s="81"/>
      <c r="BD426" s="81"/>
      <c r="BE426" s="81"/>
      <c r="BF426" s="81"/>
      <c r="BG426" s="323"/>
      <c r="BH426" s="323"/>
      <c r="BI426" s="323"/>
      <c r="BJ426" s="323"/>
      <c r="BK426" s="323"/>
      <c r="BL426" s="324"/>
      <c r="BM426" s="341"/>
    </row>
    <row r="427" spans="1:65" x14ac:dyDescent="0.2">
      <c r="A427" s="72"/>
      <c r="B427" s="81"/>
      <c r="C427" s="80"/>
      <c r="D427" s="80"/>
      <c r="E427" s="80"/>
      <c r="F427" s="80"/>
      <c r="G427" s="80"/>
      <c r="H427" s="81"/>
      <c r="I427" s="81"/>
      <c r="J427" s="81"/>
      <c r="K427" s="81"/>
      <c r="L427" s="81"/>
      <c r="M427" s="81"/>
      <c r="N427" s="81"/>
      <c r="O427" s="81"/>
      <c r="P427" s="81"/>
      <c r="Q427" s="81"/>
      <c r="R427" s="81"/>
      <c r="S427" s="81"/>
      <c r="T427" s="81"/>
      <c r="U427" s="81"/>
      <c r="V427" s="81"/>
      <c r="W427" s="81"/>
      <c r="X427" s="81"/>
      <c r="Y427" s="81"/>
      <c r="Z427" s="81"/>
      <c r="AA427" s="81"/>
      <c r="AB427" s="81"/>
      <c r="AC427" s="81"/>
      <c r="AD427" s="81"/>
      <c r="AE427" s="81"/>
      <c r="AF427" s="81"/>
      <c r="AG427" s="81"/>
      <c r="AH427" s="81"/>
      <c r="AI427" s="81"/>
      <c r="AJ427" s="81"/>
      <c r="AK427" s="81"/>
      <c r="AL427" s="81"/>
      <c r="AM427" s="81"/>
      <c r="AN427" s="81"/>
      <c r="AO427" s="81"/>
      <c r="AP427" s="81"/>
      <c r="AQ427" s="81"/>
      <c r="AR427" s="81"/>
      <c r="AS427" s="81"/>
      <c r="AT427" s="81"/>
      <c r="AU427" s="81"/>
      <c r="AV427" s="81"/>
      <c r="AW427" s="81"/>
      <c r="AX427" s="81"/>
      <c r="AY427" s="81"/>
      <c r="AZ427" s="81"/>
      <c r="BA427" s="81"/>
      <c r="BB427" s="81"/>
      <c r="BC427" s="81"/>
      <c r="BD427" s="81"/>
      <c r="BE427" s="81"/>
      <c r="BF427" s="81"/>
      <c r="BG427" s="323"/>
      <c r="BH427" s="323"/>
      <c r="BI427" s="323"/>
      <c r="BJ427" s="323"/>
      <c r="BK427" s="323"/>
      <c r="BL427" s="324"/>
      <c r="BM427" s="341"/>
    </row>
    <row r="428" spans="1:65" x14ac:dyDescent="0.2">
      <c r="A428" s="72"/>
      <c r="B428" s="81"/>
      <c r="C428" s="80"/>
      <c r="D428" s="80"/>
      <c r="E428" s="80"/>
      <c r="F428" s="80"/>
      <c r="G428" s="80"/>
      <c r="H428" s="81"/>
      <c r="I428" s="81"/>
      <c r="J428" s="81"/>
      <c r="K428" s="81"/>
      <c r="L428" s="81"/>
      <c r="M428" s="81"/>
      <c r="N428" s="81"/>
      <c r="O428" s="81"/>
      <c r="P428" s="81"/>
      <c r="Q428" s="81"/>
      <c r="R428" s="81"/>
      <c r="S428" s="81"/>
      <c r="T428" s="81"/>
      <c r="U428" s="81"/>
      <c r="V428" s="81"/>
      <c r="W428" s="81"/>
      <c r="X428" s="81"/>
      <c r="Y428" s="81"/>
      <c r="Z428" s="81"/>
      <c r="AA428" s="81"/>
      <c r="AB428" s="81"/>
      <c r="AC428" s="81"/>
      <c r="AD428" s="81"/>
      <c r="AE428" s="81"/>
      <c r="AF428" s="81"/>
      <c r="AG428" s="81"/>
      <c r="AH428" s="81"/>
      <c r="AI428" s="81"/>
      <c r="AJ428" s="81"/>
      <c r="AK428" s="81"/>
      <c r="AL428" s="81"/>
      <c r="AM428" s="81"/>
      <c r="AN428" s="81"/>
      <c r="AO428" s="81"/>
      <c r="AP428" s="81"/>
      <c r="AQ428" s="81"/>
      <c r="AR428" s="81"/>
      <c r="AS428" s="81"/>
      <c r="AT428" s="81"/>
      <c r="AU428" s="81"/>
      <c r="AV428" s="81"/>
      <c r="AW428" s="81"/>
      <c r="AX428" s="81"/>
      <c r="AY428" s="81"/>
      <c r="AZ428" s="81"/>
      <c r="BA428" s="81"/>
      <c r="BB428" s="81"/>
      <c r="BC428" s="81"/>
      <c r="BD428" s="81"/>
      <c r="BE428" s="81"/>
      <c r="BF428" s="81"/>
      <c r="BG428" s="323"/>
      <c r="BH428" s="323"/>
      <c r="BI428" s="323"/>
      <c r="BJ428" s="323"/>
      <c r="BK428" s="323"/>
      <c r="BL428" s="324"/>
      <c r="BM428" s="341"/>
    </row>
    <row r="429" spans="1:65" x14ac:dyDescent="0.2">
      <c r="A429" s="72"/>
      <c r="B429" s="81"/>
      <c r="C429" s="80"/>
      <c r="D429" s="80"/>
      <c r="E429" s="80"/>
      <c r="F429" s="80"/>
      <c r="G429" s="80"/>
      <c r="H429" s="81"/>
      <c r="I429" s="81"/>
      <c r="J429" s="81"/>
      <c r="K429" s="81"/>
      <c r="L429" s="81"/>
      <c r="M429" s="81"/>
      <c r="N429" s="81"/>
      <c r="O429" s="81"/>
      <c r="P429" s="81"/>
      <c r="Q429" s="81"/>
      <c r="R429" s="81"/>
      <c r="S429" s="81"/>
      <c r="T429" s="81"/>
      <c r="U429" s="81"/>
      <c r="V429" s="81"/>
      <c r="W429" s="81"/>
      <c r="X429" s="81"/>
      <c r="Y429" s="81"/>
      <c r="Z429" s="81"/>
      <c r="AA429" s="81"/>
      <c r="AB429" s="81"/>
      <c r="AC429" s="81"/>
      <c r="AD429" s="81"/>
      <c r="AE429" s="81"/>
      <c r="AF429" s="81"/>
      <c r="AG429" s="81"/>
      <c r="AH429" s="81"/>
      <c r="AI429" s="81"/>
      <c r="AJ429" s="81"/>
      <c r="AK429" s="81"/>
      <c r="AL429" s="81"/>
      <c r="AM429" s="81"/>
      <c r="AN429" s="81"/>
      <c r="AO429" s="81"/>
      <c r="AP429" s="81"/>
      <c r="AQ429" s="81"/>
      <c r="AR429" s="81"/>
      <c r="AS429" s="81"/>
      <c r="AT429" s="81"/>
      <c r="AU429" s="81"/>
      <c r="AV429" s="81"/>
      <c r="AW429" s="81"/>
      <c r="AX429" s="81"/>
      <c r="AY429" s="81"/>
      <c r="AZ429" s="81"/>
      <c r="BA429" s="81"/>
      <c r="BB429" s="81"/>
      <c r="BC429" s="81"/>
      <c r="BD429" s="81"/>
      <c r="BE429" s="81"/>
      <c r="BF429" s="81"/>
      <c r="BG429" s="323"/>
      <c r="BH429" s="323"/>
      <c r="BI429" s="323"/>
      <c r="BJ429" s="323"/>
      <c r="BK429" s="323"/>
      <c r="BL429" s="324"/>
      <c r="BM429" s="341"/>
    </row>
    <row r="430" spans="1:65" x14ac:dyDescent="0.2">
      <c r="A430" s="72"/>
      <c r="B430" s="81"/>
      <c r="C430" s="80"/>
      <c r="D430" s="80"/>
      <c r="E430" s="80"/>
      <c r="F430" s="80"/>
      <c r="G430" s="80"/>
      <c r="H430" s="81"/>
      <c r="I430" s="81"/>
      <c r="J430" s="81"/>
      <c r="K430" s="81"/>
      <c r="L430" s="81"/>
      <c r="M430" s="81"/>
      <c r="N430" s="81"/>
      <c r="O430" s="81"/>
      <c r="P430" s="81"/>
      <c r="Q430" s="81"/>
      <c r="R430" s="81"/>
      <c r="S430" s="81"/>
      <c r="T430" s="81"/>
      <c r="U430" s="81"/>
      <c r="V430" s="81"/>
      <c r="W430" s="81"/>
      <c r="X430" s="81"/>
      <c r="Y430" s="81"/>
      <c r="Z430" s="81"/>
      <c r="AA430" s="81"/>
      <c r="AB430" s="81"/>
      <c r="AC430" s="81"/>
      <c r="AD430" s="81"/>
      <c r="AE430" s="81"/>
      <c r="AF430" s="81"/>
      <c r="AG430" s="81"/>
      <c r="AH430" s="81"/>
      <c r="AI430" s="81"/>
      <c r="AJ430" s="81"/>
      <c r="AK430" s="81"/>
      <c r="AL430" s="81"/>
      <c r="AM430" s="81"/>
      <c r="AN430" s="81"/>
      <c r="AO430" s="81"/>
      <c r="AP430" s="81"/>
      <c r="AQ430" s="81"/>
      <c r="AR430" s="81"/>
      <c r="AS430" s="81"/>
      <c r="AT430" s="81"/>
      <c r="AU430" s="81"/>
      <c r="AV430" s="81"/>
      <c r="AW430" s="81"/>
      <c r="AX430" s="81"/>
      <c r="AY430" s="81"/>
      <c r="AZ430" s="81"/>
      <c r="BA430" s="81"/>
      <c r="BB430" s="81"/>
      <c r="BC430" s="81"/>
      <c r="BD430" s="81"/>
      <c r="BE430" s="81"/>
      <c r="BF430" s="81"/>
      <c r="BG430" s="323"/>
      <c r="BH430" s="323"/>
      <c r="BI430" s="323"/>
      <c r="BJ430" s="323"/>
      <c r="BK430" s="323"/>
      <c r="BL430" s="324"/>
      <c r="BM430" s="341"/>
    </row>
    <row r="431" spans="1:65" x14ac:dyDescent="0.2">
      <c r="A431" s="72"/>
      <c r="B431" s="81"/>
      <c r="C431" s="80"/>
      <c r="D431" s="80"/>
      <c r="E431" s="80"/>
      <c r="F431" s="80"/>
      <c r="G431" s="80"/>
      <c r="H431" s="81"/>
      <c r="I431" s="81"/>
      <c r="J431" s="81"/>
      <c r="K431" s="81"/>
      <c r="L431" s="81"/>
      <c r="M431" s="81"/>
      <c r="N431" s="81"/>
      <c r="O431" s="81"/>
      <c r="P431" s="81"/>
      <c r="Q431" s="81"/>
      <c r="R431" s="81"/>
      <c r="S431" s="81"/>
      <c r="T431" s="81"/>
      <c r="U431" s="81"/>
      <c r="V431" s="81"/>
      <c r="W431" s="81"/>
      <c r="X431" s="81"/>
      <c r="Y431" s="81"/>
      <c r="Z431" s="81"/>
      <c r="AA431" s="81"/>
      <c r="AB431" s="81"/>
      <c r="AC431" s="81"/>
      <c r="AD431" s="81"/>
      <c r="AE431" s="81"/>
      <c r="AF431" s="81"/>
      <c r="AG431" s="81"/>
      <c r="AH431" s="81"/>
      <c r="AI431" s="81"/>
      <c r="AJ431" s="81"/>
      <c r="AK431" s="81"/>
      <c r="AL431" s="81"/>
      <c r="AM431" s="81"/>
      <c r="AN431" s="81"/>
      <c r="AO431" s="81"/>
      <c r="AP431" s="81"/>
      <c r="AQ431" s="81"/>
      <c r="AR431" s="81"/>
      <c r="AS431" s="81"/>
      <c r="AT431" s="81"/>
      <c r="AU431" s="81"/>
      <c r="AV431" s="81"/>
      <c r="AW431" s="81"/>
      <c r="AX431" s="81"/>
      <c r="AY431" s="81"/>
      <c r="AZ431" s="81"/>
      <c r="BA431" s="81"/>
      <c r="BB431" s="81"/>
      <c r="BC431" s="81"/>
      <c r="BD431" s="81"/>
      <c r="BE431" s="81"/>
      <c r="BF431" s="81"/>
      <c r="BG431" s="323"/>
      <c r="BH431" s="323"/>
      <c r="BI431" s="323"/>
      <c r="BJ431" s="323"/>
      <c r="BK431" s="323"/>
      <c r="BL431" s="324"/>
      <c r="BM431" s="341"/>
    </row>
    <row r="432" spans="1:65" x14ac:dyDescent="0.2">
      <c r="A432" s="72"/>
      <c r="B432" s="81"/>
      <c r="C432" s="80"/>
      <c r="D432" s="80"/>
      <c r="E432" s="80"/>
      <c r="F432" s="80"/>
      <c r="G432" s="80"/>
      <c r="H432" s="81"/>
      <c r="I432" s="81"/>
      <c r="J432" s="81"/>
      <c r="K432" s="81"/>
      <c r="L432" s="81"/>
      <c r="M432" s="81"/>
      <c r="N432" s="81"/>
      <c r="O432" s="81"/>
      <c r="P432" s="81"/>
      <c r="Q432" s="81"/>
      <c r="R432" s="81"/>
      <c r="S432" s="81"/>
      <c r="T432" s="81"/>
      <c r="U432" s="81"/>
      <c r="V432" s="81"/>
      <c r="W432" s="81"/>
      <c r="X432" s="81"/>
      <c r="Y432" s="81"/>
      <c r="Z432" s="81"/>
      <c r="AA432" s="81"/>
      <c r="AB432" s="81"/>
      <c r="AC432" s="81"/>
      <c r="AD432" s="81"/>
      <c r="AE432" s="81"/>
      <c r="AF432" s="81"/>
      <c r="AG432" s="81"/>
      <c r="AH432" s="81"/>
      <c r="AI432" s="81"/>
      <c r="AJ432" s="81"/>
      <c r="AK432" s="81"/>
      <c r="AL432" s="81"/>
      <c r="AM432" s="81"/>
      <c r="AN432" s="81"/>
      <c r="AO432" s="81"/>
      <c r="AP432" s="81"/>
      <c r="AQ432" s="81"/>
      <c r="AR432" s="81"/>
      <c r="AS432" s="81"/>
      <c r="AT432" s="81"/>
      <c r="AU432" s="81"/>
      <c r="AV432" s="81"/>
      <c r="AW432" s="81"/>
      <c r="AX432" s="81"/>
      <c r="AY432" s="81"/>
      <c r="AZ432" s="81"/>
      <c r="BA432" s="81"/>
      <c r="BB432" s="81"/>
      <c r="BC432" s="81"/>
      <c r="BD432" s="81"/>
      <c r="BE432" s="81"/>
      <c r="BF432" s="81"/>
      <c r="BG432" s="323"/>
      <c r="BH432" s="323"/>
      <c r="BI432" s="323"/>
      <c r="BJ432" s="323"/>
      <c r="BK432" s="323"/>
      <c r="BL432" s="324"/>
      <c r="BM432" s="341"/>
    </row>
    <row r="433" spans="1:65" x14ac:dyDescent="0.2">
      <c r="A433" s="72"/>
      <c r="B433" s="81"/>
      <c r="C433" s="80"/>
      <c r="D433" s="80"/>
      <c r="E433" s="80"/>
      <c r="F433" s="80"/>
      <c r="G433" s="80"/>
      <c r="H433" s="81"/>
      <c r="I433" s="81"/>
      <c r="J433" s="81"/>
      <c r="K433" s="81"/>
      <c r="L433" s="81"/>
      <c r="M433" s="81"/>
      <c r="N433" s="81"/>
      <c r="O433" s="81"/>
      <c r="P433" s="81"/>
      <c r="Q433" s="81"/>
      <c r="R433" s="81"/>
      <c r="S433" s="81"/>
      <c r="T433" s="81"/>
      <c r="U433" s="81"/>
      <c r="V433" s="81"/>
      <c r="W433" s="81"/>
      <c r="X433" s="81"/>
      <c r="Y433" s="81"/>
      <c r="Z433" s="81"/>
      <c r="AA433" s="81"/>
      <c r="AB433" s="81"/>
      <c r="AC433" s="81"/>
      <c r="AD433" s="81"/>
      <c r="AE433" s="81"/>
      <c r="AF433" s="81"/>
      <c r="AG433" s="81"/>
      <c r="AH433" s="81"/>
      <c r="AI433" s="81"/>
      <c r="AJ433" s="81"/>
      <c r="AK433" s="81"/>
      <c r="AL433" s="81"/>
      <c r="AM433" s="81"/>
      <c r="AN433" s="81"/>
      <c r="AO433" s="81"/>
      <c r="AP433" s="81"/>
      <c r="AQ433" s="81"/>
      <c r="AR433" s="81"/>
      <c r="AS433" s="81"/>
      <c r="AT433" s="81"/>
      <c r="AU433" s="81"/>
      <c r="AV433" s="81"/>
      <c r="AW433" s="81"/>
      <c r="AX433" s="81"/>
      <c r="AY433" s="81"/>
      <c r="AZ433" s="81"/>
      <c r="BA433" s="81"/>
      <c r="BB433" s="81"/>
      <c r="BC433" s="81"/>
      <c r="BD433" s="81"/>
      <c r="BE433" s="81"/>
      <c r="BF433" s="81"/>
      <c r="BG433" s="323"/>
      <c r="BH433" s="323"/>
      <c r="BI433" s="323"/>
      <c r="BJ433" s="323"/>
      <c r="BK433" s="323"/>
      <c r="BL433" s="324"/>
      <c r="BM433" s="341"/>
    </row>
    <row r="434" spans="1:65" x14ac:dyDescent="0.2">
      <c r="A434" s="72"/>
      <c r="B434" s="81"/>
      <c r="C434" s="80"/>
      <c r="D434" s="80"/>
      <c r="E434" s="80"/>
      <c r="F434" s="80"/>
      <c r="G434" s="80"/>
      <c r="H434" s="81"/>
      <c r="I434" s="81"/>
      <c r="J434" s="81"/>
      <c r="K434" s="81"/>
      <c r="L434" s="81"/>
      <c r="M434" s="81"/>
      <c r="N434" s="81"/>
      <c r="O434" s="81"/>
      <c r="P434" s="81"/>
      <c r="Q434" s="81"/>
      <c r="R434" s="81"/>
      <c r="S434" s="81"/>
      <c r="T434" s="81"/>
      <c r="U434" s="81"/>
      <c r="V434" s="81"/>
      <c r="W434" s="81"/>
      <c r="X434" s="81"/>
      <c r="Y434" s="81"/>
      <c r="Z434" s="81"/>
      <c r="AA434" s="81"/>
      <c r="AB434" s="81"/>
      <c r="AC434" s="81"/>
      <c r="AD434" s="81"/>
      <c r="AE434" s="81"/>
      <c r="AF434" s="81"/>
      <c r="AG434" s="81"/>
      <c r="AH434" s="81"/>
      <c r="AI434" s="81"/>
      <c r="AJ434" s="81"/>
      <c r="AK434" s="81"/>
      <c r="AL434" s="81"/>
      <c r="AM434" s="81"/>
      <c r="AN434" s="81"/>
      <c r="AO434" s="81"/>
      <c r="AP434" s="81"/>
      <c r="AQ434" s="81"/>
      <c r="AR434" s="81"/>
      <c r="AS434" s="81"/>
      <c r="AT434" s="81"/>
      <c r="AU434" s="81"/>
      <c r="AV434" s="81"/>
      <c r="AW434" s="81"/>
      <c r="AX434" s="81"/>
      <c r="AY434" s="81"/>
      <c r="AZ434" s="81"/>
      <c r="BA434" s="81"/>
      <c r="BB434" s="81"/>
      <c r="BC434" s="81"/>
      <c r="BD434" s="81"/>
      <c r="BE434" s="81"/>
      <c r="BF434" s="81"/>
      <c r="BG434" s="323"/>
      <c r="BH434" s="323"/>
      <c r="BI434" s="323"/>
      <c r="BJ434" s="323"/>
      <c r="BK434" s="323"/>
      <c r="BL434" s="324"/>
      <c r="BM434" s="341"/>
    </row>
    <row r="435" spans="1:65" x14ac:dyDescent="0.2">
      <c r="A435" s="72"/>
      <c r="B435" s="81"/>
      <c r="C435" s="80"/>
      <c r="D435" s="80"/>
      <c r="E435" s="80"/>
      <c r="F435" s="80"/>
      <c r="G435" s="80"/>
      <c r="H435" s="81"/>
      <c r="I435" s="81"/>
      <c r="J435" s="81"/>
      <c r="K435" s="81"/>
      <c r="L435" s="81"/>
      <c r="M435" s="81"/>
      <c r="N435" s="81"/>
      <c r="O435" s="81"/>
      <c r="P435" s="81"/>
      <c r="Q435" s="81"/>
      <c r="R435" s="81"/>
      <c r="S435" s="81"/>
      <c r="T435" s="81"/>
      <c r="U435" s="81"/>
      <c r="V435" s="81"/>
      <c r="W435" s="81"/>
      <c r="X435" s="81"/>
      <c r="Y435" s="81"/>
      <c r="Z435" s="81"/>
      <c r="AA435" s="81"/>
      <c r="AB435" s="81"/>
      <c r="AC435" s="81"/>
      <c r="AD435" s="81"/>
      <c r="AE435" s="81"/>
      <c r="AF435" s="81"/>
      <c r="AG435" s="81"/>
      <c r="AH435" s="81"/>
      <c r="AI435" s="81"/>
      <c r="AJ435" s="81"/>
      <c r="AK435" s="81"/>
      <c r="AL435" s="81"/>
      <c r="AM435" s="81"/>
      <c r="AN435" s="81"/>
      <c r="AO435" s="81"/>
      <c r="AP435" s="81"/>
      <c r="AQ435" s="81"/>
      <c r="AR435" s="81"/>
      <c r="AS435" s="81"/>
      <c r="AT435" s="81"/>
      <c r="AU435" s="81"/>
      <c r="AV435" s="81"/>
      <c r="AW435" s="81"/>
      <c r="AX435" s="81"/>
      <c r="AY435" s="81"/>
      <c r="AZ435" s="81"/>
      <c r="BA435" s="81"/>
      <c r="BB435" s="81"/>
      <c r="BC435" s="81"/>
      <c r="BD435" s="81"/>
      <c r="BE435" s="81"/>
      <c r="BF435" s="81"/>
      <c r="BG435" s="323"/>
      <c r="BH435" s="323"/>
      <c r="BI435" s="323"/>
      <c r="BJ435" s="323"/>
      <c r="BK435" s="323"/>
      <c r="BL435" s="324"/>
      <c r="BM435" s="341"/>
    </row>
    <row r="436" spans="1:65" x14ac:dyDescent="0.2">
      <c r="A436" s="72"/>
      <c r="B436" s="81"/>
      <c r="C436" s="80"/>
      <c r="D436" s="80"/>
      <c r="E436" s="80"/>
      <c r="F436" s="80"/>
      <c r="G436" s="80"/>
      <c r="H436" s="81"/>
      <c r="I436" s="81"/>
      <c r="J436" s="81"/>
      <c r="K436" s="81"/>
      <c r="L436" s="81"/>
      <c r="M436" s="81"/>
      <c r="N436" s="81"/>
      <c r="O436" s="81"/>
      <c r="P436" s="81"/>
      <c r="Q436" s="81"/>
      <c r="R436" s="81"/>
      <c r="S436" s="81"/>
      <c r="T436" s="81"/>
      <c r="U436" s="81"/>
      <c r="V436" s="81"/>
      <c r="W436" s="81"/>
      <c r="X436" s="81"/>
      <c r="Y436" s="81"/>
      <c r="Z436" s="81"/>
      <c r="AA436" s="81"/>
      <c r="AB436" s="81"/>
      <c r="AC436" s="81"/>
      <c r="AD436" s="81"/>
      <c r="AE436" s="81"/>
      <c r="AF436" s="81"/>
      <c r="AG436" s="81"/>
      <c r="AH436" s="81"/>
      <c r="AI436" s="81"/>
      <c r="AJ436" s="81"/>
      <c r="AK436" s="81"/>
      <c r="AL436" s="81"/>
      <c r="AM436" s="81"/>
      <c r="AN436" s="81"/>
      <c r="AO436" s="81"/>
      <c r="AP436" s="81"/>
      <c r="AQ436" s="81"/>
      <c r="AR436" s="81"/>
      <c r="AS436" s="81"/>
      <c r="AT436" s="81"/>
      <c r="AU436" s="81"/>
      <c r="AV436" s="81"/>
      <c r="AW436" s="81"/>
      <c r="AX436" s="81"/>
      <c r="AY436" s="81"/>
      <c r="AZ436" s="81"/>
      <c r="BA436" s="81"/>
      <c r="BB436" s="81"/>
      <c r="BC436" s="81"/>
      <c r="BD436" s="81"/>
      <c r="BE436" s="81"/>
      <c r="BF436" s="81"/>
      <c r="BG436" s="323"/>
      <c r="BH436" s="323"/>
      <c r="BI436" s="323"/>
      <c r="BJ436" s="323"/>
      <c r="BK436" s="323"/>
      <c r="BL436" s="324"/>
      <c r="BM436" s="341"/>
    </row>
    <row r="437" spans="1:65" x14ac:dyDescent="0.2">
      <c r="A437" s="72"/>
      <c r="B437" s="81"/>
      <c r="C437" s="80"/>
      <c r="D437" s="80"/>
      <c r="E437" s="80"/>
      <c r="F437" s="80"/>
      <c r="G437" s="80"/>
      <c r="H437" s="81"/>
      <c r="I437" s="81"/>
      <c r="J437" s="81"/>
      <c r="K437" s="81"/>
      <c r="L437" s="81"/>
      <c r="M437" s="81"/>
      <c r="N437" s="81"/>
      <c r="O437" s="81"/>
      <c r="P437" s="81"/>
      <c r="Q437" s="81"/>
      <c r="R437" s="81"/>
      <c r="S437" s="81"/>
      <c r="T437" s="81"/>
      <c r="U437" s="81"/>
      <c r="V437" s="81"/>
      <c r="W437" s="81"/>
      <c r="X437" s="81"/>
      <c r="Y437" s="81"/>
      <c r="Z437" s="81"/>
      <c r="AA437" s="81"/>
      <c r="AB437" s="81"/>
      <c r="AC437" s="81"/>
      <c r="AD437" s="81"/>
      <c r="AE437" s="81"/>
      <c r="AF437" s="81"/>
      <c r="AG437" s="81"/>
      <c r="AH437" s="81"/>
      <c r="AI437" s="81"/>
      <c r="AJ437" s="81"/>
      <c r="AK437" s="81"/>
      <c r="AL437" s="81"/>
      <c r="AM437" s="81"/>
      <c r="AN437" s="81"/>
      <c r="AO437" s="81"/>
      <c r="AP437" s="81"/>
      <c r="AQ437" s="81"/>
      <c r="AR437" s="81"/>
      <c r="AS437" s="81"/>
      <c r="AT437" s="81"/>
      <c r="AU437" s="81"/>
      <c r="AV437" s="81"/>
      <c r="AW437" s="81"/>
      <c r="AX437" s="81"/>
      <c r="AY437" s="81"/>
      <c r="AZ437" s="81"/>
      <c r="BA437" s="81"/>
      <c r="BB437" s="81"/>
      <c r="BC437" s="81"/>
      <c r="BD437" s="81"/>
      <c r="BE437" s="81"/>
      <c r="BF437" s="81"/>
      <c r="BG437" s="323"/>
      <c r="BH437" s="323"/>
      <c r="BI437" s="323"/>
      <c r="BJ437" s="323"/>
      <c r="BK437" s="323"/>
      <c r="BL437" s="324"/>
      <c r="BM437" s="341"/>
    </row>
    <row r="438" spans="1:65" x14ac:dyDescent="0.2">
      <c r="A438" s="72"/>
      <c r="B438" s="81"/>
      <c r="C438" s="80"/>
      <c r="D438" s="80"/>
      <c r="E438" s="80"/>
      <c r="F438" s="80"/>
      <c r="G438" s="80"/>
      <c r="H438" s="81"/>
      <c r="I438" s="81"/>
      <c r="J438" s="81"/>
      <c r="K438" s="81"/>
      <c r="L438" s="81"/>
      <c r="M438" s="81"/>
      <c r="N438" s="81"/>
      <c r="O438" s="81"/>
      <c r="P438" s="81"/>
      <c r="Q438" s="81"/>
      <c r="R438" s="81"/>
      <c r="S438" s="81"/>
      <c r="T438" s="81"/>
      <c r="U438" s="81"/>
      <c r="V438" s="81"/>
      <c r="W438" s="81"/>
      <c r="X438" s="81"/>
      <c r="Y438" s="81"/>
      <c r="Z438" s="81"/>
      <c r="AA438" s="81"/>
      <c r="AB438" s="81"/>
      <c r="AC438" s="81"/>
      <c r="AD438" s="81"/>
      <c r="AE438" s="81"/>
      <c r="AF438" s="81"/>
      <c r="AG438" s="81"/>
      <c r="AH438" s="81"/>
      <c r="AI438" s="81"/>
      <c r="AJ438" s="81"/>
      <c r="AK438" s="81"/>
      <c r="AL438" s="81"/>
      <c r="AM438" s="81"/>
      <c r="AN438" s="81"/>
      <c r="AO438" s="81"/>
      <c r="AP438" s="81"/>
      <c r="AQ438" s="81"/>
      <c r="AR438" s="81"/>
      <c r="AS438" s="81"/>
      <c r="AT438" s="81"/>
      <c r="AU438" s="81"/>
      <c r="AV438" s="81"/>
      <c r="AW438" s="81"/>
      <c r="AX438" s="81"/>
      <c r="AY438" s="81"/>
      <c r="AZ438" s="81"/>
      <c r="BA438" s="81"/>
      <c r="BB438" s="81"/>
      <c r="BC438" s="81"/>
      <c r="BD438" s="81"/>
      <c r="BE438" s="81"/>
      <c r="BF438" s="81"/>
      <c r="BG438" s="323"/>
      <c r="BH438" s="323"/>
      <c r="BI438" s="323"/>
      <c r="BJ438" s="323"/>
      <c r="BK438" s="323"/>
      <c r="BL438" s="324"/>
      <c r="BM438" s="341"/>
    </row>
    <row r="439" spans="1:65" x14ac:dyDescent="0.2">
      <c r="A439" s="72"/>
      <c r="B439" s="81"/>
      <c r="C439" s="80"/>
      <c r="D439" s="80"/>
      <c r="E439" s="80"/>
      <c r="F439" s="80"/>
      <c r="G439" s="80"/>
      <c r="H439" s="81"/>
      <c r="I439" s="81"/>
      <c r="J439" s="81"/>
      <c r="K439" s="81"/>
      <c r="L439" s="81"/>
      <c r="M439" s="81"/>
      <c r="N439" s="81"/>
      <c r="O439" s="81"/>
      <c r="P439" s="81"/>
      <c r="Q439" s="81"/>
      <c r="R439" s="81"/>
      <c r="S439" s="81"/>
      <c r="T439" s="81"/>
      <c r="U439" s="81"/>
      <c r="V439" s="81"/>
      <c r="W439" s="81"/>
      <c r="X439" s="81"/>
      <c r="Y439" s="81"/>
      <c r="Z439" s="81"/>
      <c r="AA439" s="81"/>
      <c r="AB439" s="81"/>
      <c r="AC439" s="81"/>
      <c r="AD439" s="81"/>
      <c r="AE439" s="81"/>
      <c r="AF439" s="81"/>
      <c r="AG439" s="81"/>
      <c r="AH439" s="81"/>
      <c r="AI439" s="81"/>
      <c r="AJ439" s="81"/>
      <c r="AK439" s="81"/>
      <c r="AL439" s="81"/>
      <c r="AM439" s="81"/>
      <c r="AN439" s="81"/>
      <c r="AO439" s="81"/>
      <c r="AP439" s="81"/>
      <c r="AQ439" s="81"/>
      <c r="AR439" s="81"/>
      <c r="AS439" s="81"/>
      <c r="AT439" s="81"/>
      <c r="AU439" s="81"/>
      <c r="AV439" s="81"/>
      <c r="AW439" s="81"/>
      <c r="AX439" s="81"/>
      <c r="AY439" s="81"/>
      <c r="AZ439" s="81"/>
      <c r="BA439" s="81"/>
      <c r="BB439" s="81"/>
      <c r="BC439" s="81"/>
      <c r="BD439" s="81"/>
      <c r="BE439" s="81"/>
      <c r="BF439" s="81"/>
      <c r="BG439" s="323"/>
      <c r="BH439" s="323"/>
      <c r="BI439" s="323"/>
      <c r="BJ439" s="323"/>
      <c r="BK439" s="323"/>
      <c r="BL439" s="324"/>
      <c r="BM439" s="341"/>
    </row>
    <row r="440" spans="1:65" x14ac:dyDescent="0.2">
      <c r="A440" s="72"/>
      <c r="B440" s="81"/>
      <c r="C440" s="80"/>
      <c r="D440" s="80"/>
      <c r="E440" s="80"/>
      <c r="F440" s="80"/>
      <c r="G440" s="80"/>
      <c r="H440" s="81"/>
      <c r="I440" s="81"/>
      <c r="J440" s="81"/>
      <c r="K440" s="81"/>
      <c r="L440" s="81"/>
      <c r="M440" s="81"/>
      <c r="N440" s="81"/>
      <c r="O440" s="81"/>
      <c r="P440" s="81"/>
      <c r="Q440" s="81"/>
      <c r="R440" s="81"/>
      <c r="S440" s="81"/>
      <c r="T440" s="81"/>
      <c r="U440" s="81"/>
      <c r="V440" s="81"/>
      <c r="W440" s="81"/>
      <c r="X440" s="81"/>
      <c r="Y440" s="81"/>
      <c r="Z440" s="81"/>
      <c r="AA440" s="81"/>
      <c r="AB440" s="81"/>
      <c r="AC440" s="81"/>
      <c r="AD440" s="81"/>
      <c r="AE440" s="81"/>
      <c r="AF440" s="81"/>
      <c r="AG440" s="81"/>
      <c r="AH440" s="81"/>
      <c r="AI440" s="81"/>
      <c r="AJ440" s="81"/>
      <c r="AK440" s="81"/>
      <c r="AL440" s="81"/>
      <c r="AM440" s="81"/>
      <c r="AN440" s="81"/>
      <c r="AO440" s="81"/>
      <c r="AP440" s="81"/>
      <c r="AQ440" s="81"/>
      <c r="AR440" s="81"/>
      <c r="AS440" s="81"/>
      <c r="AT440" s="81"/>
      <c r="AU440" s="81"/>
      <c r="AV440" s="81"/>
      <c r="AW440" s="81"/>
      <c r="AX440" s="81"/>
      <c r="AY440" s="81"/>
      <c r="AZ440" s="81"/>
      <c r="BA440" s="81"/>
      <c r="BB440" s="81"/>
      <c r="BC440" s="81"/>
      <c r="BD440" s="81"/>
      <c r="BE440" s="81"/>
      <c r="BF440" s="81"/>
      <c r="BG440" s="323"/>
      <c r="BH440" s="323"/>
      <c r="BI440" s="323"/>
      <c r="BJ440" s="323"/>
      <c r="BK440" s="323"/>
      <c r="BL440" s="324"/>
      <c r="BM440" s="341"/>
    </row>
    <row r="441" spans="1:65" x14ac:dyDescent="0.2">
      <c r="A441" s="72"/>
      <c r="B441" s="81"/>
      <c r="C441" s="80"/>
      <c r="D441" s="80"/>
      <c r="E441" s="80"/>
      <c r="F441" s="80"/>
      <c r="G441" s="80"/>
      <c r="H441" s="81"/>
      <c r="I441" s="81"/>
      <c r="J441" s="81"/>
      <c r="K441" s="81"/>
      <c r="L441" s="81"/>
      <c r="M441" s="81"/>
      <c r="N441" s="81"/>
      <c r="O441" s="81"/>
      <c r="P441" s="81"/>
      <c r="Q441" s="81"/>
      <c r="R441" s="81"/>
      <c r="S441" s="81"/>
      <c r="T441" s="81"/>
      <c r="U441" s="81"/>
      <c r="V441" s="81"/>
      <c r="W441" s="81"/>
      <c r="X441" s="81"/>
      <c r="Y441" s="81"/>
      <c r="Z441" s="81"/>
      <c r="AA441" s="81"/>
      <c r="AB441" s="81"/>
      <c r="AC441" s="81"/>
      <c r="AD441" s="81"/>
      <c r="AE441" s="81"/>
      <c r="AF441" s="81"/>
      <c r="AG441" s="81"/>
      <c r="AH441" s="81"/>
      <c r="AI441" s="81"/>
      <c r="AJ441" s="81"/>
      <c r="AK441" s="81"/>
      <c r="AL441" s="81"/>
      <c r="AM441" s="81"/>
      <c r="AN441" s="81"/>
      <c r="AO441" s="81"/>
      <c r="AP441" s="81"/>
      <c r="AQ441" s="81"/>
      <c r="AR441" s="81"/>
      <c r="AS441" s="81"/>
      <c r="AT441" s="81"/>
      <c r="AU441" s="81"/>
      <c r="AV441" s="81"/>
      <c r="AW441" s="81"/>
      <c r="AX441" s="81"/>
      <c r="AY441" s="81"/>
      <c r="AZ441" s="81"/>
      <c r="BA441" s="81"/>
      <c r="BB441" s="81"/>
      <c r="BC441" s="81"/>
      <c r="BD441" s="81"/>
      <c r="BE441" s="81"/>
      <c r="BF441" s="81"/>
      <c r="BG441" s="323"/>
      <c r="BH441" s="323"/>
      <c r="BI441" s="323"/>
      <c r="BJ441" s="323"/>
      <c r="BK441" s="323"/>
      <c r="BL441" s="324"/>
      <c r="BM441" s="341"/>
    </row>
    <row r="442" spans="1:65" x14ac:dyDescent="0.2">
      <c r="A442" s="72"/>
      <c r="B442" s="81"/>
      <c r="C442" s="80"/>
      <c r="D442" s="80"/>
      <c r="E442" s="80"/>
      <c r="F442" s="80"/>
      <c r="G442" s="80"/>
      <c r="H442" s="81"/>
      <c r="I442" s="81"/>
      <c r="J442" s="81"/>
      <c r="K442" s="81"/>
      <c r="L442" s="81"/>
      <c r="M442" s="81"/>
      <c r="N442" s="81"/>
      <c r="O442" s="81"/>
      <c r="P442" s="81"/>
      <c r="Q442" s="81"/>
      <c r="R442" s="81"/>
      <c r="S442" s="81"/>
      <c r="T442" s="81"/>
      <c r="U442" s="81"/>
      <c r="V442" s="81"/>
      <c r="W442" s="81"/>
      <c r="X442" s="81"/>
      <c r="Y442" s="81"/>
      <c r="Z442" s="81"/>
      <c r="AA442" s="81"/>
      <c r="AB442" s="81"/>
      <c r="AC442" s="81"/>
      <c r="AD442" s="81"/>
      <c r="AE442" s="81"/>
      <c r="AF442" s="81"/>
      <c r="AG442" s="81"/>
      <c r="AH442" s="81"/>
      <c r="AI442" s="81"/>
      <c r="AJ442" s="81"/>
      <c r="AK442" s="81"/>
      <c r="AL442" s="81"/>
      <c r="AM442" s="81"/>
      <c r="AN442" s="81"/>
      <c r="AO442" s="81"/>
      <c r="AP442" s="81"/>
      <c r="AQ442" s="81"/>
      <c r="AR442" s="81"/>
      <c r="AS442" s="81"/>
      <c r="AT442" s="81"/>
      <c r="AU442" s="81"/>
      <c r="AV442" s="81"/>
      <c r="AW442" s="81"/>
      <c r="AX442" s="81"/>
      <c r="AY442" s="81"/>
      <c r="AZ442" s="81"/>
      <c r="BA442" s="81"/>
      <c r="BB442" s="81"/>
      <c r="BC442" s="81"/>
      <c r="BD442" s="81"/>
      <c r="BE442" s="81"/>
      <c r="BF442" s="81"/>
      <c r="BG442" s="323"/>
      <c r="BH442" s="323"/>
      <c r="BI442" s="323"/>
      <c r="BJ442" s="323"/>
      <c r="BK442" s="323"/>
      <c r="BL442" s="324"/>
      <c r="BM442" s="341"/>
    </row>
    <row r="443" spans="1:65" x14ac:dyDescent="0.2">
      <c r="A443" s="72"/>
      <c r="B443" s="81"/>
      <c r="C443" s="80"/>
      <c r="D443" s="80"/>
      <c r="E443" s="80"/>
      <c r="F443" s="80"/>
      <c r="G443" s="80"/>
      <c r="H443" s="81"/>
      <c r="I443" s="81"/>
      <c r="J443" s="81"/>
      <c r="K443" s="81"/>
      <c r="L443" s="81"/>
      <c r="M443" s="81"/>
      <c r="N443" s="81"/>
      <c r="O443" s="81"/>
      <c r="P443" s="81"/>
      <c r="Q443" s="81"/>
      <c r="R443" s="81"/>
      <c r="S443" s="81"/>
      <c r="T443" s="81"/>
      <c r="U443" s="81"/>
      <c r="V443" s="81"/>
      <c r="W443" s="81"/>
      <c r="X443" s="81"/>
      <c r="Y443" s="81"/>
      <c r="Z443" s="81"/>
      <c r="AA443" s="81"/>
      <c r="AB443" s="81"/>
      <c r="AC443" s="81"/>
      <c r="AD443" s="81"/>
      <c r="AE443" s="81"/>
      <c r="AF443" s="81"/>
      <c r="AG443" s="81"/>
      <c r="AH443" s="81"/>
      <c r="AI443" s="81"/>
      <c r="AJ443" s="81"/>
      <c r="AK443" s="81"/>
      <c r="AL443" s="81"/>
      <c r="AM443" s="81"/>
      <c r="AN443" s="81"/>
      <c r="AO443" s="81"/>
      <c r="AP443" s="81"/>
      <c r="AQ443" s="81"/>
      <c r="AR443" s="81"/>
      <c r="AS443" s="81"/>
      <c r="AT443" s="81"/>
      <c r="AU443" s="81"/>
      <c r="AV443" s="81"/>
      <c r="AW443" s="81"/>
      <c r="AX443" s="81"/>
      <c r="AY443" s="81"/>
      <c r="AZ443" s="81"/>
      <c r="BA443" s="81"/>
      <c r="BB443" s="81"/>
      <c r="BC443" s="81"/>
      <c r="BD443" s="81"/>
      <c r="BE443" s="81"/>
      <c r="BF443" s="81"/>
      <c r="BG443" s="323"/>
      <c r="BH443" s="323"/>
      <c r="BI443" s="323"/>
      <c r="BJ443" s="323"/>
      <c r="BK443" s="323"/>
      <c r="BL443" s="324"/>
      <c r="BM443" s="341"/>
    </row>
    <row r="444" spans="1:65" x14ac:dyDescent="0.2">
      <c r="A444" s="72"/>
      <c r="B444" s="81"/>
      <c r="C444" s="80"/>
      <c r="D444" s="80"/>
      <c r="E444" s="80"/>
      <c r="F444" s="80"/>
      <c r="G444" s="80"/>
      <c r="H444" s="81"/>
      <c r="I444" s="81"/>
      <c r="J444" s="81"/>
      <c r="K444" s="81"/>
      <c r="L444" s="81"/>
      <c r="M444" s="81"/>
      <c r="N444" s="81"/>
      <c r="O444" s="81"/>
      <c r="P444" s="81"/>
      <c r="Q444" s="81"/>
      <c r="R444" s="81"/>
      <c r="S444" s="81"/>
      <c r="T444" s="81"/>
      <c r="U444" s="81"/>
      <c r="V444" s="81"/>
      <c r="W444" s="81"/>
      <c r="X444" s="81"/>
      <c r="Y444" s="81"/>
      <c r="Z444" s="81"/>
      <c r="AA444" s="81"/>
      <c r="AB444" s="81"/>
      <c r="AC444" s="81"/>
      <c r="AD444" s="81"/>
      <c r="AE444" s="81"/>
      <c r="AF444" s="81"/>
      <c r="AG444" s="81"/>
      <c r="AH444" s="81"/>
      <c r="AI444" s="81"/>
      <c r="AJ444" s="81"/>
      <c r="AK444" s="81"/>
      <c r="AL444" s="81"/>
      <c r="AM444" s="81"/>
      <c r="AN444" s="81"/>
      <c r="AO444" s="81"/>
      <c r="AP444" s="81"/>
      <c r="AQ444" s="81"/>
      <c r="AR444" s="81"/>
      <c r="AS444" s="81"/>
      <c r="AT444" s="81"/>
      <c r="AU444" s="81"/>
      <c r="AV444" s="81"/>
      <c r="AW444" s="81"/>
      <c r="AX444" s="81"/>
      <c r="AY444" s="81"/>
      <c r="AZ444" s="81"/>
      <c r="BA444" s="81"/>
      <c r="BB444" s="81"/>
      <c r="BC444" s="81"/>
      <c r="BD444" s="81"/>
      <c r="BE444" s="81"/>
      <c r="BF444" s="81"/>
      <c r="BG444" s="323"/>
      <c r="BH444" s="323"/>
      <c r="BI444" s="323"/>
      <c r="BJ444" s="323"/>
      <c r="BK444" s="323"/>
      <c r="BL444" s="324"/>
      <c r="BM444" s="341"/>
    </row>
    <row r="445" spans="1:65" x14ac:dyDescent="0.2">
      <c r="A445" s="72"/>
      <c r="B445" s="81"/>
      <c r="C445" s="80"/>
      <c r="D445" s="80"/>
      <c r="E445" s="80"/>
      <c r="F445" s="80"/>
      <c r="G445" s="80"/>
      <c r="H445" s="81"/>
      <c r="I445" s="81"/>
      <c r="J445" s="81"/>
      <c r="K445" s="81"/>
      <c r="L445" s="81"/>
      <c r="M445" s="81"/>
      <c r="N445" s="81"/>
      <c r="O445" s="81"/>
      <c r="P445" s="81"/>
      <c r="Q445" s="81"/>
      <c r="R445" s="81"/>
      <c r="S445" s="81"/>
      <c r="T445" s="81"/>
      <c r="U445" s="81"/>
      <c r="V445" s="81"/>
      <c r="W445" s="81"/>
      <c r="X445" s="81"/>
      <c r="Y445" s="81"/>
      <c r="Z445" s="81"/>
      <c r="AA445" s="81"/>
      <c r="AB445" s="81"/>
      <c r="AC445" s="81"/>
      <c r="AD445" s="81"/>
      <c r="AE445" s="81"/>
      <c r="AF445" s="81"/>
      <c r="AG445" s="81"/>
      <c r="AH445" s="81"/>
      <c r="AI445" s="81"/>
      <c r="AJ445" s="81"/>
      <c r="AK445" s="81"/>
      <c r="AL445" s="81"/>
      <c r="AM445" s="81"/>
      <c r="AN445" s="81"/>
      <c r="AO445" s="81"/>
      <c r="AP445" s="81"/>
      <c r="AQ445" s="81"/>
      <c r="AR445" s="81"/>
      <c r="AS445" s="81"/>
      <c r="AT445" s="81"/>
      <c r="AU445" s="81"/>
      <c r="AV445" s="81"/>
      <c r="AW445" s="81"/>
      <c r="AX445" s="81"/>
      <c r="AY445" s="81"/>
      <c r="AZ445" s="81"/>
      <c r="BA445" s="81"/>
      <c r="BB445" s="81"/>
      <c r="BC445" s="81"/>
      <c r="BD445" s="81"/>
      <c r="BE445" s="81"/>
      <c r="BF445" s="81"/>
      <c r="BG445" s="323"/>
      <c r="BH445" s="323"/>
      <c r="BI445" s="323"/>
      <c r="BJ445" s="323"/>
      <c r="BK445" s="323"/>
      <c r="BL445" s="324"/>
      <c r="BM445" s="341"/>
    </row>
    <row r="446" spans="1:65" x14ac:dyDescent="0.2">
      <c r="A446" s="72"/>
      <c r="B446" s="81"/>
      <c r="C446" s="80"/>
      <c r="D446" s="80"/>
      <c r="E446" s="80"/>
      <c r="F446" s="80"/>
      <c r="G446" s="80"/>
      <c r="H446" s="81"/>
      <c r="I446" s="81"/>
      <c r="J446" s="81"/>
      <c r="K446" s="81"/>
      <c r="L446" s="81"/>
      <c r="M446" s="81"/>
      <c r="N446" s="81"/>
      <c r="O446" s="81"/>
      <c r="P446" s="81"/>
      <c r="Q446" s="81"/>
      <c r="R446" s="81"/>
      <c r="S446" s="81"/>
      <c r="T446" s="81"/>
      <c r="U446" s="81"/>
      <c r="V446" s="81"/>
      <c r="W446" s="81"/>
      <c r="X446" s="81"/>
      <c r="Y446" s="81"/>
      <c r="Z446" s="81"/>
      <c r="AA446" s="81"/>
      <c r="AB446" s="81"/>
      <c r="AC446" s="81"/>
      <c r="AD446" s="81"/>
      <c r="AE446" s="81"/>
      <c r="AF446" s="81"/>
      <c r="AG446" s="81"/>
      <c r="AH446" s="81"/>
      <c r="AI446" s="81"/>
      <c r="AJ446" s="81"/>
      <c r="AK446" s="81"/>
      <c r="AL446" s="81"/>
      <c r="AM446" s="81"/>
      <c r="AN446" s="81"/>
      <c r="AO446" s="81"/>
      <c r="AP446" s="81"/>
      <c r="AQ446" s="81"/>
      <c r="AR446" s="81"/>
      <c r="AS446" s="81"/>
      <c r="AT446" s="81"/>
      <c r="AU446" s="81"/>
      <c r="AV446" s="81"/>
      <c r="AW446" s="81"/>
      <c r="AX446" s="81"/>
      <c r="AY446" s="81"/>
      <c r="AZ446" s="81"/>
      <c r="BA446" s="81"/>
      <c r="BB446" s="81"/>
      <c r="BC446" s="81"/>
      <c r="BD446" s="81"/>
      <c r="BE446" s="81"/>
      <c r="BF446" s="81"/>
      <c r="BG446" s="323"/>
      <c r="BH446" s="323"/>
      <c r="BI446" s="323"/>
      <c r="BJ446" s="323"/>
      <c r="BK446" s="323"/>
      <c r="BL446" s="324"/>
      <c r="BM446" s="341"/>
    </row>
    <row r="447" spans="1:65" x14ac:dyDescent="0.2">
      <c r="A447" s="72"/>
      <c r="B447" s="81"/>
      <c r="C447" s="80"/>
      <c r="D447" s="80"/>
      <c r="E447" s="80"/>
      <c r="F447" s="80"/>
      <c r="G447" s="80"/>
      <c r="H447" s="81"/>
      <c r="I447" s="81"/>
      <c r="J447" s="81"/>
      <c r="K447" s="81"/>
      <c r="L447" s="81"/>
      <c r="M447" s="81"/>
      <c r="N447" s="81"/>
      <c r="O447" s="81"/>
      <c r="P447" s="81"/>
      <c r="Q447" s="81"/>
      <c r="R447" s="81"/>
      <c r="S447" s="81"/>
      <c r="T447" s="81"/>
      <c r="U447" s="81"/>
      <c r="V447" s="81"/>
      <c r="W447" s="81"/>
      <c r="X447" s="81"/>
      <c r="Y447" s="81"/>
      <c r="Z447" s="81"/>
      <c r="AA447" s="81"/>
      <c r="AB447" s="81"/>
      <c r="AC447" s="81"/>
      <c r="AD447" s="81"/>
      <c r="AE447" s="81"/>
      <c r="AF447" s="81"/>
      <c r="AG447" s="81"/>
      <c r="AH447" s="81"/>
      <c r="AI447" s="81"/>
      <c r="AJ447" s="81"/>
      <c r="AK447" s="81"/>
      <c r="AL447" s="81"/>
      <c r="AM447" s="81"/>
      <c r="AN447" s="81"/>
      <c r="AO447" s="81"/>
      <c r="AP447" s="81"/>
      <c r="AQ447" s="81"/>
      <c r="AR447" s="81"/>
      <c r="AS447" s="81"/>
      <c r="AT447" s="81"/>
      <c r="AU447" s="81"/>
      <c r="AV447" s="81"/>
      <c r="AW447" s="81"/>
      <c r="AX447" s="81"/>
      <c r="AY447" s="81"/>
      <c r="AZ447" s="81"/>
      <c r="BA447" s="81"/>
      <c r="BB447" s="81"/>
      <c r="BC447" s="81"/>
      <c r="BD447" s="81"/>
      <c r="BE447" s="81"/>
      <c r="BF447" s="81"/>
      <c r="BG447" s="323"/>
      <c r="BH447" s="323"/>
      <c r="BI447" s="323"/>
      <c r="BJ447" s="323"/>
      <c r="BK447" s="323"/>
      <c r="BL447" s="324"/>
      <c r="BM447" s="341"/>
    </row>
    <row r="448" spans="1:65" x14ac:dyDescent="0.2">
      <c r="A448" s="72"/>
      <c r="B448" s="81"/>
      <c r="C448" s="80"/>
      <c r="D448" s="80"/>
      <c r="E448" s="80"/>
      <c r="F448" s="80"/>
      <c r="G448" s="80"/>
      <c r="H448" s="81"/>
      <c r="I448" s="81"/>
      <c r="J448" s="81"/>
      <c r="K448" s="81"/>
      <c r="L448" s="81"/>
      <c r="M448" s="81"/>
      <c r="N448" s="81"/>
      <c r="O448" s="81"/>
      <c r="P448" s="81"/>
      <c r="Q448" s="81"/>
      <c r="R448" s="81"/>
      <c r="S448" s="81"/>
      <c r="T448" s="81"/>
      <c r="U448" s="81"/>
      <c r="V448" s="81"/>
      <c r="W448" s="81"/>
      <c r="X448" s="81"/>
      <c r="Y448" s="81"/>
      <c r="Z448" s="81"/>
      <c r="AA448" s="81"/>
      <c r="AB448" s="81"/>
      <c r="AC448" s="81"/>
      <c r="AD448" s="81"/>
      <c r="AE448" s="81"/>
      <c r="AF448" s="81"/>
      <c r="AG448" s="81"/>
      <c r="AH448" s="81"/>
      <c r="AI448" s="81"/>
      <c r="AJ448" s="81"/>
      <c r="AK448" s="81"/>
      <c r="AL448" s="81"/>
      <c r="AM448" s="81"/>
      <c r="AN448" s="81"/>
      <c r="AO448" s="81"/>
      <c r="AP448" s="81"/>
      <c r="AQ448" s="81"/>
      <c r="AR448" s="81"/>
      <c r="AS448" s="81"/>
      <c r="AT448" s="81"/>
      <c r="AU448" s="81"/>
      <c r="AV448" s="81"/>
      <c r="AW448" s="81"/>
      <c r="AX448" s="81"/>
      <c r="AY448" s="81"/>
      <c r="AZ448" s="81"/>
      <c r="BA448" s="81"/>
      <c r="BB448" s="81"/>
      <c r="BC448" s="81"/>
      <c r="BD448" s="81"/>
      <c r="BE448" s="81"/>
      <c r="BF448" s="81"/>
      <c r="BG448" s="323"/>
      <c r="BH448" s="323"/>
      <c r="BI448" s="323"/>
      <c r="BJ448" s="323"/>
      <c r="BK448" s="323"/>
      <c r="BL448" s="324"/>
      <c r="BM448" s="341"/>
    </row>
    <row r="449" spans="1:66" x14ac:dyDescent="0.2">
      <c r="A449" s="72"/>
      <c r="B449" s="81"/>
      <c r="C449" s="80"/>
      <c r="D449" s="80"/>
      <c r="E449" s="80"/>
      <c r="F449" s="80"/>
      <c r="G449" s="80"/>
      <c r="H449" s="81"/>
      <c r="I449" s="81"/>
      <c r="J449" s="81"/>
      <c r="K449" s="81"/>
      <c r="L449" s="81"/>
      <c r="M449" s="81"/>
      <c r="N449" s="81"/>
      <c r="O449" s="81"/>
      <c r="P449" s="81"/>
      <c r="Q449" s="81"/>
      <c r="R449" s="81"/>
      <c r="S449" s="81"/>
      <c r="T449" s="81"/>
      <c r="U449" s="81"/>
      <c r="V449" s="81"/>
      <c r="W449" s="81"/>
      <c r="X449" s="81"/>
      <c r="Y449" s="81"/>
      <c r="Z449" s="81"/>
      <c r="AA449" s="81"/>
      <c r="AB449" s="81"/>
      <c r="AC449" s="81"/>
      <c r="AD449" s="81"/>
      <c r="AE449" s="81"/>
      <c r="AF449" s="81"/>
      <c r="AG449" s="81"/>
      <c r="AH449" s="81"/>
      <c r="AI449" s="81"/>
      <c r="AJ449" s="81"/>
      <c r="AK449" s="81"/>
      <c r="AL449" s="81"/>
      <c r="AM449" s="81"/>
      <c r="AN449" s="81"/>
      <c r="AO449" s="81"/>
      <c r="AP449" s="81"/>
      <c r="AQ449" s="81"/>
      <c r="AR449" s="81"/>
      <c r="AS449" s="81"/>
      <c r="AT449" s="81"/>
      <c r="AU449" s="81"/>
      <c r="AV449" s="81"/>
      <c r="AW449" s="81"/>
      <c r="AX449" s="81"/>
      <c r="AY449" s="81"/>
      <c r="AZ449" s="81"/>
      <c r="BA449" s="81"/>
      <c r="BB449" s="81"/>
      <c r="BC449" s="81"/>
      <c r="BD449" s="81"/>
      <c r="BE449" s="81"/>
      <c r="BF449" s="81"/>
      <c r="BG449" s="323"/>
      <c r="BH449" s="323"/>
      <c r="BI449" s="323"/>
      <c r="BJ449" s="323"/>
      <c r="BK449" s="323"/>
      <c r="BL449" s="324"/>
      <c r="BM449" s="341"/>
    </row>
    <row r="450" spans="1:66" x14ac:dyDescent="0.2">
      <c r="A450" s="72"/>
      <c r="B450" s="81"/>
      <c r="C450" s="80"/>
      <c r="D450" s="80"/>
      <c r="E450" s="80"/>
      <c r="F450" s="80"/>
      <c r="G450" s="80"/>
      <c r="H450" s="81"/>
      <c r="I450" s="81"/>
      <c r="J450" s="81"/>
      <c r="K450" s="81"/>
      <c r="L450" s="81"/>
      <c r="M450" s="81"/>
      <c r="N450" s="81"/>
      <c r="O450" s="81"/>
      <c r="P450" s="81"/>
      <c r="Q450" s="81"/>
      <c r="R450" s="81"/>
      <c r="S450" s="81"/>
      <c r="T450" s="81"/>
      <c r="U450" s="81"/>
      <c r="V450" s="81"/>
      <c r="W450" s="81"/>
      <c r="X450" s="81"/>
      <c r="Y450" s="81"/>
      <c r="Z450" s="81"/>
      <c r="AA450" s="81"/>
      <c r="AB450" s="81"/>
      <c r="AC450" s="81"/>
      <c r="AD450" s="81"/>
      <c r="AE450" s="81"/>
      <c r="AF450" s="81"/>
      <c r="AG450" s="81"/>
      <c r="AH450" s="81"/>
      <c r="AI450" s="81"/>
      <c r="AJ450" s="81"/>
      <c r="AK450" s="81"/>
      <c r="AL450" s="81"/>
      <c r="AM450" s="81"/>
      <c r="AN450" s="81"/>
      <c r="AO450" s="81"/>
      <c r="AP450" s="81"/>
      <c r="AQ450" s="81"/>
      <c r="AR450" s="81"/>
      <c r="AS450" s="81"/>
      <c r="AT450" s="81"/>
      <c r="AU450" s="81"/>
      <c r="AV450" s="81"/>
      <c r="AW450" s="81"/>
      <c r="AX450" s="81"/>
      <c r="AY450" s="81"/>
      <c r="AZ450" s="81"/>
      <c r="BA450" s="81"/>
      <c r="BB450" s="81"/>
      <c r="BC450" s="81"/>
      <c r="BD450" s="81"/>
      <c r="BE450" s="81"/>
      <c r="BF450" s="81"/>
      <c r="BG450" s="323"/>
      <c r="BH450" s="323"/>
      <c r="BI450" s="323"/>
      <c r="BJ450" s="323"/>
      <c r="BK450" s="323"/>
      <c r="BL450" s="324"/>
      <c r="BM450" s="341"/>
    </row>
    <row r="451" spans="1:66" x14ac:dyDescent="0.2">
      <c r="A451" s="72"/>
      <c r="B451" s="81"/>
      <c r="C451" s="80"/>
      <c r="D451" s="80"/>
      <c r="E451" s="80"/>
      <c r="F451" s="80"/>
      <c r="G451" s="80"/>
      <c r="H451" s="81"/>
      <c r="I451" s="81"/>
      <c r="J451" s="81"/>
      <c r="K451" s="81"/>
      <c r="L451" s="81"/>
      <c r="M451" s="81"/>
      <c r="N451" s="81"/>
      <c r="O451" s="81"/>
      <c r="P451" s="81"/>
      <c r="Q451" s="81"/>
      <c r="R451" s="81"/>
      <c r="S451" s="81"/>
      <c r="T451" s="81"/>
      <c r="U451" s="81"/>
      <c r="V451" s="81"/>
      <c r="W451" s="81"/>
      <c r="X451" s="81"/>
      <c r="Y451" s="81"/>
      <c r="Z451" s="81"/>
      <c r="AA451" s="81"/>
      <c r="AB451" s="81"/>
      <c r="AC451" s="81"/>
      <c r="AD451" s="81"/>
      <c r="AE451" s="81"/>
      <c r="AF451" s="81"/>
      <c r="AG451" s="81"/>
      <c r="AH451" s="81"/>
      <c r="AI451" s="81"/>
      <c r="AJ451" s="81"/>
      <c r="AK451" s="81"/>
      <c r="AL451" s="81"/>
      <c r="AM451" s="81"/>
      <c r="AN451" s="81"/>
      <c r="AO451" s="81"/>
      <c r="AP451" s="81"/>
      <c r="AQ451" s="81"/>
      <c r="AR451" s="81"/>
      <c r="AS451" s="81"/>
      <c r="AT451" s="81"/>
      <c r="AU451" s="81"/>
      <c r="AV451" s="81"/>
      <c r="AW451" s="81"/>
      <c r="AX451" s="81"/>
      <c r="AY451" s="81"/>
      <c r="AZ451" s="81"/>
      <c r="BA451" s="81"/>
      <c r="BB451" s="81"/>
      <c r="BC451" s="81"/>
      <c r="BD451" s="81"/>
      <c r="BE451" s="81"/>
      <c r="BF451" s="81"/>
      <c r="BG451" s="323"/>
      <c r="BH451" s="323"/>
      <c r="BI451" s="323"/>
      <c r="BJ451" s="323"/>
      <c r="BK451" s="323"/>
      <c r="BL451" s="324"/>
      <c r="BM451" s="341"/>
    </row>
    <row r="452" spans="1:66" x14ac:dyDescent="0.2">
      <c r="A452" s="72"/>
      <c r="B452" s="81"/>
      <c r="C452" s="80"/>
      <c r="D452" s="80"/>
      <c r="E452" s="80"/>
      <c r="F452" s="80"/>
      <c r="G452" s="80"/>
      <c r="H452" s="81"/>
      <c r="I452" s="81"/>
      <c r="J452" s="81"/>
      <c r="K452" s="81"/>
      <c r="L452" s="81"/>
      <c r="M452" s="81"/>
      <c r="N452" s="81"/>
      <c r="O452" s="81"/>
      <c r="P452" s="81"/>
      <c r="Q452" s="81"/>
      <c r="R452" s="81"/>
      <c r="S452" s="81"/>
      <c r="T452" s="81"/>
      <c r="U452" s="81"/>
      <c r="V452" s="81"/>
      <c r="W452" s="81"/>
      <c r="X452" s="81"/>
      <c r="Y452" s="81"/>
      <c r="Z452" s="81"/>
      <c r="AA452" s="81"/>
      <c r="AB452" s="81"/>
      <c r="AC452" s="81"/>
      <c r="AD452" s="81"/>
      <c r="AE452" s="81"/>
      <c r="AF452" s="81"/>
      <c r="AG452" s="81"/>
      <c r="AH452" s="81"/>
      <c r="AI452" s="81"/>
      <c r="AJ452" s="81"/>
      <c r="AK452" s="81"/>
      <c r="AL452" s="81"/>
      <c r="AM452" s="81"/>
      <c r="AN452" s="81"/>
      <c r="AO452" s="81"/>
      <c r="AP452" s="81"/>
      <c r="AQ452" s="81"/>
      <c r="AR452" s="81"/>
      <c r="AS452" s="81"/>
      <c r="AT452" s="81"/>
      <c r="AU452" s="81"/>
      <c r="AV452" s="81"/>
      <c r="AW452" s="81"/>
      <c r="AX452" s="81"/>
      <c r="AY452" s="81"/>
      <c r="AZ452" s="81"/>
      <c r="BA452" s="81"/>
      <c r="BB452" s="81"/>
      <c r="BC452" s="81"/>
      <c r="BD452" s="81"/>
      <c r="BE452" s="81"/>
      <c r="BF452" s="81"/>
      <c r="BG452" s="323"/>
      <c r="BH452" s="323"/>
      <c r="BI452" s="323"/>
      <c r="BJ452" s="323"/>
      <c r="BK452" s="323"/>
      <c r="BL452" s="324"/>
      <c r="BM452" s="341"/>
    </row>
    <row r="453" spans="1:66" x14ac:dyDescent="0.2">
      <c r="A453" s="72"/>
      <c r="B453" s="81"/>
      <c r="C453" s="80"/>
      <c r="D453" s="80"/>
      <c r="E453" s="80"/>
      <c r="F453" s="80"/>
      <c r="G453" s="80"/>
      <c r="H453" s="81"/>
      <c r="I453" s="81"/>
      <c r="J453" s="81"/>
      <c r="K453" s="81"/>
      <c r="L453" s="81"/>
      <c r="M453" s="81"/>
      <c r="N453" s="81"/>
      <c r="O453" s="81"/>
      <c r="P453" s="81"/>
      <c r="Q453" s="81"/>
      <c r="R453" s="81"/>
      <c r="S453" s="81"/>
      <c r="T453" s="81"/>
      <c r="U453" s="81"/>
      <c r="V453" s="81"/>
      <c r="W453" s="81"/>
      <c r="X453" s="81"/>
      <c r="Y453" s="81"/>
      <c r="Z453" s="81"/>
      <c r="AA453" s="81"/>
      <c r="AB453" s="81"/>
      <c r="AC453" s="81"/>
      <c r="AD453" s="81"/>
      <c r="AE453" s="81"/>
      <c r="AF453" s="81"/>
      <c r="AG453" s="81"/>
      <c r="AH453" s="81"/>
      <c r="AI453" s="81"/>
      <c r="AJ453" s="81"/>
      <c r="AK453" s="81"/>
      <c r="AL453" s="81"/>
      <c r="AM453" s="81"/>
      <c r="AN453" s="81"/>
      <c r="AO453" s="81"/>
      <c r="AP453" s="81"/>
      <c r="AQ453" s="81"/>
      <c r="AR453" s="81"/>
      <c r="AS453" s="81"/>
      <c r="AT453" s="81"/>
      <c r="AU453" s="81"/>
      <c r="AV453" s="81"/>
      <c r="AW453" s="81"/>
      <c r="AX453" s="81"/>
      <c r="AY453" s="81"/>
      <c r="AZ453" s="81"/>
      <c r="BA453" s="81"/>
      <c r="BB453" s="81"/>
      <c r="BC453" s="81"/>
      <c r="BD453" s="81"/>
      <c r="BE453" s="81"/>
      <c r="BF453" s="81"/>
      <c r="BG453" s="323"/>
      <c r="BH453" s="323"/>
      <c r="BI453" s="323"/>
      <c r="BJ453" s="323"/>
      <c r="BK453" s="323"/>
      <c r="BL453" s="324"/>
      <c r="BM453" s="341"/>
    </row>
    <row r="454" spans="1:66" x14ac:dyDescent="0.2">
      <c r="A454" s="72"/>
      <c r="B454" s="81"/>
      <c r="C454" s="80"/>
      <c r="D454" s="80"/>
      <c r="E454" s="80"/>
      <c r="F454" s="80"/>
      <c r="G454" s="80"/>
      <c r="H454" s="81"/>
      <c r="I454" s="81"/>
      <c r="J454" s="81"/>
      <c r="K454" s="81"/>
      <c r="L454" s="81"/>
      <c r="M454" s="81"/>
      <c r="N454" s="81"/>
      <c r="O454" s="81"/>
      <c r="P454" s="81"/>
      <c r="Q454" s="81"/>
      <c r="R454" s="81"/>
      <c r="S454" s="81"/>
      <c r="T454" s="81"/>
      <c r="U454" s="81"/>
      <c r="V454" s="81"/>
      <c r="W454" s="81"/>
      <c r="X454" s="81"/>
      <c r="Y454" s="81"/>
      <c r="Z454" s="81"/>
      <c r="AA454" s="81"/>
      <c r="AB454" s="81"/>
      <c r="AC454" s="81"/>
      <c r="AD454" s="81"/>
      <c r="AE454" s="81"/>
      <c r="AF454" s="81"/>
      <c r="AG454" s="81"/>
      <c r="AH454" s="81"/>
      <c r="AI454" s="81"/>
      <c r="AJ454" s="81"/>
      <c r="AK454" s="81"/>
      <c r="AL454" s="81"/>
      <c r="AM454" s="81"/>
      <c r="AN454" s="81"/>
      <c r="AO454" s="81"/>
      <c r="AP454" s="81"/>
      <c r="AQ454" s="81"/>
      <c r="AR454" s="81"/>
      <c r="AS454" s="81"/>
      <c r="AT454" s="81"/>
      <c r="AU454" s="81"/>
      <c r="AV454" s="81"/>
      <c r="AW454" s="81"/>
      <c r="AX454" s="81"/>
      <c r="AY454" s="81"/>
      <c r="AZ454" s="81"/>
      <c r="BA454" s="81"/>
      <c r="BB454" s="81"/>
      <c r="BC454" s="81"/>
      <c r="BD454" s="81"/>
      <c r="BE454" s="81"/>
      <c r="BF454" s="81"/>
      <c r="BG454" s="323"/>
      <c r="BH454" s="323"/>
      <c r="BI454" s="323"/>
      <c r="BJ454" s="323"/>
      <c r="BK454" s="323"/>
      <c r="BL454" s="324"/>
      <c r="BM454" s="341"/>
    </row>
    <row r="455" spans="1:66" x14ac:dyDescent="0.2">
      <c r="A455" s="72"/>
      <c r="B455" s="81"/>
      <c r="C455" s="80"/>
      <c r="D455" s="80"/>
      <c r="E455" s="80"/>
      <c r="F455" s="80"/>
      <c r="G455" s="80"/>
      <c r="H455" s="81"/>
      <c r="I455" s="81"/>
      <c r="J455" s="81"/>
      <c r="K455" s="81"/>
      <c r="L455" s="81"/>
      <c r="M455" s="81"/>
      <c r="N455" s="81"/>
      <c r="O455" s="81"/>
      <c r="P455" s="81"/>
      <c r="Q455" s="81"/>
      <c r="R455" s="81"/>
      <c r="S455" s="81"/>
      <c r="T455" s="81"/>
      <c r="U455" s="81"/>
      <c r="V455" s="81"/>
      <c r="W455" s="81"/>
      <c r="X455" s="81"/>
      <c r="Y455" s="81"/>
      <c r="Z455" s="81"/>
      <c r="AA455" s="81"/>
      <c r="AB455" s="81"/>
      <c r="AC455" s="81"/>
      <c r="AD455" s="81"/>
      <c r="AE455" s="81"/>
      <c r="AF455" s="81"/>
      <c r="AG455" s="81"/>
      <c r="AH455" s="81"/>
      <c r="AI455" s="81"/>
      <c r="AJ455" s="81"/>
      <c r="AK455" s="81"/>
      <c r="AL455" s="81"/>
      <c r="AM455" s="81"/>
      <c r="AN455" s="81"/>
      <c r="AO455" s="81"/>
      <c r="AP455" s="81"/>
      <c r="AQ455" s="81"/>
      <c r="AR455" s="81"/>
      <c r="AS455" s="81"/>
      <c r="AT455" s="81"/>
      <c r="AU455" s="81"/>
      <c r="AV455" s="81"/>
      <c r="AW455" s="81"/>
      <c r="AX455" s="81"/>
      <c r="AY455" s="81"/>
      <c r="AZ455" s="81"/>
      <c r="BA455" s="81"/>
      <c r="BB455" s="81"/>
      <c r="BC455" s="81"/>
      <c r="BD455" s="81"/>
      <c r="BE455" s="81"/>
      <c r="BF455" s="81"/>
      <c r="BG455" s="323"/>
      <c r="BH455" s="323"/>
      <c r="BI455" s="323"/>
      <c r="BJ455" s="323"/>
      <c r="BK455" s="323"/>
      <c r="BL455" s="324"/>
      <c r="BM455" s="341"/>
    </row>
    <row r="456" spans="1:66" x14ac:dyDescent="0.2">
      <c r="A456" s="72"/>
      <c r="B456" s="81"/>
      <c r="C456" s="80"/>
      <c r="D456" s="80"/>
      <c r="E456" s="80"/>
      <c r="F456" s="80"/>
      <c r="G456" s="80"/>
      <c r="H456" s="81"/>
      <c r="I456" s="81"/>
      <c r="J456" s="81"/>
      <c r="K456" s="81"/>
      <c r="L456" s="81"/>
      <c r="M456" s="81"/>
      <c r="N456" s="81"/>
      <c r="O456" s="81"/>
      <c r="P456" s="81"/>
      <c r="Q456" s="81"/>
      <c r="R456" s="81"/>
      <c r="S456" s="81"/>
      <c r="T456" s="81"/>
      <c r="U456" s="81"/>
      <c r="V456" s="81"/>
      <c r="W456" s="81"/>
      <c r="X456" s="81"/>
      <c r="Y456" s="81"/>
      <c r="Z456" s="81"/>
      <c r="AA456" s="81"/>
      <c r="AB456" s="81"/>
      <c r="AC456" s="81"/>
      <c r="AD456" s="81"/>
      <c r="AE456" s="81"/>
      <c r="AF456" s="81"/>
      <c r="AG456" s="81"/>
      <c r="AH456" s="81"/>
      <c r="AI456" s="81"/>
      <c r="AJ456" s="81"/>
      <c r="AK456" s="81"/>
      <c r="AL456" s="81"/>
      <c r="AM456" s="81"/>
      <c r="AN456" s="81"/>
      <c r="AO456" s="81"/>
      <c r="AP456" s="81"/>
      <c r="AQ456" s="81"/>
      <c r="AR456" s="81"/>
      <c r="AS456" s="81"/>
      <c r="AT456" s="81"/>
      <c r="AU456" s="81"/>
      <c r="AV456" s="81"/>
      <c r="AW456" s="81"/>
      <c r="AX456" s="81"/>
      <c r="AY456" s="81"/>
      <c r="AZ456" s="81"/>
      <c r="BA456" s="81"/>
      <c r="BB456" s="81"/>
      <c r="BC456" s="81"/>
      <c r="BD456" s="81"/>
      <c r="BE456" s="81"/>
      <c r="BF456" s="81"/>
      <c r="BG456" s="323"/>
      <c r="BH456" s="323"/>
      <c r="BI456" s="323"/>
      <c r="BJ456" s="323"/>
      <c r="BK456" s="323"/>
      <c r="BL456" s="324"/>
      <c r="BM456" s="341"/>
    </row>
    <row r="457" spans="1:66" x14ac:dyDescent="0.2">
      <c r="A457" s="72"/>
      <c r="B457" s="81"/>
      <c r="C457" s="80"/>
      <c r="D457" s="80"/>
      <c r="E457" s="80"/>
      <c r="F457" s="80"/>
      <c r="G457" s="80"/>
      <c r="H457" s="81"/>
      <c r="I457" s="81"/>
      <c r="J457" s="81"/>
      <c r="K457" s="81"/>
      <c r="L457" s="81"/>
      <c r="M457" s="81"/>
      <c r="N457" s="81"/>
      <c r="O457" s="81"/>
      <c r="P457" s="81"/>
      <c r="Q457" s="81"/>
      <c r="R457" s="81"/>
      <c r="S457" s="81"/>
      <c r="T457" s="81"/>
      <c r="U457" s="81"/>
      <c r="V457" s="81"/>
      <c r="W457" s="81"/>
      <c r="X457" s="81"/>
      <c r="Y457" s="81"/>
      <c r="Z457" s="81"/>
      <c r="AA457" s="81"/>
      <c r="AB457" s="81"/>
      <c r="AC457" s="81"/>
      <c r="AD457" s="81"/>
      <c r="AE457" s="81"/>
      <c r="AF457" s="81"/>
      <c r="AG457" s="81"/>
      <c r="AH457" s="81"/>
      <c r="AI457" s="81"/>
      <c r="AJ457" s="81"/>
      <c r="AK457" s="81"/>
      <c r="AL457" s="81"/>
      <c r="AM457" s="81"/>
      <c r="AN457" s="81"/>
      <c r="AO457" s="81"/>
      <c r="AP457" s="81"/>
      <c r="AQ457" s="81"/>
      <c r="AR457" s="81"/>
      <c r="AS457" s="81"/>
      <c r="AT457" s="81"/>
      <c r="AU457" s="81"/>
      <c r="AV457" s="81"/>
      <c r="AW457" s="81"/>
      <c r="AX457" s="81"/>
      <c r="AY457" s="81"/>
      <c r="AZ457" s="81"/>
      <c r="BA457" s="81"/>
      <c r="BB457" s="81"/>
      <c r="BC457" s="81"/>
      <c r="BD457" s="81"/>
      <c r="BE457" s="81"/>
      <c r="BF457" s="81"/>
      <c r="BG457" s="323"/>
      <c r="BH457" s="323"/>
      <c r="BI457" s="323"/>
      <c r="BJ457" s="323"/>
      <c r="BK457" s="323"/>
      <c r="BL457" s="324"/>
      <c r="BM457" s="341"/>
    </row>
    <row r="458" spans="1:66" x14ac:dyDescent="0.2">
      <c r="A458" s="72"/>
      <c r="B458" s="81"/>
      <c r="C458" s="80"/>
      <c r="D458" s="80"/>
      <c r="E458" s="80"/>
      <c r="F458" s="80"/>
      <c r="G458" s="80"/>
      <c r="H458" s="81"/>
      <c r="I458" s="81"/>
      <c r="J458" s="81"/>
      <c r="K458" s="81"/>
      <c r="L458" s="81"/>
      <c r="M458" s="81"/>
      <c r="N458" s="81"/>
      <c r="O458" s="81"/>
      <c r="P458" s="81"/>
      <c r="Q458" s="81"/>
      <c r="R458" s="81"/>
      <c r="S458" s="81"/>
      <c r="T458" s="81"/>
      <c r="U458" s="81"/>
      <c r="V458" s="81"/>
      <c r="W458" s="81"/>
      <c r="X458" s="81"/>
      <c r="Y458" s="81"/>
      <c r="Z458" s="81"/>
      <c r="AA458" s="81"/>
      <c r="AB458" s="81"/>
      <c r="AC458" s="81"/>
      <c r="AD458" s="81"/>
      <c r="AE458" s="81"/>
      <c r="AF458" s="81"/>
      <c r="AG458" s="81"/>
      <c r="AH458" s="81"/>
      <c r="AI458" s="81"/>
      <c r="AJ458" s="81"/>
      <c r="AK458" s="81"/>
      <c r="AL458" s="81"/>
      <c r="AM458" s="81"/>
      <c r="AN458" s="81"/>
      <c r="AO458" s="81"/>
      <c r="AP458" s="81"/>
      <c r="AQ458" s="81"/>
      <c r="AR458" s="81"/>
      <c r="AS458" s="81"/>
      <c r="AT458" s="81"/>
      <c r="AU458" s="81"/>
      <c r="AV458" s="81"/>
      <c r="AW458" s="81"/>
      <c r="AX458" s="81"/>
      <c r="AY458" s="81"/>
      <c r="AZ458" s="81"/>
      <c r="BA458" s="81"/>
      <c r="BB458" s="81"/>
      <c r="BC458" s="81"/>
      <c r="BD458" s="81"/>
      <c r="BE458" s="81"/>
      <c r="BF458" s="81"/>
      <c r="BG458" s="323"/>
      <c r="BH458" s="323"/>
      <c r="BI458" s="323"/>
      <c r="BJ458" s="323"/>
      <c r="BK458" s="323"/>
      <c r="BL458" s="324"/>
      <c r="BM458" s="341"/>
    </row>
    <row r="459" spans="1:66" x14ac:dyDescent="0.2">
      <c r="A459" s="72"/>
      <c r="B459" s="81"/>
      <c r="C459" s="80"/>
      <c r="D459" s="80"/>
      <c r="E459" s="80"/>
      <c r="F459" s="80"/>
      <c r="G459" s="80"/>
      <c r="H459" s="81"/>
      <c r="I459" s="81"/>
      <c r="J459" s="81"/>
      <c r="K459" s="81"/>
      <c r="L459" s="81"/>
      <c r="M459" s="81"/>
      <c r="N459" s="81"/>
      <c r="O459" s="81"/>
      <c r="P459" s="81"/>
      <c r="Q459" s="81"/>
      <c r="R459" s="81"/>
      <c r="S459" s="81"/>
      <c r="T459" s="81"/>
      <c r="U459" s="81"/>
      <c r="V459" s="81"/>
      <c r="W459" s="81"/>
      <c r="X459" s="81"/>
      <c r="Y459" s="81"/>
      <c r="Z459" s="81"/>
      <c r="AA459" s="81"/>
      <c r="AB459" s="81"/>
      <c r="AC459" s="81"/>
      <c r="AD459" s="81"/>
      <c r="AE459" s="81"/>
      <c r="AF459" s="81"/>
      <c r="AG459" s="81"/>
      <c r="AH459" s="81"/>
      <c r="AI459" s="81"/>
      <c r="AJ459" s="81"/>
      <c r="AK459" s="81"/>
      <c r="AL459" s="81"/>
      <c r="AM459" s="81"/>
      <c r="AN459" s="81"/>
      <c r="AO459" s="81"/>
      <c r="AP459" s="81"/>
      <c r="AQ459" s="81"/>
      <c r="AR459" s="81"/>
      <c r="AS459" s="81"/>
      <c r="AT459" s="81"/>
      <c r="AU459" s="81"/>
      <c r="AV459" s="81"/>
      <c r="AW459" s="81"/>
      <c r="AX459" s="81"/>
      <c r="AY459" s="81"/>
      <c r="AZ459" s="81"/>
      <c r="BA459" s="81"/>
      <c r="BB459" s="81"/>
      <c r="BC459" s="81"/>
      <c r="BD459" s="81"/>
      <c r="BE459" s="81"/>
      <c r="BF459" s="81"/>
      <c r="BG459" s="323"/>
      <c r="BH459" s="323"/>
      <c r="BI459" s="323"/>
      <c r="BJ459" s="323"/>
      <c r="BK459" s="323"/>
      <c r="BL459" s="324"/>
      <c r="BM459" s="341"/>
      <c r="BN459" s="245" t="str">
        <f ca="1">IDU_Dropdown!AH459</f>
        <v/>
      </c>
    </row>
    <row r="460" spans="1:66" x14ac:dyDescent="0.2">
      <c r="A460" s="72"/>
      <c r="B460" s="81"/>
      <c r="C460" s="80"/>
      <c r="D460" s="80"/>
      <c r="E460" s="80"/>
      <c r="F460" s="80"/>
      <c r="G460" s="80"/>
      <c r="H460" s="81"/>
      <c r="I460" s="81"/>
      <c r="J460" s="81"/>
      <c r="K460" s="81"/>
      <c r="L460" s="81"/>
      <c r="M460" s="81"/>
      <c r="N460" s="81"/>
      <c r="O460" s="81"/>
      <c r="P460" s="81"/>
      <c r="Q460" s="81"/>
      <c r="R460" s="81"/>
      <c r="S460" s="81"/>
      <c r="T460" s="81"/>
      <c r="U460" s="81"/>
      <c r="V460" s="81"/>
      <c r="W460" s="81"/>
      <c r="X460" s="81"/>
      <c r="Y460" s="81"/>
      <c r="Z460" s="81"/>
      <c r="AA460" s="81"/>
      <c r="AB460" s="81"/>
      <c r="AC460" s="81"/>
      <c r="AD460" s="81"/>
      <c r="AE460" s="81"/>
      <c r="AF460" s="81"/>
      <c r="AG460" s="81"/>
      <c r="AH460" s="81"/>
      <c r="AI460" s="81"/>
      <c r="AJ460" s="81"/>
      <c r="AK460" s="81"/>
      <c r="AL460" s="81"/>
      <c r="AM460" s="81"/>
      <c r="AN460" s="81"/>
      <c r="AO460" s="81"/>
      <c r="AP460" s="81"/>
      <c r="AQ460" s="81"/>
      <c r="AR460" s="81"/>
      <c r="AS460" s="81"/>
      <c r="AT460" s="81"/>
      <c r="AU460" s="81"/>
      <c r="AV460" s="81"/>
      <c r="AW460" s="81"/>
      <c r="AX460" s="81"/>
      <c r="AY460" s="81"/>
      <c r="AZ460" s="81"/>
      <c r="BA460" s="81"/>
      <c r="BB460" s="81"/>
      <c r="BC460" s="81"/>
      <c r="BD460" s="81"/>
      <c r="BE460" s="81"/>
      <c r="BF460" s="81"/>
      <c r="BG460" s="323"/>
      <c r="BH460" s="323"/>
      <c r="BI460" s="323"/>
      <c r="BJ460" s="323"/>
      <c r="BK460" s="323"/>
      <c r="BL460" s="324"/>
      <c r="BM460" s="341"/>
      <c r="BN460" s="245" t="str">
        <f ca="1">IDU_Dropdown!AH460</f>
        <v/>
      </c>
    </row>
    <row r="461" spans="1:66" x14ac:dyDescent="0.2">
      <c r="A461" s="72"/>
      <c r="B461" s="81"/>
      <c r="C461" s="80"/>
      <c r="D461" s="80"/>
      <c r="E461" s="80"/>
      <c r="F461" s="80"/>
      <c r="G461" s="80"/>
      <c r="H461" s="81"/>
      <c r="I461" s="81"/>
      <c r="J461" s="81"/>
      <c r="K461" s="81"/>
      <c r="L461" s="81"/>
      <c r="M461" s="81"/>
      <c r="N461" s="81"/>
      <c r="O461" s="81"/>
      <c r="P461" s="81"/>
      <c r="Q461" s="81"/>
      <c r="R461" s="81"/>
      <c r="S461" s="81"/>
      <c r="T461" s="81"/>
      <c r="U461" s="81"/>
      <c r="V461" s="81"/>
      <c r="W461" s="81"/>
      <c r="X461" s="81"/>
      <c r="Y461" s="81"/>
      <c r="Z461" s="81"/>
      <c r="AA461" s="81"/>
      <c r="AB461" s="81"/>
      <c r="AC461" s="81"/>
      <c r="AD461" s="81"/>
      <c r="AE461" s="81"/>
      <c r="AF461" s="81"/>
      <c r="AG461" s="81"/>
      <c r="AH461" s="81"/>
      <c r="AI461" s="81"/>
      <c r="AJ461" s="81"/>
      <c r="AK461" s="81"/>
      <c r="AL461" s="81"/>
      <c r="AM461" s="81"/>
      <c r="AN461" s="81"/>
      <c r="AO461" s="81"/>
      <c r="AP461" s="81"/>
      <c r="AQ461" s="81"/>
      <c r="AR461" s="81"/>
      <c r="AS461" s="81"/>
      <c r="AT461" s="81"/>
      <c r="AU461" s="81"/>
      <c r="AV461" s="81"/>
      <c r="AW461" s="81"/>
      <c r="AX461" s="81"/>
      <c r="AY461" s="81"/>
      <c r="AZ461" s="81"/>
      <c r="BA461" s="81"/>
      <c r="BB461" s="81"/>
      <c r="BC461" s="81"/>
      <c r="BD461" s="81"/>
      <c r="BE461" s="81"/>
      <c r="BF461" s="81"/>
      <c r="BG461" s="323"/>
      <c r="BH461" s="323"/>
      <c r="BI461" s="323"/>
      <c r="BJ461" s="323"/>
      <c r="BK461" s="323"/>
      <c r="BL461" s="324"/>
      <c r="BM461" s="341"/>
      <c r="BN461" s="245" t="str">
        <f ca="1">IDU_Dropdown!AH461</f>
        <v/>
      </c>
    </row>
    <row r="462" spans="1:66" x14ac:dyDescent="0.2">
      <c r="A462" s="72"/>
      <c r="B462" s="81"/>
      <c r="C462" s="80"/>
      <c r="D462" s="80"/>
      <c r="E462" s="80"/>
      <c r="F462" s="80"/>
      <c r="G462" s="80"/>
      <c r="H462" s="81"/>
      <c r="I462" s="81"/>
      <c r="J462" s="81"/>
      <c r="K462" s="81"/>
      <c r="L462" s="81"/>
      <c r="M462" s="81"/>
      <c r="N462" s="81"/>
      <c r="O462" s="81"/>
      <c r="P462" s="81"/>
      <c r="Q462" s="81"/>
      <c r="R462" s="81"/>
      <c r="S462" s="81"/>
      <c r="T462" s="81"/>
      <c r="U462" s="81"/>
      <c r="V462" s="81"/>
      <c r="W462" s="81"/>
      <c r="X462" s="81"/>
      <c r="Y462" s="81"/>
      <c r="Z462" s="81"/>
      <c r="AA462" s="81"/>
      <c r="AB462" s="81"/>
      <c r="AC462" s="81"/>
      <c r="AD462" s="81"/>
      <c r="AE462" s="81"/>
      <c r="AF462" s="81"/>
      <c r="AG462" s="81"/>
      <c r="AH462" s="81"/>
      <c r="AI462" s="81"/>
      <c r="AJ462" s="81"/>
      <c r="AK462" s="81"/>
      <c r="AL462" s="81"/>
      <c r="AM462" s="81"/>
      <c r="AN462" s="81"/>
      <c r="AO462" s="81"/>
      <c r="AP462" s="81"/>
      <c r="AQ462" s="81"/>
      <c r="AR462" s="81"/>
      <c r="AS462" s="81"/>
      <c r="AT462" s="81"/>
      <c r="AU462" s="81"/>
      <c r="AV462" s="81"/>
      <c r="AW462" s="81"/>
      <c r="AX462" s="81"/>
      <c r="AY462" s="81"/>
      <c r="AZ462" s="81"/>
      <c r="BA462" s="81"/>
      <c r="BB462" s="81"/>
      <c r="BC462" s="81"/>
      <c r="BD462" s="81"/>
      <c r="BE462" s="81"/>
      <c r="BF462" s="81"/>
      <c r="BG462" s="323"/>
      <c r="BH462" s="323"/>
      <c r="BI462" s="323"/>
      <c r="BJ462" s="323"/>
      <c r="BK462" s="323"/>
      <c r="BL462" s="324"/>
      <c r="BM462" s="341"/>
      <c r="BN462" s="245" t="str">
        <f ca="1">IDU_Dropdown!AH462</f>
        <v/>
      </c>
    </row>
    <row r="463" spans="1:66" x14ac:dyDescent="0.2">
      <c r="A463" s="72"/>
      <c r="B463" s="81"/>
      <c r="C463" s="80"/>
      <c r="D463" s="80"/>
      <c r="E463" s="80"/>
      <c r="F463" s="80"/>
      <c r="G463" s="80"/>
      <c r="H463" s="81"/>
      <c r="I463" s="81"/>
      <c r="J463" s="81"/>
      <c r="K463" s="81"/>
      <c r="L463" s="81"/>
      <c r="M463" s="81"/>
      <c r="N463" s="81"/>
      <c r="O463" s="81"/>
      <c r="P463" s="81"/>
      <c r="Q463" s="81"/>
      <c r="R463" s="81"/>
      <c r="S463" s="81"/>
      <c r="T463" s="81"/>
      <c r="U463" s="81"/>
      <c r="V463" s="81"/>
      <c r="W463" s="81"/>
      <c r="X463" s="81"/>
      <c r="Y463" s="81"/>
      <c r="Z463" s="81"/>
      <c r="AA463" s="81"/>
      <c r="AB463" s="81"/>
      <c r="AC463" s="81"/>
      <c r="AD463" s="81"/>
      <c r="AE463" s="81"/>
      <c r="AF463" s="81"/>
      <c r="AG463" s="81"/>
      <c r="AH463" s="81"/>
      <c r="AI463" s="81"/>
      <c r="AJ463" s="81"/>
      <c r="AK463" s="81"/>
      <c r="AL463" s="81"/>
      <c r="AM463" s="81"/>
      <c r="AN463" s="81"/>
      <c r="AO463" s="81"/>
      <c r="AP463" s="81"/>
      <c r="AQ463" s="81"/>
      <c r="AR463" s="81"/>
      <c r="AS463" s="81"/>
      <c r="AT463" s="81"/>
      <c r="AU463" s="81"/>
      <c r="AV463" s="81"/>
      <c r="AW463" s="81"/>
      <c r="AX463" s="81"/>
      <c r="AY463" s="81"/>
      <c r="AZ463" s="81"/>
      <c r="BA463" s="81"/>
      <c r="BB463" s="81"/>
      <c r="BC463" s="81"/>
      <c r="BD463" s="81"/>
      <c r="BE463" s="81"/>
      <c r="BF463" s="81"/>
      <c r="BG463" s="323"/>
      <c r="BH463" s="323"/>
      <c r="BI463" s="323"/>
      <c r="BJ463" s="323"/>
      <c r="BK463" s="323"/>
      <c r="BL463" s="324"/>
      <c r="BM463" s="341"/>
      <c r="BN463" s="245" t="str">
        <f ca="1">IDU_Dropdown!AH463</f>
        <v/>
      </c>
    </row>
    <row r="464" spans="1:66" x14ac:dyDescent="0.2">
      <c r="A464" s="72"/>
      <c r="B464" s="81"/>
      <c r="C464" s="80"/>
      <c r="D464" s="80"/>
      <c r="E464" s="80"/>
      <c r="F464" s="80"/>
      <c r="G464" s="80"/>
      <c r="H464" s="81"/>
      <c r="I464" s="81"/>
      <c r="J464" s="81"/>
      <c r="K464" s="81"/>
      <c r="L464" s="81"/>
      <c r="M464" s="81"/>
      <c r="N464" s="81"/>
      <c r="O464" s="81"/>
      <c r="P464" s="81"/>
      <c r="Q464" s="81"/>
      <c r="R464" s="81"/>
      <c r="S464" s="81"/>
      <c r="T464" s="81"/>
      <c r="U464" s="81"/>
      <c r="V464" s="81"/>
      <c r="W464" s="81"/>
      <c r="X464" s="81"/>
      <c r="Y464" s="81"/>
      <c r="Z464" s="81"/>
      <c r="AA464" s="81"/>
      <c r="AB464" s="81"/>
      <c r="AC464" s="81"/>
      <c r="AD464" s="81"/>
      <c r="AE464" s="81"/>
      <c r="AF464" s="81"/>
      <c r="AG464" s="81"/>
      <c r="AH464" s="81"/>
      <c r="AI464" s="81"/>
      <c r="AJ464" s="81"/>
      <c r="AK464" s="81"/>
      <c r="AL464" s="81"/>
      <c r="AM464" s="81"/>
      <c r="AN464" s="81"/>
      <c r="AO464" s="81"/>
      <c r="AP464" s="81"/>
      <c r="AQ464" s="81"/>
      <c r="AR464" s="81"/>
      <c r="AS464" s="81"/>
      <c r="AT464" s="81"/>
      <c r="AU464" s="81"/>
      <c r="AV464" s="81"/>
      <c r="AW464" s="81"/>
      <c r="AX464" s="81"/>
      <c r="AY464" s="81"/>
      <c r="AZ464" s="81"/>
      <c r="BA464" s="81"/>
      <c r="BB464" s="81"/>
      <c r="BC464" s="81"/>
      <c r="BD464" s="81"/>
      <c r="BE464" s="81"/>
      <c r="BF464" s="81"/>
      <c r="BG464" s="323"/>
      <c r="BH464" s="323"/>
      <c r="BI464" s="323"/>
      <c r="BJ464" s="323"/>
      <c r="BK464" s="323"/>
      <c r="BL464" s="324"/>
      <c r="BM464" s="341"/>
      <c r="BN464" s="245" t="str">
        <f ca="1">IDU_Dropdown!AH464</f>
        <v/>
      </c>
    </row>
    <row r="465" spans="1:66" x14ac:dyDescent="0.2">
      <c r="A465" s="72"/>
      <c r="B465" s="81"/>
      <c r="C465" s="80"/>
      <c r="D465" s="80"/>
      <c r="E465" s="80"/>
      <c r="F465" s="80"/>
      <c r="G465" s="80"/>
      <c r="H465" s="81"/>
      <c r="I465" s="81"/>
      <c r="J465" s="81"/>
      <c r="K465" s="81"/>
      <c r="L465" s="81"/>
      <c r="M465" s="81"/>
      <c r="N465" s="81"/>
      <c r="O465" s="81"/>
      <c r="P465" s="81"/>
      <c r="Q465" s="81"/>
      <c r="R465" s="81"/>
      <c r="S465" s="81"/>
      <c r="T465" s="81"/>
      <c r="U465" s="81"/>
      <c r="V465" s="81"/>
      <c r="W465" s="81"/>
      <c r="X465" s="81"/>
      <c r="Y465" s="81"/>
      <c r="Z465" s="81"/>
      <c r="AA465" s="81"/>
      <c r="AB465" s="81"/>
      <c r="AC465" s="81"/>
      <c r="AD465" s="81"/>
      <c r="AE465" s="81"/>
      <c r="AF465" s="81"/>
      <c r="AG465" s="81"/>
      <c r="AH465" s="81"/>
      <c r="AI465" s="81"/>
      <c r="AJ465" s="81"/>
      <c r="AK465" s="81"/>
      <c r="AL465" s="81"/>
      <c r="AM465" s="81"/>
      <c r="AN465" s="81"/>
      <c r="AO465" s="81"/>
      <c r="AP465" s="81"/>
      <c r="AQ465" s="81"/>
      <c r="AR465" s="81"/>
      <c r="AS465" s="81"/>
      <c r="AT465" s="81"/>
      <c r="AU465" s="81"/>
      <c r="AV465" s="81"/>
      <c r="AW465" s="81"/>
      <c r="AX465" s="81"/>
      <c r="AY465" s="81"/>
      <c r="AZ465" s="81"/>
      <c r="BA465" s="81"/>
      <c r="BB465" s="81"/>
      <c r="BC465" s="81"/>
      <c r="BD465" s="81"/>
      <c r="BE465" s="81"/>
      <c r="BF465" s="81"/>
      <c r="BG465" s="323"/>
      <c r="BH465" s="323"/>
      <c r="BI465" s="323"/>
      <c r="BJ465" s="323"/>
      <c r="BK465" s="323"/>
      <c r="BL465" s="324"/>
      <c r="BM465" s="341"/>
      <c r="BN465" s="245" t="str">
        <f ca="1">IDU_Dropdown!AH465</f>
        <v/>
      </c>
    </row>
    <row r="466" spans="1:66" x14ac:dyDescent="0.2">
      <c r="A466" s="72"/>
      <c r="B466" s="81"/>
      <c r="C466" s="80"/>
      <c r="D466" s="80"/>
      <c r="E466" s="80"/>
      <c r="F466" s="80"/>
      <c r="G466" s="80"/>
      <c r="H466" s="81"/>
      <c r="I466" s="81"/>
      <c r="J466" s="81"/>
      <c r="K466" s="81"/>
      <c r="L466" s="81"/>
      <c r="M466" s="81"/>
      <c r="N466" s="81"/>
      <c r="O466" s="81"/>
      <c r="P466" s="81"/>
      <c r="Q466" s="81"/>
      <c r="R466" s="81"/>
      <c r="S466" s="81"/>
      <c r="T466" s="81"/>
      <c r="U466" s="81"/>
      <c r="V466" s="81"/>
      <c r="W466" s="81"/>
      <c r="X466" s="81"/>
      <c r="Y466" s="81"/>
      <c r="Z466" s="81"/>
      <c r="AA466" s="81"/>
      <c r="AB466" s="81"/>
      <c r="AC466" s="81"/>
      <c r="AD466" s="81"/>
      <c r="AE466" s="81"/>
      <c r="AF466" s="81"/>
      <c r="AG466" s="81"/>
      <c r="AH466" s="81"/>
      <c r="AI466" s="81"/>
      <c r="AJ466" s="81"/>
      <c r="AK466" s="81"/>
      <c r="AL466" s="81"/>
      <c r="AM466" s="81"/>
      <c r="AN466" s="81"/>
      <c r="AO466" s="81"/>
      <c r="AP466" s="81"/>
      <c r="AQ466" s="81"/>
      <c r="AR466" s="81"/>
      <c r="AS466" s="81"/>
      <c r="AT466" s="81"/>
      <c r="AU466" s="81"/>
      <c r="AV466" s="81"/>
      <c r="AW466" s="81"/>
      <c r="AX466" s="81"/>
      <c r="AY466" s="81"/>
      <c r="AZ466" s="81"/>
      <c r="BA466" s="81"/>
      <c r="BB466" s="81"/>
      <c r="BC466" s="81"/>
      <c r="BD466" s="81"/>
      <c r="BE466" s="81"/>
      <c r="BF466" s="81"/>
      <c r="BG466" s="323"/>
      <c r="BH466" s="323"/>
      <c r="BI466" s="323"/>
      <c r="BJ466" s="323"/>
      <c r="BK466" s="323"/>
      <c r="BL466" s="324"/>
      <c r="BM466" s="341"/>
      <c r="BN466" s="245" t="str">
        <f ca="1">IDU_Dropdown!AH466</f>
        <v/>
      </c>
    </row>
    <row r="467" spans="1:66" x14ac:dyDescent="0.2">
      <c r="A467" s="72"/>
      <c r="B467" s="81"/>
      <c r="C467" s="80"/>
      <c r="D467" s="80"/>
      <c r="E467" s="80"/>
      <c r="F467" s="80"/>
      <c r="G467" s="80"/>
      <c r="H467" s="81"/>
      <c r="I467" s="81"/>
      <c r="J467" s="81"/>
      <c r="K467" s="81"/>
      <c r="L467" s="81"/>
      <c r="M467" s="81"/>
      <c r="N467" s="81"/>
      <c r="O467" s="81"/>
      <c r="P467" s="81"/>
      <c r="Q467" s="81"/>
      <c r="R467" s="81"/>
      <c r="S467" s="81"/>
      <c r="T467" s="81"/>
      <c r="U467" s="81"/>
      <c r="V467" s="81"/>
      <c r="W467" s="81"/>
      <c r="X467" s="81"/>
      <c r="Y467" s="81"/>
      <c r="Z467" s="81"/>
      <c r="AA467" s="81"/>
      <c r="AB467" s="81"/>
      <c r="AC467" s="81"/>
      <c r="AD467" s="81"/>
      <c r="AE467" s="81"/>
      <c r="AF467" s="81"/>
      <c r="AG467" s="81"/>
      <c r="AH467" s="81"/>
      <c r="AI467" s="81"/>
      <c r="AJ467" s="81"/>
      <c r="AK467" s="81"/>
      <c r="AL467" s="81"/>
      <c r="AM467" s="81"/>
      <c r="AN467" s="81"/>
      <c r="AO467" s="81"/>
      <c r="AP467" s="81"/>
      <c r="AQ467" s="81"/>
      <c r="AR467" s="81"/>
      <c r="AS467" s="81"/>
      <c r="AT467" s="81"/>
      <c r="AU467" s="81"/>
      <c r="AV467" s="81"/>
      <c r="AW467" s="81"/>
      <c r="AX467" s="81"/>
      <c r="AY467" s="81"/>
      <c r="AZ467" s="81"/>
      <c r="BA467" s="81"/>
      <c r="BB467" s="81"/>
      <c r="BC467" s="81"/>
      <c r="BD467" s="81"/>
      <c r="BE467" s="81"/>
      <c r="BF467" s="81"/>
      <c r="BG467" s="323"/>
      <c r="BH467" s="323"/>
      <c r="BI467" s="323"/>
      <c r="BJ467" s="323"/>
      <c r="BK467" s="323"/>
      <c r="BL467" s="324"/>
      <c r="BM467" s="341"/>
      <c r="BN467" s="245" t="str">
        <f ca="1">IDU_Dropdown!AH467</f>
        <v/>
      </c>
    </row>
    <row r="468" spans="1:66" x14ac:dyDescent="0.2">
      <c r="A468" s="72"/>
      <c r="B468" s="81"/>
      <c r="C468" s="80"/>
      <c r="D468" s="80"/>
      <c r="E468" s="80"/>
      <c r="F468" s="80"/>
      <c r="G468" s="80"/>
      <c r="H468" s="81"/>
      <c r="I468" s="81"/>
      <c r="J468" s="81"/>
      <c r="K468" s="81"/>
      <c r="L468" s="81"/>
      <c r="M468" s="81"/>
      <c r="N468" s="81"/>
      <c r="O468" s="81"/>
      <c r="P468" s="81"/>
      <c r="Q468" s="81"/>
      <c r="R468" s="81"/>
      <c r="S468" s="81"/>
      <c r="T468" s="81"/>
      <c r="U468" s="81"/>
      <c r="V468" s="81"/>
      <c r="W468" s="81"/>
      <c r="X468" s="81"/>
      <c r="Y468" s="81"/>
      <c r="Z468" s="81"/>
      <c r="AA468" s="81"/>
      <c r="AB468" s="81"/>
      <c r="AC468" s="81"/>
      <c r="AD468" s="81"/>
      <c r="AE468" s="81"/>
      <c r="AF468" s="81"/>
      <c r="AG468" s="81"/>
      <c r="AH468" s="81"/>
      <c r="AI468" s="81"/>
      <c r="AJ468" s="81"/>
      <c r="AK468" s="81"/>
      <c r="AL468" s="81"/>
      <c r="AM468" s="81"/>
      <c r="AN468" s="81"/>
      <c r="AO468" s="81"/>
      <c r="AP468" s="81"/>
      <c r="AQ468" s="81"/>
      <c r="AR468" s="81"/>
      <c r="AS468" s="81"/>
      <c r="AT468" s="81"/>
      <c r="AU468" s="81"/>
      <c r="AV468" s="81"/>
      <c r="AW468" s="81"/>
      <c r="AX468" s="81"/>
      <c r="AY468" s="81"/>
      <c r="AZ468" s="81"/>
      <c r="BA468" s="81"/>
      <c r="BB468" s="81"/>
      <c r="BC468" s="81"/>
      <c r="BD468" s="81"/>
      <c r="BE468" s="81"/>
      <c r="BF468" s="81"/>
      <c r="BG468" s="323"/>
      <c r="BH468" s="323"/>
      <c r="BI468" s="323"/>
      <c r="BJ468" s="323"/>
      <c r="BK468" s="323"/>
      <c r="BL468" s="324"/>
      <c r="BM468" s="341"/>
      <c r="BN468" s="245" t="str">
        <f ca="1">IDU_Dropdown!AH468</f>
        <v/>
      </c>
    </row>
    <row r="469" spans="1:66" x14ac:dyDescent="0.2">
      <c r="A469" s="72"/>
      <c r="B469" s="81"/>
      <c r="C469" s="80"/>
      <c r="D469" s="80"/>
      <c r="E469" s="80"/>
      <c r="F469" s="80"/>
      <c r="G469" s="80"/>
      <c r="H469" s="81"/>
      <c r="I469" s="81"/>
      <c r="J469" s="81"/>
      <c r="K469" s="81"/>
      <c r="L469" s="81"/>
      <c r="M469" s="81"/>
      <c r="N469" s="81"/>
      <c r="O469" s="81"/>
      <c r="P469" s="81"/>
      <c r="Q469" s="81"/>
      <c r="R469" s="81"/>
      <c r="S469" s="81"/>
      <c r="T469" s="81"/>
      <c r="U469" s="81"/>
      <c r="V469" s="81"/>
      <c r="W469" s="81"/>
      <c r="X469" s="81"/>
      <c r="Y469" s="81"/>
      <c r="Z469" s="81"/>
      <c r="AA469" s="81"/>
      <c r="AB469" s="81"/>
      <c r="AC469" s="81"/>
      <c r="AD469" s="81"/>
      <c r="AE469" s="81"/>
      <c r="AF469" s="81"/>
      <c r="AG469" s="81"/>
      <c r="AH469" s="81"/>
      <c r="AI469" s="81"/>
      <c r="AJ469" s="81"/>
      <c r="AK469" s="81"/>
      <c r="AL469" s="81"/>
      <c r="AM469" s="81"/>
      <c r="AN469" s="81"/>
      <c r="AO469" s="81"/>
      <c r="AP469" s="81"/>
      <c r="AQ469" s="81"/>
      <c r="AR469" s="81"/>
      <c r="AS469" s="81"/>
      <c r="AT469" s="81"/>
      <c r="AU469" s="81"/>
      <c r="AV469" s="81"/>
      <c r="AW469" s="81"/>
      <c r="AX469" s="81"/>
      <c r="AY469" s="81"/>
      <c r="AZ469" s="81"/>
      <c r="BA469" s="81"/>
      <c r="BB469" s="81"/>
      <c r="BC469" s="81"/>
      <c r="BD469" s="81"/>
      <c r="BE469" s="81"/>
      <c r="BF469" s="81"/>
      <c r="BG469" s="323"/>
      <c r="BH469" s="323"/>
      <c r="BI469" s="323"/>
      <c r="BJ469" s="323"/>
      <c r="BK469" s="323"/>
      <c r="BL469" s="324"/>
      <c r="BM469" s="341"/>
      <c r="BN469" s="245" t="str">
        <f ca="1">IDU_Dropdown!AH469</f>
        <v/>
      </c>
    </row>
    <row r="470" spans="1:66" x14ac:dyDescent="0.2">
      <c r="A470" s="72"/>
      <c r="B470" s="81"/>
      <c r="C470" s="80"/>
      <c r="D470" s="80"/>
      <c r="E470" s="80"/>
      <c r="F470" s="80"/>
      <c r="G470" s="80"/>
      <c r="H470" s="81"/>
      <c r="I470" s="81"/>
      <c r="J470" s="81"/>
      <c r="K470" s="81"/>
      <c r="L470" s="81"/>
      <c r="M470" s="81"/>
      <c r="N470" s="81"/>
      <c r="O470" s="81"/>
      <c r="P470" s="81"/>
      <c r="Q470" s="81"/>
      <c r="R470" s="81"/>
      <c r="S470" s="81"/>
      <c r="T470" s="81"/>
      <c r="U470" s="81"/>
      <c r="V470" s="81"/>
      <c r="W470" s="81"/>
      <c r="X470" s="81"/>
      <c r="Y470" s="81"/>
      <c r="Z470" s="81"/>
      <c r="AA470" s="81"/>
      <c r="AB470" s="81"/>
      <c r="AC470" s="81"/>
      <c r="AD470" s="81"/>
      <c r="AE470" s="81"/>
      <c r="AF470" s="81"/>
      <c r="AG470" s="81"/>
      <c r="AH470" s="81"/>
      <c r="AI470" s="81"/>
      <c r="AJ470" s="81"/>
      <c r="AK470" s="81"/>
      <c r="AL470" s="81"/>
      <c r="AM470" s="81"/>
      <c r="AN470" s="81"/>
      <c r="AO470" s="81"/>
      <c r="AP470" s="81"/>
      <c r="AQ470" s="81"/>
      <c r="AR470" s="81"/>
      <c r="AS470" s="81"/>
      <c r="AT470" s="81"/>
      <c r="AU470" s="81"/>
      <c r="AV470" s="81"/>
      <c r="AW470" s="81"/>
      <c r="AX470" s="81"/>
      <c r="AY470" s="81"/>
      <c r="AZ470" s="81"/>
      <c r="BA470" s="81"/>
      <c r="BB470" s="81"/>
      <c r="BC470" s="81"/>
      <c r="BD470" s="81"/>
      <c r="BE470" s="81"/>
      <c r="BF470" s="81"/>
      <c r="BG470" s="323"/>
      <c r="BH470" s="323"/>
      <c r="BI470" s="323"/>
      <c r="BJ470" s="323"/>
      <c r="BK470" s="323"/>
      <c r="BL470" s="324"/>
      <c r="BM470" s="341"/>
      <c r="BN470" s="245" t="str">
        <f ca="1">IDU_Dropdown!AH470</f>
        <v/>
      </c>
    </row>
    <row r="471" spans="1:66" x14ac:dyDescent="0.2">
      <c r="A471" s="72"/>
      <c r="B471" s="81"/>
      <c r="C471" s="80"/>
      <c r="D471" s="80"/>
      <c r="E471" s="80"/>
      <c r="F471" s="80"/>
      <c r="G471" s="80"/>
      <c r="H471" s="81"/>
      <c r="I471" s="81"/>
      <c r="J471" s="81"/>
      <c r="K471" s="81"/>
      <c r="L471" s="81"/>
      <c r="M471" s="81"/>
      <c r="N471" s="81"/>
      <c r="O471" s="81"/>
      <c r="P471" s="81"/>
      <c r="Q471" s="81"/>
      <c r="R471" s="81"/>
      <c r="S471" s="81"/>
      <c r="T471" s="81"/>
      <c r="U471" s="81"/>
      <c r="V471" s="81"/>
      <c r="W471" s="81"/>
      <c r="X471" s="81"/>
      <c r="Y471" s="81"/>
      <c r="Z471" s="81"/>
      <c r="AA471" s="81"/>
      <c r="AB471" s="81"/>
      <c r="AC471" s="81"/>
      <c r="AD471" s="81"/>
      <c r="AE471" s="81"/>
      <c r="AF471" s="81"/>
      <c r="AG471" s="81"/>
      <c r="AH471" s="81"/>
      <c r="AI471" s="81"/>
      <c r="AJ471" s="81"/>
      <c r="AK471" s="81"/>
      <c r="AL471" s="81"/>
      <c r="AM471" s="81"/>
      <c r="AN471" s="81"/>
      <c r="AO471" s="81"/>
      <c r="AP471" s="81"/>
      <c r="AQ471" s="81"/>
      <c r="AR471" s="81"/>
      <c r="AS471" s="81"/>
      <c r="AT471" s="81"/>
      <c r="AU471" s="81"/>
      <c r="AV471" s="81"/>
      <c r="AW471" s="81"/>
      <c r="AX471" s="81"/>
      <c r="AY471" s="81"/>
      <c r="AZ471" s="81"/>
      <c r="BA471" s="81"/>
      <c r="BB471" s="81"/>
      <c r="BC471" s="81"/>
      <c r="BD471" s="81"/>
      <c r="BE471" s="81"/>
      <c r="BF471" s="81"/>
      <c r="BG471" s="323"/>
      <c r="BH471" s="323"/>
      <c r="BI471" s="323"/>
      <c r="BJ471" s="323"/>
      <c r="BK471" s="323"/>
      <c r="BL471" s="324"/>
      <c r="BM471" s="341"/>
      <c r="BN471" s="245" t="str">
        <f ca="1">IDU_Dropdown!AH471</f>
        <v/>
      </c>
    </row>
    <row r="472" spans="1:66" x14ac:dyDescent="0.2">
      <c r="A472" s="72"/>
      <c r="B472" s="81"/>
      <c r="C472" s="80"/>
      <c r="D472" s="80"/>
      <c r="E472" s="80"/>
      <c r="F472" s="80"/>
      <c r="G472" s="80"/>
      <c r="H472" s="81"/>
      <c r="I472" s="81"/>
      <c r="J472" s="81"/>
      <c r="K472" s="81"/>
      <c r="L472" s="81"/>
      <c r="M472" s="81"/>
      <c r="N472" s="81"/>
      <c r="O472" s="81"/>
      <c r="P472" s="81"/>
      <c r="Q472" s="81"/>
      <c r="R472" s="81"/>
      <c r="S472" s="81"/>
      <c r="T472" s="81"/>
      <c r="U472" s="81"/>
      <c r="V472" s="81"/>
      <c r="W472" s="81"/>
      <c r="X472" s="81"/>
      <c r="Y472" s="81"/>
      <c r="Z472" s="81"/>
      <c r="AA472" s="81"/>
      <c r="AB472" s="81"/>
      <c r="AC472" s="81"/>
      <c r="AD472" s="81"/>
      <c r="AE472" s="81"/>
      <c r="AF472" s="81"/>
      <c r="AG472" s="81"/>
      <c r="AH472" s="81"/>
      <c r="AI472" s="81"/>
      <c r="AJ472" s="81"/>
      <c r="AK472" s="81"/>
      <c r="AL472" s="81"/>
      <c r="AM472" s="81"/>
      <c r="AN472" s="81"/>
      <c r="AO472" s="81"/>
      <c r="AP472" s="81"/>
      <c r="AQ472" s="81"/>
      <c r="AR472" s="81"/>
      <c r="AS472" s="81"/>
      <c r="AT472" s="81"/>
      <c r="AU472" s="81"/>
      <c r="AV472" s="81"/>
      <c r="AW472" s="81"/>
      <c r="AX472" s="81"/>
      <c r="AY472" s="81"/>
      <c r="AZ472" s="81"/>
      <c r="BA472" s="81"/>
      <c r="BB472" s="81"/>
      <c r="BC472" s="81"/>
      <c r="BD472" s="81"/>
      <c r="BE472" s="81"/>
      <c r="BF472" s="81"/>
      <c r="BG472" s="323"/>
      <c r="BH472" s="323"/>
      <c r="BI472" s="323"/>
      <c r="BJ472" s="323"/>
      <c r="BK472" s="323"/>
      <c r="BL472" s="324"/>
      <c r="BM472" s="341"/>
      <c r="BN472" s="245" t="str">
        <f ca="1">IDU_Dropdown!AH472</f>
        <v/>
      </c>
    </row>
    <row r="473" spans="1:66" x14ac:dyDescent="0.2">
      <c r="A473" s="72"/>
      <c r="B473" s="81"/>
      <c r="C473" s="80"/>
      <c r="D473" s="80"/>
      <c r="E473" s="80"/>
      <c r="F473" s="80"/>
      <c r="G473" s="80"/>
      <c r="H473" s="81"/>
      <c r="I473" s="81"/>
      <c r="J473" s="81"/>
      <c r="K473" s="81"/>
      <c r="L473" s="81"/>
      <c r="M473" s="81"/>
      <c r="N473" s="81"/>
      <c r="O473" s="81"/>
      <c r="P473" s="81"/>
      <c r="Q473" s="81"/>
      <c r="R473" s="81"/>
      <c r="S473" s="81"/>
      <c r="T473" s="81"/>
      <c r="U473" s="81"/>
      <c r="V473" s="81"/>
      <c r="W473" s="81"/>
      <c r="X473" s="81"/>
      <c r="Y473" s="81"/>
      <c r="Z473" s="81"/>
      <c r="AA473" s="81"/>
      <c r="AB473" s="81"/>
      <c r="AC473" s="81"/>
      <c r="AD473" s="81"/>
      <c r="AE473" s="81"/>
      <c r="AF473" s="81"/>
      <c r="AG473" s="81"/>
      <c r="AH473" s="81"/>
      <c r="AI473" s="81"/>
      <c r="AJ473" s="81"/>
      <c r="AK473" s="81"/>
      <c r="AL473" s="81"/>
      <c r="AM473" s="81"/>
      <c r="AN473" s="81"/>
      <c r="AO473" s="81"/>
      <c r="AP473" s="81"/>
      <c r="AQ473" s="81"/>
      <c r="AR473" s="81"/>
      <c r="AS473" s="81"/>
      <c r="AT473" s="81"/>
      <c r="AU473" s="81"/>
      <c r="AV473" s="81"/>
      <c r="AW473" s="81"/>
      <c r="AX473" s="81"/>
      <c r="AY473" s="81"/>
      <c r="AZ473" s="81"/>
      <c r="BA473" s="81"/>
      <c r="BB473" s="81"/>
      <c r="BC473" s="81"/>
      <c r="BD473" s="81"/>
      <c r="BE473" s="81"/>
      <c r="BF473" s="81"/>
      <c r="BG473" s="323"/>
      <c r="BH473" s="323"/>
      <c r="BI473" s="323"/>
      <c r="BJ473" s="323"/>
      <c r="BK473" s="323"/>
      <c r="BL473" s="324"/>
      <c r="BM473" s="341"/>
      <c r="BN473" s="245" t="str">
        <f ca="1">IDU_Dropdown!AH473</f>
        <v/>
      </c>
    </row>
    <row r="474" spans="1:66" x14ac:dyDescent="0.2">
      <c r="A474" s="72"/>
      <c r="B474" s="81"/>
      <c r="C474" s="80"/>
      <c r="D474" s="80"/>
      <c r="E474" s="80"/>
      <c r="F474" s="80"/>
      <c r="G474" s="80"/>
      <c r="H474" s="81"/>
      <c r="I474" s="81"/>
      <c r="J474" s="81"/>
      <c r="K474" s="81"/>
      <c r="L474" s="81"/>
      <c r="M474" s="81"/>
      <c r="N474" s="81"/>
      <c r="O474" s="81"/>
      <c r="P474" s="81"/>
      <c r="Q474" s="81"/>
      <c r="R474" s="81"/>
      <c r="S474" s="81"/>
      <c r="T474" s="81"/>
      <c r="U474" s="81"/>
      <c r="V474" s="81"/>
      <c r="W474" s="81"/>
      <c r="X474" s="81"/>
      <c r="Y474" s="81"/>
      <c r="Z474" s="81"/>
      <c r="AA474" s="81"/>
      <c r="AB474" s="81"/>
      <c r="AC474" s="81"/>
      <c r="AD474" s="81"/>
      <c r="AE474" s="81"/>
      <c r="AF474" s="81"/>
      <c r="AG474" s="81"/>
      <c r="AH474" s="81"/>
      <c r="AI474" s="81"/>
      <c r="AJ474" s="81"/>
      <c r="AK474" s="81"/>
      <c r="AL474" s="81"/>
      <c r="AM474" s="81"/>
      <c r="AN474" s="81"/>
      <c r="AO474" s="81"/>
      <c r="AP474" s="81"/>
      <c r="AQ474" s="81"/>
      <c r="AR474" s="81"/>
      <c r="AS474" s="81"/>
      <c r="AT474" s="81"/>
      <c r="AU474" s="81"/>
      <c r="AV474" s="81"/>
      <c r="AW474" s="81"/>
      <c r="AX474" s="81"/>
      <c r="AY474" s="81"/>
      <c r="AZ474" s="81"/>
      <c r="BA474" s="81"/>
      <c r="BB474" s="81"/>
      <c r="BC474" s="81"/>
      <c r="BD474" s="81"/>
      <c r="BE474" s="81"/>
      <c r="BF474" s="81"/>
      <c r="BG474" s="323"/>
      <c r="BH474" s="323"/>
      <c r="BI474" s="323"/>
      <c r="BJ474" s="323"/>
      <c r="BK474" s="323"/>
      <c r="BL474" s="324"/>
      <c r="BM474" s="341"/>
      <c r="BN474" s="245" t="str">
        <f ca="1">IDU_Dropdown!AH474</f>
        <v/>
      </c>
    </row>
    <row r="475" spans="1:66" x14ac:dyDescent="0.2">
      <c r="A475" s="72"/>
      <c r="B475" s="81"/>
      <c r="C475" s="80"/>
      <c r="D475" s="80"/>
      <c r="E475" s="80"/>
      <c r="F475" s="80"/>
      <c r="G475" s="80"/>
      <c r="H475" s="81"/>
      <c r="I475" s="81"/>
      <c r="J475" s="81"/>
      <c r="K475" s="81"/>
      <c r="L475" s="81"/>
      <c r="M475" s="81"/>
      <c r="N475" s="81"/>
      <c r="O475" s="81"/>
      <c r="P475" s="81"/>
      <c r="Q475" s="81"/>
      <c r="R475" s="81"/>
      <c r="S475" s="81"/>
      <c r="T475" s="81"/>
      <c r="U475" s="81"/>
      <c r="V475" s="81"/>
      <c r="W475" s="81"/>
      <c r="X475" s="81"/>
      <c r="Y475" s="81"/>
      <c r="Z475" s="81"/>
      <c r="AA475" s="81"/>
      <c r="AB475" s="81"/>
      <c r="AC475" s="81"/>
      <c r="AD475" s="81"/>
      <c r="AE475" s="81"/>
      <c r="AF475" s="81"/>
      <c r="AG475" s="81"/>
      <c r="AH475" s="81"/>
      <c r="AI475" s="81"/>
      <c r="AJ475" s="81"/>
      <c r="AK475" s="81"/>
      <c r="AL475" s="81"/>
      <c r="AM475" s="81"/>
      <c r="AN475" s="81"/>
      <c r="AO475" s="81"/>
      <c r="AP475" s="81"/>
      <c r="AQ475" s="81"/>
      <c r="AR475" s="81"/>
      <c r="AS475" s="81"/>
      <c r="AT475" s="81"/>
      <c r="AU475" s="81"/>
      <c r="AV475" s="81"/>
      <c r="AW475" s="81"/>
      <c r="AX475" s="81"/>
      <c r="AY475" s="81"/>
      <c r="AZ475" s="81"/>
      <c r="BA475" s="81"/>
      <c r="BB475" s="81"/>
      <c r="BC475" s="81"/>
      <c r="BD475" s="81"/>
      <c r="BE475" s="81"/>
      <c r="BF475" s="81"/>
      <c r="BG475" s="323"/>
      <c r="BH475" s="323"/>
      <c r="BI475" s="323"/>
      <c r="BJ475" s="323"/>
      <c r="BK475" s="323"/>
      <c r="BL475" s="324"/>
      <c r="BM475" s="341"/>
      <c r="BN475" s="245" t="str">
        <f ca="1">IDU_Dropdown!AH475</f>
        <v/>
      </c>
    </row>
    <row r="476" spans="1:66" x14ac:dyDescent="0.2">
      <c r="A476" s="72"/>
      <c r="B476" s="81"/>
      <c r="C476" s="80"/>
      <c r="D476" s="80"/>
      <c r="E476" s="80"/>
      <c r="F476" s="80"/>
      <c r="G476" s="80"/>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c r="AE476" s="81"/>
      <c r="AF476" s="81"/>
      <c r="AG476" s="81"/>
      <c r="AH476" s="81"/>
      <c r="AI476" s="81"/>
      <c r="AJ476" s="81"/>
      <c r="AK476" s="81"/>
      <c r="AL476" s="81"/>
      <c r="AM476" s="81"/>
      <c r="AN476" s="81"/>
      <c r="AO476" s="81"/>
      <c r="AP476" s="81"/>
      <c r="AQ476" s="81"/>
      <c r="AR476" s="81"/>
      <c r="AS476" s="81"/>
      <c r="AT476" s="81"/>
      <c r="AU476" s="81"/>
      <c r="AV476" s="81"/>
      <c r="AW476" s="81"/>
      <c r="AX476" s="81"/>
      <c r="AY476" s="81"/>
      <c r="AZ476" s="81"/>
      <c r="BA476" s="81"/>
      <c r="BB476" s="81"/>
      <c r="BC476" s="81"/>
      <c r="BD476" s="81"/>
      <c r="BE476" s="81"/>
      <c r="BF476" s="81"/>
      <c r="BG476" s="323"/>
      <c r="BH476" s="323"/>
      <c r="BI476" s="323"/>
      <c r="BJ476" s="323"/>
      <c r="BK476" s="323"/>
      <c r="BL476" s="324"/>
      <c r="BM476" s="341"/>
      <c r="BN476" s="245" t="str">
        <f ca="1">IDU_Dropdown!AH476</f>
        <v/>
      </c>
    </row>
    <row r="477" spans="1:66" x14ac:dyDescent="0.2">
      <c r="A477" s="72"/>
      <c r="B477" s="81"/>
      <c r="C477" s="80"/>
      <c r="D477" s="80"/>
      <c r="E477" s="80"/>
      <c r="F477" s="80"/>
      <c r="G477" s="80"/>
      <c r="H477" s="81"/>
      <c r="I477" s="81"/>
      <c r="J477" s="81"/>
      <c r="K477" s="81"/>
      <c r="L477" s="81"/>
      <c r="M477" s="81"/>
      <c r="N477" s="81"/>
      <c r="O477" s="81"/>
      <c r="P477" s="81"/>
      <c r="Q477" s="81"/>
      <c r="R477" s="81"/>
      <c r="S477" s="81"/>
      <c r="T477" s="81"/>
      <c r="U477" s="81"/>
      <c r="V477" s="81"/>
      <c r="W477" s="81"/>
      <c r="X477" s="81"/>
      <c r="Y477" s="81"/>
      <c r="Z477" s="81"/>
      <c r="AA477" s="81"/>
      <c r="AB477" s="81"/>
      <c r="AC477" s="81"/>
      <c r="AD477" s="81"/>
      <c r="AE477" s="81"/>
      <c r="AF477" s="81"/>
      <c r="AG477" s="81"/>
      <c r="AH477" s="81"/>
      <c r="AI477" s="81"/>
      <c r="AJ477" s="81"/>
      <c r="AK477" s="81"/>
      <c r="AL477" s="81"/>
      <c r="AM477" s="81"/>
      <c r="AN477" s="81"/>
      <c r="AO477" s="81"/>
      <c r="AP477" s="81"/>
      <c r="AQ477" s="81"/>
      <c r="AR477" s="81"/>
      <c r="AS477" s="81"/>
      <c r="AT477" s="81"/>
      <c r="AU477" s="81"/>
      <c r="AV477" s="81"/>
      <c r="AW477" s="81"/>
      <c r="AX477" s="81"/>
      <c r="AY477" s="81"/>
      <c r="AZ477" s="81"/>
      <c r="BA477" s="81"/>
      <c r="BB477" s="81"/>
      <c r="BC477" s="81"/>
      <c r="BD477" s="81"/>
      <c r="BE477" s="81"/>
      <c r="BF477" s="81"/>
      <c r="BG477" s="323"/>
      <c r="BH477" s="323"/>
      <c r="BI477" s="323"/>
      <c r="BJ477" s="323"/>
      <c r="BK477" s="323"/>
      <c r="BL477" s="324"/>
      <c r="BM477" s="341"/>
      <c r="BN477" s="245" t="str">
        <f ca="1">IDU_Dropdown!AH477</f>
        <v/>
      </c>
    </row>
    <row r="478" spans="1:66" x14ac:dyDescent="0.2">
      <c r="A478" s="72"/>
      <c r="B478" s="81"/>
      <c r="C478" s="80"/>
      <c r="D478" s="80"/>
      <c r="E478" s="80"/>
      <c r="F478" s="80"/>
      <c r="G478" s="80"/>
      <c r="H478" s="81"/>
      <c r="I478" s="81"/>
      <c r="J478" s="81"/>
      <c r="K478" s="81"/>
      <c r="L478" s="81"/>
      <c r="M478" s="81"/>
      <c r="N478" s="81"/>
      <c r="O478" s="81"/>
      <c r="P478" s="81"/>
      <c r="Q478" s="81"/>
      <c r="R478" s="81"/>
      <c r="S478" s="81"/>
      <c r="T478" s="81"/>
      <c r="U478" s="81"/>
      <c r="V478" s="81"/>
      <c r="W478" s="81"/>
      <c r="X478" s="81"/>
      <c r="Y478" s="81"/>
      <c r="Z478" s="81"/>
      <c r="AA478" s="81"/>
      <c r="AB478" s="81"/>
      <c r="AC478" s="81"/>
      <c r="AD478" s="81"/>
      <c r="AE478" s="81"/>
      <c r="AF478" s="81"/>
      <c r="AG478" s="81"/>
      <c r="AH478" s="81"/>
      <c r="AI478" s="81"/>
      <c r="AJ478" s="81"/>
      <c r="AK478" s="81"/>
      <c r="AL478" s="81"/>
      <c r="AM478" s="81"/>
      <c r="AN478" s="81"/>
      <c r="AO478" s="81"/>
      <c r="AP478" s="81"/>
      <c r="AQ478" s="81"/>
      <c r="AR478" s="81"/>
      <c r="AS478" s="81"/>
      <c r="AT478" s="81"/>
      <c r="AU478" s="81"/>
      <c r="AV478" s="81"/>
      <c r="AW478" s="81"/>
      <c r="AX478" s="81"/>
      <c r="AY478" s="81"/>
      <c r="AZ478" s="81"/>
      <c r="BA478" s="81"/>
      <c r="BB478" s="81"/>
      <c r="BC478" s="81"/>
      <c r="BD478" s="81"/>
      <c r="BE478" s="81"/>
      <c r="BF478" s="81"/>
      <c r="BG478" s="323"/>
      <c r="BH478" s="323"/>
      <c r="BI478" s="323"/>
      <c r="BJ478" s="323"/>
      <c r="BK478" s="323"/>
      <c r="BL478" s="324"/>
      <c r="BM478" s="341"/>
      <c r="BN478" s="245" t="str">
        <f ca="1">IDU_Dropdown!AH478</f>
        <v/>
      </c>
    </row>
    <row r="479" spans="1:66" x14ac:dyDescent="0.2">
      <c r="A479" s="72"/>
      <c r="B479" s="81"/>
      <c r="C479" s="80"/>
      <c r="D479" s="80"/>
      <c r="E479" s="80"/>
      <c r="F479" s="80"/>
      <c r="G479" s="80"/>
      <c r="H479" s="81"/>
      <c r="I479" s="81"/>
      <c r="J479" s="81"/>
      <c r="K479" s="81"/>
      <c r="L479" s="81"/>
      <c r="M479" s="81"/>
      <c r="N479" s="81"/>
      <c r="O479" s="81"/>
      <c r="P479" s="81"/>
      <c r="Q479" s="81"/>
      <c r="R479" s="81"/>
      <c r="S479" s="81"/>
      <c r="T479" s="81"/>
      <c r="U479" s="81"/>
      <c r="V479" s="81"/>
      <c r="W479" s="81"/>
      <c r="X479" s="81"/>
      <c r="Y479" s="81"/>
      <c r="Z479" s="81"/>
      <c r="AA479" s="81"/>
      <c r="AB479" s="81"/>
      <c r="AC479" s="81"/>
      <c r="AD479" s="81"/>
      <c r="AE479" s="81"/>
      <c r="AF479" s="81"/>
      <c r="AG479" s="81"/>
      <c r="AH479" s="81"/>
      <c r="AI479" s="81"/>
      <c r="AJ479" s="81"/>
      <c r="AK479" s="81"/>
      <c r="AL479" s="81"/>
      <c r="AM479" s="81"/>
      <c r="AN479" s="81"/>
      <c r="AO479" s="81"/>
      <c r="AP479" s="81"/>
      <c r="AQ479" s="81"/>
      <c r="AR479" s="81"/>
      <c r="AS479" s="81"/>
      <c r="AT479" s="81"/>
      <c r="AU479" s="81"/>
      <c r="AV479" s="81"/>
      <c r="AW479" s="81"/>
      <c r="AX479" s="81"/>
      <c r="AY479" s="81"/>
      <c r="AZ479" s="81"/>
      <c r="BA479" s="81"/>
      <c r="BB479" s="81"/>
      <c r="BC479" s="81"/>
      <c r="BD479" s="81"/>
      <c r="BE479" s="81"/>
      <c r="BF479" s="81"/>
      <c r="BG479" s="323"/>
      <c r="BH479" s="323"/>
      <c r="BI479" s="323"/>
      <c r="BJ479" s="323"/>
      <c r="BK479" s="323"/>
      <c r="BL479" s="324"/>
      <c r="BM479" s="341"/>
      <c r="BN479" s="245" t="str">
        <f ca="1">IDU_Dropdown!AH479</f>
        <v/>
      </c>
    </row>
    <row r="480" spans="1:66" x14ac:dyDescent="0.2">
      <c r="A480" s="72"/>
      <c r="B480" s="81"/>
      <c r="C480" s="80"/>
      <c r="D480" s="80"/>
      <c r="E480" s="80"/>
      <c r="F480" s="80"/>
      <c r="G480" s="80"/>
      <c r="H480" s="81"/>
      <c r="I480" s="81"/>
      <c r="J480" s="81"/>
      <c r="K480" s="81"/>
      <c r="L480" s="81"/>
      <c r="M480" s="81"/>
      <c r="N480" s="81"/>
      <c r="O480" s="81"/>
      <c r="P480" s="81"/>
      <c r="Q480" s="81"/>
      <c r="R480" s="81"/>
      <c r="S480" s="81"/>
      <c r="T480" s="81"/>
      <c r="U480" s="81"/>
      <c r="V480" s="81"/>
      <c r="W480" s="81"/>
      <c r="X480" s="81"/>
      <c r="Y480" s="81"/>
      <c r="Z480" s="81"/>
      <c r="AA480" s="81"/>
      <c r="AB480" s="81"/>
      <c r="AC480" s="81"/>
      <c r="AD480" s="81"/>
      <c r="AE480" s="81"/>
      <c r="AF480" s="81"/>
      <c r="AG480" s="81"/>
      <c r="AH480" s="81"/>
      <c r="AI480" s="81"/>
      <c r="AJ480" s="81"/>
      <c r="AK480" s="81"/>
      <c r="AL480" s="81"/>
      <c r="AM480" s="81"/>
      <c r="AN480" s="81"/>
      <c r="AO480" s="81"/>
      <c r="AP480" s="81"/>
      <c r="AQ480" s="81"/>
      <c r="AR480" s="81"/>
      <c r="AS480" s="81"/>
      <c r="AT480" s="81"/>
      <c r="AU480" s="81"/>
      <c r="AV480" s="81"/>
      <c r="AW480" s="81"/>
      <c r="AX480" s="81"/>
      <c r="AY480" s="81"/>
      <c r="AZ480" s="81"/>
      <c r="BA480" s="81"/>
      <c r="BB480" s="81"/>
      <c r="BC480" s="81"/>
      <c r="BD480" s="81"/>
      <c r="BE480" s="81"/>
      <c r="BF480" s="81"/>
      <c r="BG480" s="323"/>
      <c r="BH480" s="323"/>
      <c r="BI480" s="323"/>
      <c r="BJ480" s="323"/>
      <c r="BK480" s="323"/>
      <c r="BL480" s="324"/>
      <c r="BM480" s="341"/>
      <c r="BN480" s="245" t="str">
        <f ca="1">IDU_Dropdown!AH480</f>
        <v/>
      </c>
    </row>
    <row r="481" spans="1:66" x14ac:dyDescent="0.2">
      <c r="A481" s="72"/>
      <c r="B481" s="81"/>
      <c r="C481" s="80"/>
      <c r="D481" s="80"/>
      <c r="E481" s="80"/>
      <c r="F481" s="80"/>
      <c r="G481" s="80"/>
      <c r="H481" s="81"/>
      <c r="I481" s="81"/>
      <c r="J481" s="81"/>
      <c r="K481" s="81"/>
      <c r="L481" s="81"/>
      <c r="M481" s="81"/>
      <c r="N481" s="81"/>
      <c r="O481" s="81"/>
      <c r="P481" s="81"/>
      <c r="Q481" s="81"/>
      <c r="R481" s="81"/>
      <c r="S481" s="81"/>
      <c r="T481" s="81"/>
      <c r="U481" s="81"/>
      <c r="V481" s="81"/>
      <c r="W481" s="81"/>
      <c r="X481" s="81"/>
      <c r="Y481" s="81"/>
      <c r="Z481" s="81"/>
      <c r="AA481" s="81"/>
      <c r="AB481" s="81"/>
      <c r="AC481" s="81"/>
      <c r="AD481" s="81"/>
      <c r="AE481" s="81"/>
      <c r="AF481" s="81"/>
      <c r="AG481" s="81"/>
      <c r="AH481" s="81"/>
      <c r="AI481" s="81"/>
      <c r="AJ481" s="81"/>
      <c r="AK481" s="81"/>
      <c r="AL481" s="81"/>
      <c r="AM481" s="81"/>
      <c r="AN481" s="81"/>
      <c r="AO481" s="81"/>
      <c r="AP481" s="81"/>
      <c r="AQ481" s="81"/>
      <c r="AR481" s="81"/>
      <c r="AS481" s="81"/>
      <c r="AT481" s="81"/>
      <c r="AU481" s="81"/>
      <c r="AV481" s="81"/>
      <c r="AW481" s="81"/>
      <c r="AX481" s="81"/>
      <c r="AY481" s="81"/>
      <c r="AZ481" s="81"/>
      <c r="BA481" s="81"/>
      <c r="BB481" s="81"/>
      <c r="BC481" s="81"/>
      <c r="BD481" s="81"/>
      <c r="BE481" s="81"/>
      <c r="BF481" s="81"/>
      <c r="BG481" s="323"/>
      <c r="BH481" s="323"/>
      <c r="BI481" s="323"/>
      <c r="BJ481" s="323"/>
      <c r="BK481" s="323"/>
      <c r="BL481" s="324"/>
      <c r="BM481" s="341"/>
      <c r="BN481" s="245" t="str">
        <f ca="1">IDU_Dropdown!AH481</f>
        <v/>
      </c>
    </row>
    <row r="482" spans="1:66" x14ac:dyDescent="0.2">
      <c r="A482" s="72"/>
      <c r="B482" s="81"/>
      <c r="C482" s="80"/>
      <c r="D482" s="80"/>
      <c r="E482" s="80"/>
      <c r="F482" s="80"/>
      <c r="G482" s="80"/>
      <c r="H482" s="81"/>
      <c r="I482" s="81"/>
      <c r="J482" s="81"/>
      <c r="K482" s="81"/>
      <c r="L482" s="81"/>
      <c r="M482" s="81"/>
      <c r="N482" s="81"/>
      <c r="O482" s="81"/>
      <c r="P482" s="81"/>
      <c r="Q482" s="81"/>
      <c r="R482" s="81"/>
      <c r="S482" s="81"/>
      <c r="T482" s="81"/>
      <c r="U482" s="81"/>
      <c r="V482" s="81"/>
      <c r="W482" s="81"/>
      <c r="X482" s="81"/>
      <c r="Y482" s="81"/>
      <c r="Z482" s="81"/>
      <c r="AA482" s="81"/>
      <c r="AB482" s="81"/>
      <c r="AC482" s="81"/>
      <c r="AD482" s="81"/>
      <c r="AE482" s="81"/>
      <c r="AF482" s="81"/>
      <c r="AG482" s="81"/>
      <c r="AH482" s="81"/>
      <c r="AI482" s="81"/>
      <c r="AJ482" s="81"/>
      <c r="AK482" s="81"/>
      <c r="AL482" s="81"/>
      <c r="AM482" s="81"/>
      <c r="AN482" s="81"/>
      <c r="AO482" s="81"/>
      <c r="AP482" s="81"/>
      <c r="AQ482" s="81"/>
      <c r="AR482" s="81"/>
      <c r="AS482" s="81"/>
      <c r="AT482" s="81"/>
      <c r="AU482" s="81"/>
      <c r="AV482" s="81"/>
      <c r="AW482" s="81"/>
      <c r="AX482" s="81"/>
      <c r="AY482" s="81"/>
      <c r="AZ482" s="81"/>
      <c r="BA482" s="81"/>
      <c r="BB482" s="81"/>
      <c r="BC482" s="81"/>
      <c r="BD482" s="81"/>
      <c r="BE482" s="81"/>
      <c r="BF482" s="81"/>
      <c r="BG482" s="323"/>
      <c r="BH482" s="323"/>
      <c r="BI482" s="323"/>
      <c r="BJ482" s="323"/>
      <c r="BK482" s="323"/>
      <c r="BL482" s="324"/>
      <c r="BM482" s="341"/>
      <c r="BN482" s="245" t="str">
        <f ca="1">IDU_Dropdown!AH482</f>
        <v/>
      </c>
    </row>
    <row r="483" spans="1:66" x14ac:dyDescent="0.2">
      <c r="A483" s="72"/>
      <c r="B483" s="81"/>
      <c r="C483" s="80"/>
      <c r="D483" s="80"/>
      <c r="E483" s="80"/>
      <c r="F483" s="80"/>
      <c r="G483" s="80"/>
      <c r="H483" s="81"/>
      <c r="I483" s="81"/>
      <c r="J483" s="81"/>
      <c r="K483" s="81"/>
      <c r="L483" s="81"/>
      <c r="M483" s="81"/>
      <c r="N483" s="81"/>
      <c r="O483" s="81"/>
      <c r="P483" s="81"/>
      <c r="Q483" s="81"/>
      <c r="R483" s="81"/>
      <c r="S483" s="81"/>
      <c r="T483" s="81"/>
      <c r="U483" s="81"/>
      <c r="V483" s="81"/>
      <c r="W483" s="81"/>
      <c r="X483" s="81"/>
      <c r="Y483" s="81"/>
      <c r="Z483" s="81"/>
      <c r="AA483" s="81"/>
      <c r="AB483" s="81"/>
      <c r="AC483" s="81"/>
      <c r="AD483" s="81"/>
      <c r="AE483" s="81"/>
      <c r="AF483" s="81"/>
      <c r="AG483" s="81"/>
      <c r="AH483" s="81"/>
      <c r="AI483" s="81"/>
      <c r="AJ483" s="81"/>
      <c r="AK483" s="81"/>
      <c r="AL483" s="81"/>
      <c r="AM483" s="81"/>
      <c r="AN483" s="81"/>
      <c r="AO483" s="81"/>
      <c r="AP483" s="81"/>
      <c r="AQ483" s="81"/>
      <c r="AR483" s="81"/>
      <c r="AS483" s="81"/>
      <c r="AT483" s="81"/>
      <c r="AU483" s="81"/>
      <c r="AV483" s="81"/>
      <c r="AW483" s="81"/>
      <c r="AX483" s="81"/>
      <c r="AY483" s="81"/>
      <c r="AZ483" s="81"/>
      <c r="BA483" s="81"/>
      <c r="BB483" s="81"/>
      <c r="BC483" s="81"/>
      <c r="BD483" s="81"/>
      <c r="BE483" s="81"/>
      <c r="BF483" s="81"/>
      <c r="BG483" s="323"/>
      <c r="BH483" s="323"/>
      <c r="BI483" s="323"/>
      <c r="BJ483" s="323"/>
      <c r="BK483" s="323"/>
      <c r="BL483" s="324"/>
      <c r="BM483" s="341"/>
      <c r="BN483" s="245" t="str">
        <f ca="1">IDU_Dropdown!AH483</f>
        <v/>
      </c>
    </row>
    <row r="484" spans="1:66" x14ac:dyDescent="0.2">
      <c r="A484" s="72"/>
      <c r="B484" s="81"/>
      <c r="C484" s="80"/>
      <c r="D484" s="80"/>
      <c r="E484" s="80"/>
      <c r="F484" s="80"/>
      <c r="G484" s="80"/>
      <c r="H484" s="81"/>
      <c r="I484" s="81"/>
      <c r="J484" s="81"/>
      <c r="K484" s="81"/>
      <c r="L484" s="81"/>
      <c r="M484" s="81"/>
      <c r="N484" s="81"/>
      <c r="O484" s="81"/>
      <c r="P484" s="81"/>
      <c r="Q484" s="81"/>
      <c r="R484" s="81"/>
      <c r="S484" s="81"/>
      <c r="T484" s="81"/>
      <c r="U484" s="81"/>
      <c r="V484" s="81"/>
      <c r="W484" s="81"/>
      <c r="X484" s="81"/>
      <c r="Y484" s="81"/>
      <c r="Z484" s="81"/>
      <c r="AA484" s="81"/>
      <c r="AB484" s="81"/>
      <c r="AC484" s="81"/>
      <c r="AD484" s="81"/>
      <c r="AE484" s="81"/>
      <c r="AF484" s="81"/>
      <c r="AG484" s="81"/>
      <c r="AH484" s="81"/>
      <c r="AI484" s="81"/>
      <c r="AJ484" s="81"/>
      <c r="AK484" s="81"/>
      <c r="AL484" s="81"/>
      <c r="AM484" s="81"/>
      <c r="AN484" s="81"/>
      <c r="AO484" s="81"/>
      <c r="AP484" s="81"/>
      <c r="AQ484" s="81"/>
      <c r="AR484" s="81"/>
      <c r="AS484" s="81"/>
      <c r="AT484" s="81"/>
      <c r="AU484" s="81"/>
      <c r="AV484" s="81"/>
      <c r="AW484" s="81"/>
      <c r="AX484" s="81"/>
      <c r="AY484" s="81"/>
      <c r="AZ484" s="81"/>
      <c r="BA484" s="81"/>
      <c r="BB484" s="81"/>
      <c r="BC484" s="81"/>
      <c r="BD484" s="81"/>
      <c r="BE484" s="81"/>
      <c r="BF484" s="81"/>
      <c r="BG484" s="323"/>
      <c r="BH484" s="323"/>
      <c r="BI484" s="323"/>
      <c r="BJ484" s="323"/>
      <c r="BK484" s="323"/>
      <c r="BL484" s="324"/>
      <c r="BM484" s="341"/>
      <c r="BN484" s="245" t="str">
        <f ca="1">IDU_Dropdown!AH484</f>
        <v/>
      </c>
    </row>
    <row r="485" spans="1:66" x14ac:dyDescent="0.2">
      <c r="A485" s="72"/>
      <c r="B485" s="81"/>
      <c r="C485" s="80"/>
      <c r="D485" s="80"/>
      <c r="E485" s="80"/>
      <c r="F485" s="80"/>
      <c r="G485" s="80"/>
      <c r="H485" s="81"/>
      <c r="I485" s="81"/>
      <c r="J485" s="81"/>
      <c r="K485" s="81"/>
      <c r="L485" s="81"/>
      <c r="M485" s="81"/>
      <c r="N485" s="81"/>
      <c r="O485" s="81"/>
      <c r="P485" s="81"/>
      <c r="Q485" s="81"/>
      <c r="R485" s="81"/>
      <c r="S485" s="81"/>
      <c r="T485" s="81"/>
      <c r="U485" s="81"/>
      <c r="V485" s="81"/>
      <c r="W485" s="81"/>
      <c r="X485" s="81"/>
      <c r="Y485" s="81"/>
      <c r="Z485" s="81"/>
      <c r="AA485" s="81"/>
      <c r="AB485" s="81"/>
      <c r="AC485" s="81"/>
      <c r="AD485" s="81"/>
      <c r="AE485" s="81"/>
      <c r="AF485" s="81"/>
      <c r="AG485" s="81"/>
      <c r="AH485" s="81"/>
      <c r="AI485" s="81"/>
      <c r="AJ485" s="81"/>
      <c r="AK485" s="81"/>
      <c r="AL485" s="81"/>
      <c r="AM485" s="81"/>
      <c r="AN485" s="81"/>
      <c r="AO485" s="81"/>
      <c r="AP485" s="81"/>
      <c r="AQ485" s="81"/>
      <c r="AR485" s="81"/>
      <c r="AS485" s="81"/>
      <c r="AT485" s="81"/>
      <c r="AU485" s="81"/>
      <c r="AV485" s="81"/>
      <c r="AW485" s="81"/>
      <c r="AX485" s="81"/>
      <c r="AY485" s="81"/>
      <c r="AZ485" s="81"/>
      <c r="BA485" s="81"/>
      <c r="BB485" s="81"/>
      <c r="BC485" s="81"/>
      <c r="BD485" s="81"/>
      <c r="BE485" s="81"/>
      <c r="BF485" s="81"/>
      <c r="BG485" s="323"/>
      <c r="BH485" s="323"/>
      <c r="BI485" s="323"/>
      <c r="BJ485" s="323"/>
      <c r="BK485" s="323"/>
      <c r="BL485" s="324"/>
      <c r="BM485" s="341"/>
      <c r="BN485" s="245" t="str">
        <f ca="1">IDU_Dropdown!AH485</f>
        <v/>
      </c>
    </row>
    <row r="486" spans="1:66" x14ac:dyDescent="0.2">
      <c r="A486" s="72"/>
      <c r="B486" s="81"/>
      <c r="C486" s="80"/>
      <c r="D486" s="80"/>
      <c r="E486" s="80"/>
      <c r="F486" s="80"/>
      <c r="G486" s="80"/>
      <c r="H486" s="81"/>
      <c r="I486" s="81"/>
      <c r="J486" s="81"/>
      <c r="K486" s="81"/>
      <c r="L486" s="81"/>
      <c r="M486" s="81"/>
      <c r="N486" s="81"/>
      <c r="O486" s="81"/>
      <c r="P486" s="81"/>
      <c r="Q486" s="81"/>
      <c r="R486" s="81"/>
      <c r="S486" s="81"/>
      <c r="T486" s="81"/>
      <c r="U486" s="81"/>
      <c r="V486" s="81"/>
      <c r="W486" s="81"/>
      <c r="X486" s="81"/>
      <c r="Y486" s="81"/>
      <c r="Z486" s="81"/>
      <c r="AA486" s="81"/>
      <c r="AB486" s="81"/>
      <c r="AC486" s="81"/>
      <c r="AD486" s="81"/>
      <c r="AE486" s="81"/>
      <c r="AF486" s="81"/>
      <c r="AG486" s="81"/>
      <c r="AH486" s="81"/>
      <c r="AI486" s="81"/>
      <c r="AJ486" s="81"/>
      <c r="AK486" s="81"/>
      <c r="AL486" s="81"/>
      <c r="AM486" s="81"/>
      <c r="AN486" s="81"/>
      <c r="AO486" s="81"/>
      <c r="AP486" s="81"/>
      <c r="AQ486" s="81"/>
      <c r="AR486" s="81"/>
      <c r="AS486" s="81"/>
      <c r="AT486" s="81"/>
      <c r="AU486" s="81"/>
      <c r="AV486" s="81"/>
      <c r="AW486" s="81"/>
      <c r="AX486" s="81"/>
      <c r="AY486" s="81"/>
      <c r="AZ486" s="81"/>
      <c r="BA486" s="81"/>
      <c r="BB486" s="81"/>
      <c r="BC486" s="81"/>
      <c r="BD486" s="81"/>
      <c r="BE486" s="81"/>
      <c r="BF486" s="81"/>
      <c r="BG486" s="323"/>
      <c r="BH486" s="323"/>
      <c r="BI486" s="323"/>
      <c r="BJ486" s="323"/>
      <c r="BK486" s="323"/>
      <c r="BL486" s="324"/>
      <c r="BM486" s="341"/>
      <c r="BN486" s="245" t="str">
        <f ca="1">IDU_Dropdown!AH486</f>
        <v/>
      </c>
    </row>
    <row r="487" spans="1:66" x14ac:dyDescent="0.2">
      <c r="A487" s="72"/>
      <c r="B487" s="81"/>
      <c r="C487" s="80"/>
      <c r="D487" s="80"/>
      <c r="E487" s="80"/>
      <c r="F487" s="80"/>
      <c r="G487" s="80"/>
      <c r="H487" s="81"/>
      <c r="I487" s="81"/>
      <c r="J487" s="81"/>
      <c r="K487" s="81"/>
      <c r="L487" s="81"/>
      <c r="M487" s="81"/>
      <c r="N487" s="81"/>
      <c r="O487" s="81"/>
      <c r="P487" s="81"/>
      <c r="Q487" s="81"/>
      <c r="R487" s="81"/>
      <c r="S487" s="81"/>
      <c r="T487" s="81"/>
      <c r="U487" s="81"/>
      <c r="V487" s="81"/>
      <c r="W487" s="81"/>
      <c r="X487" s="81"/>
      <c r="Y487" s="81"/>
      <c r="Z487" s="81"/>
      <c r="AA487" s="81"/>
      <c r="AB487" s="81"/>
      <c r="AC487" s="81"/>
      <c r="AD487" s="81"/>
      <c r="AE487" s="81"/>
      <c r="AF487" s="81"/>
      <c r="AG487" s="81"/>
      <c r="AH487" s="81"/>
      <c r="AI487" s="81"/>
      <c r="AJ487" s="81"/>
      <c r="AK487" s="81"/>
      <c r="AL487" s="81"/>
      <c r="AM487" s="81"/>
      <c r="AN487" s="81"/>
      <c r="AO487" s="81"/>
      <c r="AP487" s="81"/>
      <c r="AQ487" s="81"/>
      <c r="AR487" s="81"/>
      <c r="AS487" s="81"/>
      <c r="AT487" s="81"/>
      <c r="AU487" s="81"/>
      <c r="AV487" s="81"/>
      <c r="AW487" s="81"/>
      <c r="AX487" s="81"/>
      <c r="AY487" s="81"/>
      <c r="AZ487" s="81"/>
      <c r="BA487" s="81"/>
      <c r="BB487" s="81"/>
      <c r="BC487" s="81"/>
      <c r="BD487" s="81"/>
      <c r="BE487" s="81"/>
      <c r="BF487" s="81"/>
      <c r="BG487" s="323"/>
      <c r="BH487" s="323"/>
      <c r="BI487" s="323"/>
      <c r="BJ487" s="323"/>
      <c r="BK487" s="323"/>
      <c r="BL487" s="324"/>
      <c r="BM487" s="341"/>
      <c r="BN487" s="245" t="str">
        <f ca="1">IDU_Dropdown!AH487</f>
        <v/>
      </c>
    </row>
    <row r="488" spans="1:66" x14ac:dyDescent="0.2">
      <c r="A488" s="72"/>
      <c r="B488" s="81"/>
      <c r="C488" s="80"/>
      <c r="D488" s="80"/>
      <c r="E488" s="80"/>
      <c r="F488" s="80"/>
      <c r="G488" s="80"/>
      <c r="H488" s="81"/>
      <c r="I488" s="81"/>
      <c r="J488" s="81"/>
      <c r="K488" s="81"/>
      <c r="L488" s="81"/>
      <c r="M488" s="81"/>
      <c r="N488" s="81"/>
      <c r="O488" s="81"/>
      <c r="P488" s="81"/>
      <c r="Q488" s="81"/>
      <c r="R488" s="81"/>
      <c r="S488" s="81"/>
      <c r="T488" s="81"/>
      <c r="U488" s="81"/>
      <c r="V488" s="81"/>
      <c r="W488" s="81"/>
      <c r="X488" s="81"/>
      <c r="Y488" s="81"/>
      <c r="Z488" s="81"/>
      <c r="AA488" s="81"/>
      <c r="AB488" s="81"/>
      <c r="AC488" s="81"/>
      <c r="AD488" s="81"/>
      <c r="AE488" s="81"/>
      <c r="AF488" s="81"/>
      <c r="AG488" s="81"/>
      <c r="AH488" s="81"/>
      <c r="AI488" s="81"/>
      <c r="AJ488" s="81"/>
      <c r="AK488" s="81"/>
      <c r="AL488" s="81"/>
      <c r="AM488" s="81"/>
      <c r="AN488" s="81"/>
      <c r="AO488" s="81"/>
      <c r="AP488" s="81"/>
      <c r="AQ488" s="81"/>
      <c r="AR488" s="81"/>
      <c r="AS488" s="81"/>
      <c r="AT488" s="81"/>
      <c r="AU488" s="81"/>
      <c r="AV488" s="81"/>
      <c r="AW488" s="81"/>
      <c r="AX488" s="81"/>
      <c r="AY488" s="81"/>
      <c r="AZ488" s="81"/>
      <c r="BA488" s="81"/>
      <c r="BB488" s="81"/>
      <c r="BC488" s="81"/>
      <c r="BD488" s="81"/>
      <c r="BE488" s="81"/>
      <c r="BF488" s="81"/>
      <c r="BG488" s="323"/>
      <c r="BH488" s="323"/>
      <c r="BI488" s="323"/>
      <c r="BJ488" s="323"/>
      <c r="BK488" s="323"/>
      <c r="BL488" s="324"/>
      <c r="BM488" s="341"/>
      <c r="BN488" s="245" t="str">
        <f ca="1">IDU_Dropdown!AH488</f>
        <v/>
      </c>
    </row>
    <row r="489" spans="1:66" x14ac:dyDescent="0.2">
      <c r="A489" s="72"/>
      <c r="B489" s="81"/>
      <c r="C489" s="80"/>
      <c r="D489" s="80"/>
      <c r="E489" s="80"/>
      <c r="F489" s="80"/>
      <c r="G489" s="80"/>
      <c r="H489" s="81"/>
      <c r="I489" s="81"/>
      <c r="J489" s="81"/>
      <c r="K489" s="81"/>
      <c r="L489" s="81"/>
      <c r="M489" s="81"/>
      <c r="N489" s="81"/>
      <c r="O489" s="81"/>
      <c r="P489" s="81"/>
      <c r="Q489" s="81"/>
      <c r="R489" s="81"/>
      <c r="S489" s="81"/>
      <c r="T489" s="81"/>
      <c r="U489" s="81"/>
      <c r="V489" s="81"/>
      <c r="W489" s="81"/>
      <c r="X489" s="81"/>
      <c r="Y489" s="81"/>
      <c r="Z489" s="81"/>
      <c r="AA489" s="81"/>
      <c r="AB489" s="81"/>
      <c r="AC489" s="81"/>
      <c r="AD489" s="81"/>
      <c r="AE489" s="81"/>
      <c r="AF489" s="81"/>
      <c r="AG489" s="81"/>
      <c r="AH489" s="81"/>
      <c r="AI489" s="81"/>
      <c r="AJ489" s="81"/>
      <c r="AK489" s="81"/>
      <c r="AL489" s="81"/>
      <c r="AM489" s="81"/>
      <c r="AN489" s="81"/>
      <c r="AO489" s="81"/>
      <c r="AP489" s="81"/>
      <c r="AQ489" s="81"/>
      <c r="AR489" s="81"/>
      <c r="AS489" s="81"/>
      <c r="AT489" s="81"/>
      <c r="AU489" s="81"/>
      <c r="AV489" s="81"/>
      <c r="AW489" s="81"/>
      <c r="AX489" s="81"/>
      <c r="AY489" s="81"/>
      <c r="AZ489" s="81"/>
      <c r="BA489" s="81"/>
      <c r="BB489" s="81"/>
      <c r="BC489" s="81"/>
      <c r="BD489" s="81"/>
      <c r="BE489" s="81"/>
      <c r="BF489" s="81"/>
      <c r="BG489" s="323"/>
      <c r="BH489" s="323"/>
      <c r="BI489" s="323"/>
      <c r="BJ489" s="323"/>
      <c r="BK489" s="323"/>
      <c r="BL489" s="324"/>
      <c r="BM489" s="341"/>
      <c r="BN489" s="245" t="str">
        <f ca="1">IDU_Dropdown!AH489</f>
        <v/>
      </c>
    </row>
    <row r="490" spans="1:66" x14ac:dyDescent="0.2">
      <c r="A490" s="72"/>
      <c r="B490" s="81"/>
      <c r="C490" s="80"/>
      <c r="D490" s="80"/>
      <c r="E490" s="80"/>
      <c r="F490" s="80"/>
      <c r="G490" s="80"/>
      <c r="H490" s="81"/>
      <c r="I490" s="81"/>
      <c r="J490" s="81"/>
      <c r="K490" s="81"/>
      <c r="L490" s="81"/>
      <c r="M490" s="81"/>
      <c r="N490" s="81"/>
      <c r="O490" s="81"/>
      <c r="P490" s="81"/>
      <c r="Q490" s="81"/>
      <c r="R490" s="81"/>
      <c r="S490" s="81"/>
      <c r="T490" s="81"/>
      <c r="U490" s="81"/>
      <c r="V490" s="81"/>
      <c r="W490" s="81"/>
      <c r="X490" s="81"/>
      <c r="Y490" s="81"/>
      <c r="Z490" s="81"/>
      <c r="AA490" s="81"/>
      <c r="AB490" s="81"/>
      <c r="AC490" s="81"/>
      <c r="AD490" s="81"/>
      <c r="AE490" s="81"/>
      <c r="AF490" s="81"/>
      <c r="AG490" s="81"/>
      <c r="AH490" s="81"/>
      <c r="AI490" s="81"/>
      <c r="AJ490" s="81"/>
      <c r="AK490" s="81"/>
      <c r="AL490" s="81"/>
      <c r="AM490" s="81"/>
      <c r="AN490" s="81"/>
      <c r="AO490" s="81"/>
      <c r="AP490" s="81"/>
      <c r="AQ490" s="81"/>
      <c r="AR490" s="81"/>
      <c r="AS490" s="81"/>
      <c r="AT490" s="81"/>
      <c r="AU490" s="81"/>
      <c r="AV490" s="81"/>
      <c r="AW490" s="81"/>
      <c r="AX490" s="81"/>
      <c r="AY490" s="81"/>
      <c r="AZ490" s="81"/>
      <c r="BA490" s="81"/>
      <c r="BB490" s="81"/>
      <c r="BC490" s="81"/>
      <c r="BD490" s="81"/>
      <c r="BE490" s="81"/>
      <c r="BF490" s="81"/>
      <c r="BG490" s="323"/>
      <c r="BH490" s="323"/>
      <c r="BI490" s="323"/>
      <c r="BJ490" s="323"/>
      <c r="BK490" s="323"/>
      <c r="BL490" s="324"/>
      <c r="BM490" s="341"/>
      <c r="BN490" s="245" t="str">
        <f ca="1">IDU_Dropdown!AH490</f>
        <v/>
      </c>
    </row>
    <row r="491" spans="1:66" x14ac:dyDescent="0.2">
      <c r="A491" s="72"/>
      <c r="B491" s="81"/>
      <c r="C491" s="80"/>
      <c r="D491" s="80"/>
      <c r="E491" s="80"/>
      <c r="F491" s="80"/>
      <c r="G491" s="80"/>
      <c r="H491" s="81"/>
      <c r="I491" s="81"/>
      <c r="J491" s="81"/>
      <c r="K491" s="81"/>
      <c r="L491" s="81"/>
      <c r="M491" s="81"/>
      <c r="N491" s="81"/>
      <c r="O491" s="81"/>
      <c r="P491" s="81"/>
      <c r="Q491" s="81"/>
      <c r="R491" s="81"/>
      <c r="S491" s="81"/>
      <c r="T491" s="81"/>
      <c r="U491" s="81"/>
      <c r="V491" s="81"/>
      <c r="W491" s="81"/>
      <c r="X491" s="81"/>
      <c r="Y491" s="81"/>
      <c r="Z491" s="81"/>
      <c r="AA491" s="81"/>
      <c r="AB491" s="81"/>
      <c r="AC491" s="81"/>
      <c r="AD491" s="81"/>
      <c r="AE491" s="81"/>
      <c r="AF491" s="81"/>
      <c r="AG491" s="81"/>
      <c r="AH491" s="81"/>
      <c r="AI491" s="81"/>
      <c r="AJ491" s="81"/>
      <c r="AK491" s="81"/>
      <c r="AL491" s="81"/>
      <c r="AM491" s="81"/>
      <c r="AN491" s="81"/>
      <c r="AO491" s="81"/>
      <c r="AP491" s="81"/>
      <c r="AQ491" s="81"/>
      <c r="AR491" s="81"/>
      <c r="AS491" s="81"/>
      <c r="AT491" s="81"/>
      <c r="AU491" s="81"/>
      <c r="AV491" s="81"/>
      <c r="AW491" s="81"/>
      <c r="AX491" s="81"/>
      <c r="AY491" s="81"/>
      <c r="AZ491" s="81"/>
      <c r="BA491" s="81"/>
      <c r="BB491" s="81"/>
      <c r="BC491" s="81"/>
      <c r="BD491" s="81"/>
      <c r="BE491" s="81"/>
      <c r="BF491" s="81"/>
      <c r="BG491" s="323"/>
      <c r="BH491" s="323"/>
      <c r="BI491" s="323"/>
      <c r="BJ491" s="323"/>
      <c r="BK491" s="323"/>
      <c r="BL491" s="324"/>
      <c r="BM491" s="341"/>
      <c r="BN491" s="245" t="str">
        <f ca="1">IDU_Dropdown!AH491</f>
        <v/>
      </c>
    </row>
    <row r="492" spans="1:66" x14ac:dyDescent="0.2">
      <c r="A492" s="72"/>
      <c r="B492" s="81"/>
      <c r="C492" s="80"/>
      <c r="D492" s="80"/>
      <c r="E492" s="80"/>
      <c r="F492" s="80"/>
      <c r="G492" s="80"/>
      <c r="H492" s="81"/>
      <c r="I492" s="81"/>
      <c r="J492" s="81"/>
      <c r="K492" s="81"/>
      <c r="L492" s="81"/>
      <c r="M492" s="81"/>
      <c r="N492" s="81"/>
      <c r="O492" s="81"/>
      <c r="P492" s="81"/>
      <c r="Q492" s="81"/>
      <c r="R492" s="81"/>
      <c r="S492" s="81"/>
      <c r="T492" s="81"/>
      <c r="U492" s="81"/>
      <c r="V492" s="81"/>
      <c r="W492" s="81"/>
      <c r="X492" s="81"/>
      <c r="Y492" s="81"/>
      <c r="Z492" s="81"/>
      <c r="AA492" s="81"/>
      <c r="AB492" s="81"/>
      <c r="AC492" s="81"/>
      <c r="AD492" s="81"/>
      <c r="AE492" s="81"/>
      <c r="AF492" s="81"/>
      <c r="AG492" s="81"/>
      <c r="AH492" s="81"/>
      <c r="AI492" s="81"/>
      <c r="AJ492" s="81"/>
      <c r="AK492" s="81"/>
      <c r="AL492" s="81"/>
      <c r="AM492" s="81"/>
      <c r="AN492" s="81"/>
      <c r="AO492" s="81"/>
      <c r="AP492" s="81"/>
      <c r="AQ492" s="81"/>
      <c r="AR492" s="81"/>
      <c r="AS492" s="81"/>
      <c r="AT492" s="81"/>
      <c r="AU492" s="81"/>
      <c r="AV492" s="81"/>
      <c r="AW492" s="81"/>
      <c r="AX492" s="81"/>
      <c r="AY492" s="81"/>
      <c r="AZ492" s="81"/>
      <c r="BA492" s="81"/>
      <c r="BB492" s="81"/>
      <c r="BC492" s="81"/>
      <c r="BD492" s="81"/>
      <c r="BE492" s="81"/>
      <c r="BF492" s="81"/>
      <c r="BG492" s="323"/>
      <c r="BH492" s="323"/>
      <c r="BI492" s="323"/>
      <c r="BJ492" s="323"/>
      <c r="BK492" s="323"/>
      <c r="BL492" s="324"/>
      <c r="BM492" s="341"/>
      <c r="BN492" s="245" t="str">
        <f ca="1">IDU_Dropdown!AH492</f>
        <v/>
      </c>
    </row>
    <row r="493" spans="1:66" x14ac:dyDescent="0.2">
      <c r="A493" s="72"/>
      <c r="B493" s="81"/>
      <c r="C493" s="80"/>
      <c r="D493" s="80"/>
      <c r="E493" s="80"/>
      <c r="F493" s="80"/>
      <c r="G493" s="80"/>
      <c r="H493" s="81"/>
      <c r="I493" s="81"/>
      <c r="J493" s="81"/>
      <c r="K493" s="81"/>
      <c r="L493" s="81"/>
      <c r="M493" s="81"/>
      <c r="N493" s="81"/>
      <c r="O493" s="81"/>
      <c r="P493" s="81"/>
      <c r="Q493" s="81"/>
      <c r="R493" s="81"/>
      <c r="S493" s="81"/>
      <c r="T493" s="81"/>
      <c r="U493" s="81"/>
      <c r="V493" s="81"/>
      <c r="W493" s="81"/>
      <c r="X493" s="81"/>
      <c r="Y493" s="81"/>
      <c r="Z493" s="81"/>
      <c r="AA493" s="81"/>
      <c r="AB493" s="81"/>
      <c r="AC493" s="81"/>
      <c r="AD493" s="81"/>
      <c r="AE493" s="81"/>
      <c r="AF493" s="81"/>
      <c r="AG493" s="81"/>
      <c r="AH493" s="81"/>
      <c r="AI493" s="81"/>
      <c r="AJ493" s="81"/>
      <c r="AK493" s="81"/>
      <c r="AL493" s="81"/>
      <c r="AM493" s="81"/>
      <c r="AN493" s="81"/>
      <c r="AO493" s="81"/>
      <c r="AP493" s="81"/>
      <c r="AQ493" s="81"/>
      <c r="AR493" s="81"/>
      <c r="AS493" s="81"/>
      <c r="AT493" s="81"/>
      <c r="AU493" s="81"/>
      <c r="AV493" s="81"/>
      <c r="AW493" s="81"/>
      <c r="AX493" s="81"/>
      <c r="AY493" s="81"/>
      <c r="AZ493" s="81"/>
      <c r="BA493" s="81"/>
      <c r="BB493" s="81"/>
      <c r="BC493" s="81"/>
      <c r="BD493" s="81"/>
      <c r="BE493" s="81"/>
      <c r="BF493" s="81"/>
      <c r="BG493" s="323"/>
      <c r="BH493" s="323"/>
      <c r="BI493" s="323"/>
      <c r="BJ493" s="323"/>
      <c r="BK493" s="323"/>
      <c r="BL493" s="324"/>
      <c r="BM493" s="341"/>
      <c r="BN493" s="245" t="str">
        <f ca="1">IDU_Dropdown!AH493</f>
        <v/>
      </c>
    </row>
    <row r="494" spans="1:66" x14ac:dyDescent="0.2">
      <c r="A494" s="72"/>
      <c r="B494" s="81"/>
      <c r="C494" s="80"/>
      <c r="D494" s="80"/>
      <c r="E494" s="80"/>
      <c r="F494" s="80"/>
      <c r="G494" s="80"/>
      <c r="H494" s="81"/>
      <c r="I494" s="81"/>
      <c r="J494" s="81"/>
      <c r="K494" s="81"/>
      <c r="L494" s="81"/>
      <c r="M494" s="81"/>
      <c r="N494" s="81"/>
      <c r="O494" s="81"/>
      <c r="P494" s="81"/>
      <c r="Q494" s="81"/>
      <c r="R494" s="81"/>
      <c r="S494" s="81"/>
      <c r="T494" s="81"/>
      <c r="U494" s="81"/>
      <c r="V494" s="81"/>
      <c r="W494" s="81"/>
      <c r="X494" s="81"/>
      <c r="Y494" s="81"/>
      <c r="Z494" s="81"/>
      <c r="AA494" s="81"/>
      <c r="AB494" s="81"/>
      <c r="AC494" s="81"/>
      <c r="AD494" s="81"/>
      <c r="AE494" s="81"/>
      <c r="AF494" s="81"/>
      <c r="AG494" s="81"/>
      <c r="AH494" s="81"/>
      <c r="AI494" s="81"/>
      <c r="AJ494" s="81"/>
      <c r="AK494" s="81"/>
      <c r="AL494" s="81"/>
      <c r="AM494" s="81"/>
      <c r="AN494" s="81"/>
      <c r="AO494" s="81"/>
      <c r="AP494" s="81"/>
      <c r="AQ494" s="81"/>
      <c r="AR494" s="81"/>
      <c r="AS494" s="81"/>
      <c r="AT494" s="81"/>
      <c r="AU494" s="81"/>
      <c r="AV494" s="81"/>
      <c r="AW494" s="81"/>
      <c r="AX494" s="81"/>
      <c r="AY494" s="81"/>
      <c r="AZ494" s="81"/>
      <c r="BA494" s="81"/>
      <c r="BB494" s="81"/>
      <c r="BC494" s="81"/>
      <c r="BD494" s="81"/>
      <c r="BE494" s="81"/>
      <c r="BF494" s="81"/>
      <c r="BG494" s="323"/>
      <c r="BH494" s="323"/>
      <c r="BI494" s="323"/>
      <c r="BJ494" s="323"/>
      <c r="BK494" s="323"/>
      <c r="BL494" s="324"/>
      <c r="BM494" s="341"/>
      <c r="BN494" s="245" t="str">
        <f ca="1">IDU_Dropdown!AH494</f>
        <v/>
      </c>
    </row>
    <row r="495" spans="1:66" x14ac:dyDescent="0.2">
      <c r="A495" s="72"/>
      <c r="B495" s="81"/>
      <c r="C495" s="80"/>
      <c r="D495" s="80"/>
      <c r="E495" s="80"/>
      <c r="F495" s="80"/>
      <c r="G495" s="80"/>
      <c r="H495" s="81"/>
      <c r="I495" s="81"/>
      <c r="J495" s="81"/>
      <c r="K495" s="81"/>
      <c r="L495" s="81"/>
      <c r="M495" s="81"/>
      <c r="N495" s="81"/>
      <c r="O495" s="81"/>
      <c r="P495" s="81"/>
      <c r="Q495" s="81"/>
      <c r="R495" s="81"/>
      <c r="S495" s="81"/>
      <c r="T495" s="81"/>
      <c r="U495" s="81"/>
      <c r="V495" s="81"/>
      <c r="W495" s="81"/>
      <c r="X495" s="81"/>
      <c r="Y495" s="81"/>
      <c r="Z495" s="81"/>
      <c r="AA495" s="81"/>
      <c r="AB495" s="81"/>
      <c r="AC495" s="81"/>
      <c r="AD495" s="81"/>
      <c r="AE495" s="81"/>
      <c r="AF495" s="81"/>
      <c r="AG495" s="81"/>
      <c r="AH495" s="81"/>
      <c r="AI495" s="81"/>
      <c r="AJ495" s="81"/>
      <c r="AK495" s="81"/>
      <c r="AL495" s="81"/>
      <c r="AM495" s="81"/>
      <c r="AN495" s="81"/>
      <c r="AO495" s="81"/>
      <c r="AP495" s="81"/>
      <c r="AQ495" s="81"/>
      <c r="AR495" s="81"/>
      <c r="AS495" s="81"/>
      <c r="AT495" s="81"/>
      <c r="AU495" s="81"/>
      <c r="AV495" s="81"/>
      <c r="AW495" s="81"/>
      <c r="AX495" s="81"/>
      <c r="AY495" s="81"/>
      <c r="AZ495" s="81"/>
      <c r="BA495" s="81"/>
      <c r="BB495" s="81"/>
      <c r="BC495" s="81"/>
      <c r="BD495" s="81"/>
      <c r="BE495" s="81"/>
      <c r="BF495" s="81"/>
      <c r="BG495" s="323"/>
      <c r="BH495" s="323"/>
      <c r="BI495" s="323"/>
      <c r="BJ495" s="323"/>
      <c r="BK495" s="323"/>
      <c r="BL495" s="324"/>
      <c r="BM495" s="341"/>
      <c r="BN495" s="245" t="str">
        <f ca="1">IDU_Dropdown!AH495</f>
        <v/>
      </c>
    </row>
    <row r="496" spans="1:66" x14ac:dyDescent="0.2">
      <c r="A496" s="72"/>
      <c r="B496" s="81"/>
      <c r="C496" s="80"/>
      <c r="D496" s="80"/>
      <c r="E496" s="80"/>
      <c r="F496" s="80"/>
      <c r="G496" s="80"/>
      <c r="H496" s="81"/>
      <c r="I496" s="81"/>
      <c r="J496" s="81"/>
      <c r="K496" s="81"/>
      <c r="L496" s="81"/>
      <c r="M496" s="81"/>
      <c r="N496" s="81"/>
      <c r="O496" s="81"/>
      <c r="P496" s="81"/>
      <c r="Q496" s="81"/>
      <c r="R496" s="81"/>
      <c r="S496" s="81"/>
      <c r="T496" s="81"/>
      <c r="U496" s="81"/>
      <c r="V496" s="81"/>
      <c r="W496" s="81"/>
      <c r="X496" s="81"/>
      <c r="Y496" s="81"/>
      <c r="Z496" s="81"/>
      <c r="AA496" s="81"/>
      <c r="AB496" s="81"/>
      <c r="AC496" s="81"/>
      <c r="AD496" s="81"/>
      <c r="AE496" s="81"/>
      <c r="AF496" s="81"/>
      <c r="AG496" s="81"/>
      <c r="AH496" s="81"/>
      <c r="AI496" s="81"/>
      <c r="AJ496" s="81"/>
      <c r="AK496" s="81"/>
      <c r="AL496" s="81"/>
      <c r="AM496" s="81"/>
      <c r="AN496" s="81"/>
      <c r="AO496" s="81"/>
      <c r="AP496" s="81"/>
      <c r="AQ496" s="81"/>
      <c r="AR496" s="81"/>
      <c r="AS496" s="81"/>
      <c r="AT496" s="81"/>
      <c r="AU496" s="81"/>
      <c r="AV496" s="81"/>
      <c r="AW496" s="81"/>
      <c r="AX496" s="81"/>
      <c r="AY496" s="81"/>
      <c r="AZ496" s="81"/>
      <c r="BA496" s="81"/>
      <c r="BB496" s="81"/>
      <c r="BC496" s="81"/>
      <c r="BD496" s="81"/>
      <c r="BE496" s="81"/>
      <c r="BF496" s="81"/>
      <c r="BG496" s="323"/>
      <c r="BH496" s="323"/>
      <c r="BI496" s="323"/>
      <c r="BJ496" s="323"/>
      <c r="BK496" s="323"/>
      <c r="BL496" s="324"/>
      <c r="BM496" s="341"/>
      <c r="BN496" s="245" t="str">
        <f ca="1">IDU_Dropdown!AH496</f>
        <v/>
      </c>
    </row>
    <row r="497" spans="1:66" x14ac:dyDescent="0.2">
      <c r="A497" s="72"/>
      <c r="B497" s="81"/>
      <c r="C497" s="80"/>
      <c r="D497" s="80"/>
      <c r="E497" s="80"/>
      <c r="F497" s="80"/>
      <c r="G497" s="80"/>
      <c r="H497" s="81"/>
      <c r="I497" s="81"/>
      <c r="J497" s="81"/>
      <c r="K497" s="81"/>
      <c r="L497" s="81"/>
      <c r="M497" s="81"/>
      <c r="N497" s="81"/>
      <c r="O497" s="81"/>
      <c r="P497" s="81"/>
      <c r="Q497" s="81"/>
      <c r="R497" s="81"/>
      <c r="S497" s="81"/>
      <c r="T497" s="81"/>
      <c r="U497" s="81"/>
      <c r="V497" s="81"/>
      <c r="W497" s="81"/>
      <c r="X497" s="81"/>
      <c r="Y497" s="81"/>
      <c r="Z497" s="81"/>
      <c r="AA497" s="81"/>
      <c r="AB497" s="81"/>
      <c r="AC497" s="81"/>
      <c r="AD497" s="81"/>
      <c r="AE497" s="81"/>
      <c r="AF497" s="81"/>
      <c r="AG497" s="81"/>
      <c r="AH497" s="81"/>
      <c r="AI497" s="81"/>
      <c r="AJ497" s="81"/>
      <c r="AK497" s="81"/>
      <c r="AL497" s="81"/>
      <c r="AM497" s="81"/>
      <c r="AN497" s="81"/>
      <c r="AO497" s="81"/>
      <c r="AP497" s="81"/>
      <c r="AQ497" s="81"/>
      <c r="AR497" s="81"/>
      <c r="AS497" s="81"/>
      <c r="AT497" s="81"/>
      <c r="AU497" s="81"/>
      <c r="AV497" s="81"/>
      <c r="AW497" s="81"/>
      <c r="AX497" s="81"/>
      <c r="AY497" s="81"/>
      <c r="AZ497" s="81"/>
      <c r="BA497" s="81"/>
      <c r="BB497" s="81"/>
      <c r="BC497" s="81"/>
      <c r="BD497" s="81"/>
      <c r="BE497" s="81"/>
      <c r="BF497" s="81"/>
      <c r="BG497" s="323"/>
      <c r="BH497" s="323"/>
      <c r="BI497" s="323"/>
      <c r="BJ497" s="323"/>
      <c r="BK497" s="323"/>
      <c r="BL497" s="324"/>
      <c r="BM497" s="341"/>
      <c r="BN497" s="245" t="str">
        <f ca="1">IDU_Dropdown!AH497</f>
        <v/>
      </c>
    </row>
    <row r="498" spans="1:66" x14ac:dyDescent="0.2">
      <c r="A498" s="72"/>
      <c r="B498" s="81"/>
      <c r="C498" s="80"/>
      <c r="D498" s="80"/>
      <c r="E498" s="80"/>
      <c r="F498" s="80"/>
      <c r="G498" s="80"/>
      <c r="H498" s="81"/>
      <c r="I498" s="81"/>
      <c r="J498" s="81"/>
      <c r="K498" s="81"/>
      <c r="L498" s="81"/>
      <c r="M498" s="81"/>
      <c r="N498" s="81"/>
      <c r="O498" s="81"/>
      <c r="P498" s="81"/>
      <c r="Q498" s="81"/>
      <c r="R498" s="81"/>
      <c r="S498" s="81"/>
      <c r="T498" s="81"/>
      <c r="U498" s="81"/>
      <c r="V498" s="81"/>
      <c r="W498" s="81"/>
      <c r="X498" s="81"/>
      <c r="Y498" s="81"/>
      <c r="Z498" s="81"/>
      <c r="AA498" s="81"/>
      <c r="AB498" s="81"/>
      <c r="AC498" s="81"/>
      <c r="AD498" s="81"/>
      <c r="AE498" s="81"/>
      <c r="AF498" s="81"/>
      <c r="AG498" s="81"/>
      <c r="AH498" s="81"/>
      <c r="AI498" s="81"/>
      <c r="AJ498" s="81"/>
      <c r="AK498" s="81"/>
      <c r="AL498" s="81"/>
      <c r="AM498" s="81"/>
      <c r="AN498" s="81"/>
      <c r="AO498" s="81"/>
      <c r="AP498" s="81"/>
      <c r="AQ498" s="81"/>
      <c r="AR498" s="81"/>
      <c r="AS498" s="81"/>
      <c r="AT498" s="81"/>
      <c r="AU498" s="81"/>
      <c r="AV498" s="81"/>
      <c r="AW498" s="81"/>
      <c r="AX498" s="81"/>
      <c r="AY498" s="81"/>
      <c r="AZ498" s="81"/>
      <c r="BA498" s="81"/>
      <c r="BB498" s="81"/>
      <c r="BC498" s="81"/>
      <c r="BD498" s="81"/>
      <c r="BE498" s="81"/>
      <c r="BF498" s="81"/>
      <c r="BG498" s="323"/>
      <c r="BH498" s="323"/>
      <c r="BI498" s="323"/>
      <c r="BJ498" s="323"/>
      <c r="BK498" s="323"/>
      <c r="BL498" s="324"/>
      <c r="BM498" s="341"/>
      <c r="BN498" s="245" t="str">
        <f ca="1">IDU_Dropdown!AH498</f>
        <v/>
      </c>
    </row>
    <row r="499" spans="1:66" x14ac:dyDescent="0.2">
      <c r="A499" s="72"/>
      <c r="B499" s="81"/>
      <c r="C499" s="80"/>
      <c r="D499" s="80"/>
      <c r="E499" s="80"/>
      <c r="F499" s="80"/>
      <c r="G499" s="80"/>
      <c r="H499" s="81"/>
      <c r="I499" s="81"/>
      <c r="J499" s="81"/>
      <c r="K499" s="81"/>
      <c r="L499" s="81"/>
      <c r="M499" s="81"/>
      <c r="N499" s="81"/>
      <c r="O499" s="81"/>
      <c r="P499" s="81"/>
      <c r="Q499" s="81"/>
      <c r="R499" s="81"/>
      <c r="S499" s="81"/>
      <c r="T499" s="81"/>
      <c r="U499" s="81"/>
      <c r="V499" s="81"/>
      <c r="W499" s="81"/>
      <c r="X499" s="81"/>
      <c r="Y499" s="81"/>
      <c r="Z499" s="81"/>
      <c r="AA499" s="81"/>
      <c r="AB499" s="81"/>
      <c r="AC499" s="81"/>
      <c r="AD499" s="81"/>
      <c r="AE499" s="81"/>
      <c r="AF499" s="81"/>
      <c r="AG499" s="81"/>
      <c r="AH499" s="81"/>
      <c r="AI499" s="81"/>
      <c r="AJ499" s="81"/>
      <c r="AK499" s="81"/>
      <c r="AL499" s="81"/>
      <c r="AM499" s="81"/>
      <c r="AN499" s="81"/>
      <c r="AO499" s="81"/>
      <c r="AP499" s="81"/>
      <c r="AQ499" s="81"/>
      <c r="AR499" s="81"/>
      <c r="AS499" s="81"/>
      <c r="AT499" s="81"/>
      <c r="AU499" s="81"/>
      <c r="AV499" s="81"/>
      <c r="AW499" s="81"/>
      <c r="AX499" s="81"/>
      <c r="AY499" s="81"/>
      <c r="AZ499" s="81"/>
      <c r="BA499" s="81"/>
      <c r="BB499" s="81"/>
      <c r="BC499" s="81"/>
      <c r="BD499" s="81"/>
      <c r="BE499" s="81"/>
      <c r="BF499" s="81"/>
      <c r="BG499" s="323"/>
      <c r="BH499" s="323"/>
      <c r="BI499" s="323"/>
      <c r="BJ499" s="323"/>
      <c r="BK499" s="323"/>
      <c r="BL499" s="324"/>
      <c r="BM499" s="341"/>
      <c r="BN499" s="245" t="str">
        <f ca="1">IDU_Dropdown!AH499</f>
        <v/>
      </c>
    </row>
    <row r="500" spans="1:66" x14ac:dyDescent="0.2">
      <c r="A500" s="72"/>
      <c r="B500" s="81"/>
      <c r="C500" s="80"/>
      <c r="D500" s="80"/>
      <c r="E500" s="80"/>
      <c r="F500" s="80"/>
      <c r="G500" s="80"/>
      <c r="H500" s="81"/>
      <c r="I500" s="81"/>
      <c r="J500" s="81"/>
      <c r="K500" s="81"/>
      <c r="L500" s="81"/>
      <c r="M500" s="81"/>
      <c r="N500" s="81"/>
      <c r="O500" s="81"/>
      <c r="P500" s="81"/>
      <c r="Q500" s="81"/>
      <c r="R500" s="81"/>
      <c r="S500" s="81"/>
      <c r="T500" s="81"/>
      <c r="U500" s="81"/>
      <c r="V500" s="81"/>
      <c r="W500" s="81"/>
      <c r="X500" s="81"/>
      <c r="Y500" s="81"/>
      <c r="Z500" s="81"/>
      <c r="AA500" s="81"/>
      <c r="AB500" s="81"/>
      <c r="AC500" s="81"/>
      <c r="AD500" s="81"/>
      <c r="AE500" s="81"/>
      <c r="AF500" s="81"/>
      <c r="AG500" s="81"/>
      <c r="AH500" s="81"/>
      <c r="AI500" s="81"/>
      <c r="AJ500" s="81"/>
      <c r="AK500" s="81"/>
      <c r="AL500" s="81"/>
      <c r="AM500" s="81"/>
      <c r="AN500" s="81"/>
      <c r="AO500" s="81"/>
      <c r="AP500" s="81"/>
      <c r="AQ500" s="81"/>
      <c r="AR500" s="81"/>
      <c r="AS500" s="81"/>
      <c r="AT500" s="81"/>
      <c r="AU500" s="81"/>
      <c r="AV500" s="81"/>
      <c r="AW500" s="81"/>
      <c r="AX500" s="81"/>
      <c r="AY500" s="81"/>
      <c r="AZ500" s="81"/>
      <c r="BA500" s="81"/>
      <c r="BB500" s="81"/>
      <c r="BC500" s="81"/>
      <c r="BD500" s="81"/>
      <c r="BE500" s="81"/>
      <c r="BF500" s="81"/>
      <c r="BG500" s="323"/>
      <c r="BH500" s="323"/>
      <c r="BI500" s="323"/>
      <c r="BJ500" s="323"/>
      <c r="BK500" s="323"/>
      <c r="BL500" s="324"/>
      <c r="BM500" s="341"/>
      <c r="BN500" s="245" t="str">
        <f ca="1">IDU_Dropdown!AH500</f>
        <v/>
      </c>
    </row>
    <row r="501" spans="1:66" x14ac:dyDescent="0.2">
      <c r="A501" s="72"/>
      <c r="B501" s="81"/>
      <c r="C501" s="80"/>
      <c r="D501" s="80"/>
      <c r="E501" s="80"/>
      <c r="F501" s="80"/>
      <c r="G501" s="80"/>
      <c r="H501" s="81"/>
      <c r="I501" s="81"/>
      <c r="J501" s="81"/>
      <c r="K501" s="81"/>
      <c r="L501" s="81"/>
      <c r="M501" s="81"/>
      <c r="N501" s="81"/>
      <c r="O501" s="81"/>
      <c r="P501" s="81"/>
      <c r="Q501" s="81"/>
      <c r="R501" s="81"/>
      <c r="S501" s="81"/>
      <c r="T501" s="81"/>
      <c r="U501" s="81"/>
      <c r="V501" s="81"/>
      <c r="W501" s="81"/>
      <c r="X501" s="81"/>
      <c r="Y501" s="81"/>
      <c r="Z501" s="81"/>
      <c r="AA501" s="81"/>
      <c r="AB501" s="81"/>
      <c r="AC501" s="81"/>
      <c r="AD501" s="81"/>
      <c r="AE501" s="81"/>
      <c r="AF501" s="81"/>
      <c r="AG501" s="81"/>
      <c r="AH501" s="81"/>
      <c r="AI501" s="81"/>
      <c r="AJ501" s="81"/>
      <c r="AK501" s="81"/>
      <c r="AL501" s="81"/>
      <c r="AM501" s="81"/>
      <c r="AN501" s="81"/>
      <c r="AO501" s="81"/>
      <c r="AP501" s="81"/>
      <c r="AQ501" s="81"/>
      <c r="AR501" s="81"/>
      <c r="AS501" s="81"/>
      <c r="AT501" s="81"/>
      <c r="AU501" s="81"/>
      <c r="AV501" s="81"/>
      <c r="AW501" s="81"/>
      <c r="AX501" s="81"/>
      <c r="AY501" s="81"/>
      <c r="AZ501" s="81"/>
      <c r="BA501" s="81"/>
      <c r="BB501" s="81"/>
      <c r="BC501" s="81"/>
      <c r="BD501" s="81"/>
      <c r="BE501" s="81"/>
      <c r="BF501" s="81"/>
      <c r="BG501" s="323"/>
      <c r="BH501" s="323"/>
      <c r="BI501" s="323"/>
      <c r="BJ501" s="323"/>
      <c r="BK501" s="323"/>
      <c r="BL501" s="324"/>
      <c r="BM501" s="341"/>
      <c r="BN501" s="245" t="str">
        <f ca="1">IDU_Dropdown!AH501</f>
        <v/>
      </c>
    </row>
    <row r="502" spans="1:66" x14ac:dyDescent="0.2">
      <c r="A502" s="72"/>
      <c r="B502" s="81"/>
      <c r="C502" s="80"/>
      <c r="D502" s="80"/>
      <c r="E502" s="80"/>
      <c r="F502" s="80"/>
      <c r="G502" s="80"/>
      <c r="H502" s="81"/>
      <c r="I502" s="81"/>
      <c r="J502" s="81"/>
      <c r="K502" s="81"/>
      <c r="L502" s="81"/>
      <c r="M502" s="81"/>
      <c r="N502" s="81"/>
      <c r="O502" s="81"/>
      <c r="P502" s="81"/>
      <c r="Q502" s="81"/>
      <c r="R502" s="81"/>
      <c r="S502" s="81"/>
      <c r="T502" s="81"/>
      <c r="U502" s="81"/>
      <c r="V502" s="81"/>
      <c r="W502" s="81"/>
      <c r="X502" s="81"/>
      <c r="Y502" s="81"/>
      <c r="Z502" s="81"/>
      <c r="AA502" s="81"/>
      <c r="AB502" s="81"/>
      <c r="AC502" s="81"/>
      <c r="AD502" s="81"/>
      <c r="AE502" s="81"/>
      <c r="AF502" s="81"/>
      <c r="AG502" s="81"/>
      <c r="AH502" s="81"/>
      <c r="AI502" s="81"/>
      <c r="AJ502" s="81"/>
      <c r="AK502" s="81"/>
      <c r="AL502" s="81"/>
      <c r="AM502" s="81"/>
      <c r="AN502" s="81"/>
      <c r="AO502" s="81"/>
      <c r="AP502" s="81"/>
      <c r="AQ502" s="81"/>
      <c r="AR502" s="81"/>
      <c r="AS502" s="81"/>
      <c r="AT502" s="81"/>
      <c r="AU502" s="81"/>
      <c r="AV502" s="81"/>
      <c r="AW502" s="81"/>
      <c r="AX502" s="81"/>
      <c r="AY502" s="81"/>
      <c r="AZ502" s="81"/>
      <c r="BA502" s="81"/>
      <c r="BB502" s="81"/>
      <c r="BC502" s="81"/>
      <c r="BD502" s="81"/>
      <c r="BE502" s="81"/>
      <c r="BF502" s="81"/>
      <c r="BG502" s="323"/>
      <c r="BH502" s="323"/>
      <c r="BI502" s="323"/>
      <c r="BJ502" s="323"/>
      <c r="BK502" s="323"/>
      <c r="BL502" s="324"/>
      <c r="BM502" s="341"/>
      <c r="BN502" s="245" t="str">
        <f ca="1">IDU_Dropdown!AH502</f>
        <v/>
      </c>
    </row>
    <row r="503" spans="1:66" x14ac:dyDescent="0.2">
      <c r="A503" s="72"/>
      <c r="B503" s="81"/>
      <c r="C503" s="80"/>
      <c r="D503" s="80"/>
      <c r="E503" s="80"/>
      <c r="F503" s="80"/>
      <c r="G503" s="80"/>
      <c r="H503" s="81"/>
      <c r="I503" s="81"/>
      <c r="J503" s="81"/>
      <c r="K503" s="81"/>
      <c r="L503" s="81"/>
      <c r="M503" s="81"/>
      <c r="N503" s="81"/>
      <c r="O503" s="81"/>
      <c r="P503" s="81"/>
      <c r="Q503" s="81"/>
      <c r="R503" s="81"/>
      <c r="S503" s="81"/>
      <c r="T503" s="81"/>
      <c r="U503" s="81"/>
      <c r="V503" s="81"/>
      <c r="W503" s="81"/>
      <c r="X503" s="81"/>
      <c r="Y503" s="81"/>
      <c r="Z503" s="81"/>
      <c r="AA503" s="81"/>
      <c r="AB503" s="81"/>
      <c r="AC503" s="81"/>
      <c r="AD503" s="81"/>
      <c r="AE503" s="81"/>
      <c r="AF503" s="81"/>
      <c r="AG503" s="81"/>
      <c r="AH503" s="81"/>
      <c r="AI503" s="81"/>
      <c r="AJ503" s="81"/>
      <c r="AK503" s="81"/>
      <c r="AL503" s="81"/>
      <c r="AM503" s="81"/>
      <c r="AN503" s="81"/>
      <c r="AO503" s="81"/>
      <c r="AP503" s="81"/>
      <c r="AQ503" s="81"/>
      <c r="AR503" s="81"/>
      <c r="AS503" s="81"/>
      <c r="AT503" s="81"/>
      <c r="AU503" s="81"/>
      <c r="AV503" s="81"/>
      <c r="AW503" s="81"/>
      <c r="AX503" s="81"/>
      <c r="AY503" s="81"/>
      <c r="AZ503" s="81"/>
      <c r="BA503" s="81"/>
      <c r="BB503" s="81"/>
      <c r="BC503" s="81"/>
      <c r="BD503" s="81"/>
      <c r="BE503" s="81"/>
      <c r="BF503" s="81"/>
      <c r="BG503" s="323"/>
      <c r="BH503" s="323"/>
      <c r="BI503" s="323"/>
      <c r="BJ503" s="323"/>
      <c r="BK503" s="323"/>
      <c r="BL503" s="324"/>
      <c r="BM503" s="341"/>
      <c r="BN503" s="245" t="str">
        <f ca="1">IDU_Dropdown!AH503</f>
        <v/>
      </c>
    </row>
    <row r="504" spans="1:66" x14ac:dyDescent="0.2">
      <c r="A504" s="72"/>
      <c r="B504" s="81"/>
      <c r="C504" s="80"/>
      <c r="D504" s="80"/>
      <c r="E504" s="80"/>
      <c r="F504" s="80"/>
      <c r="G504" s="80"/>
      <c r="H504" s="81"/>
      <c r="I504" s="81"/>
      <c r="J504" s="81"/>
      <c r="K504" s="81"/>
      <c r="L504" s="81"/>
      <c r="M504" s="81"/>
      <c r="N504" s="81"/>
      <c r="O504" s="81"/>
      <c r="P504" s="81"/>
      <c r="Q504" s="81"/>
      <c r="R504" s="81"/>
      <c r="S504" s="81"/>
      <c r="T504" s="81"/>
      <c r="U504" s="81"/>
      <c r="V504" s="81"/>
      <c r="W504" s="81"/>
      <c r="X504" s="81"/>
      <c r="Y504" s="81"/>
      <c r="Z504" s="81"/>
      <c r="AA504" s="81"/>
      <c r="AB504" s="81"/>
      <c r="AC504" s="81"/>
      <c r="AD504" s="81"/>
      <c r="AE504" s="81"/>
      <c r="AF504" s="81"/>
      <c r="AG504" s="81"/>
      <c r="AH504" s="81"/>
      <c r="AI504" s="81"/>
      <c r="AJ504" s="81"/>
      <c r="AK504" s="81"/>
      <c r="AL504" s="81"/>
      <c r="AM504" s="81"/>
      <c r="AN504" s="81"/>
      <c r="AO504" s="81"/>
      <c r="AP504" s="81"/>
      <c r="AQ504" s="81"/>
      <c r="AR504" s="81"/>
      <c r="AS504" s="81"/>
      <c r="AT504" s="81"/>
      <c r="AU504" s="81"/>
      <c r="AV504" s="81"/>
      <c r="AW504" s="81"/>
      <c r="AX504" s="81"/>
      <c r="AY504" s="81"/>
      <c r="AZ504" s="81"/>
      <c r="BA504" s="81"/>
      <c r="BB504" s="81"/>
      <c r="BC504" s="81"/>
      <c r="BD504" s="81"/>
      <c r="BE504" s="81"/>
      <c r="BF504" s="81"/>
      <c r="BG504" s="323"/>
      <c r="BH504" s="323"/>
      <c r="BI504" s="323"/>
      <c r="BJ504" s="323"/>
      <c r="BK504" s="323"/>
      <c r="BL504" s="324"/>
      <c r="BM504" s="341"/>
      <c r="BN504" s="245" t="str">
        <f ca="1">IDU_Dropdown!AH504</f>
        <v/>
      </c>
    </row>
  </sheetData>
  <sheetProtection formatCells="0" formatColumns="0" formatRows="0" insertRows="0" insertHyperlinks="0" deleteRows="0" selectLockedCells="1" sort="0" autoFilter="0" pivotTables="0"/>
  <mergeCells count="6">
    <mergeCell ref="H2:I2"/>
    <mergeCell ref="F2:G2"/>
    <mergeCell ref="B2:B3"/>
    <mergeCell ref="C2:C3"/>
    <mergeCell ref="D2:D3"/>
    <mergeCell ref="E2:E3"/>
  </mergeCells>
  <phoneticPr fontId="0" type="noConversion"/>
  <conditionalFormatting sqref="BM4:BN504 AQ4:BK504 B4:F504">
    <cfRule type="expression" dxfId="386" priority="538" stopIfTrue="1">
      <formula>IF($BN4="",FALSE,TRUE)</formula>
    </cfRule>
  </conditionalFormatting>
  <conditionalFormatting sqref="H4:H504">
    <cfRule type="expression" dxfId="385" priority="539" stopIfTrue="1">
      <formula>IF(ISERR(SEARCH("UnitMin",$BN4)),FALSE,TRUE)</formula>
    </cfRule>
    <cfRule type="expression" dxfId="384" priority="540" stopIfTrue="1">
      <formula>IF($BN4="",FALSE,TRUE)</formula>
    </cfRule>
  </conditionalFormatting>
  <conditionalFormatting sqref="G4:G504">
    <cfRule type="expression" dxfId="383" priority="541" stopIfTrue="1">
      <formula>IF(ISERR(SEARCH("CapacityMax",$BN4)),FALSE,TRUE)</formula>
    </cfRule>
    <cfRule type="expression" dxfId="382" priority="542" stopIfTrue="1">
      <formula>IF($BN4="",FALSE,TRUE)</formula>
    </cfRule>
  </conditionalFormatting>
  <conditionalFormatting sqref="Z4:Z504 AK4:AK77">
    <cfRule type="expression" dxfId="381" priority="543" stopIfTrue="1">
      <formula>IF($BN4="",FALSE,TRUE)</formula>
    </cfRule>
    <cfRule type="expression" dxfId="380" priority="544" stopIfTrue="1">
      <formula>IF($BN4="",FALSE,TRUE)</formula>
    </cfRule>
  </conditionalFormatting>
  <conditionalFormatting sqref="A4:A504">
    <cfRule type="expression" dxfId="379" priority="545" stopIfTrue="1">
      <formula>IF(ISERR(SEARCH("ODU_Duplicate",$BN4)),FALSE,TRUE)</formula>
    </cfRule>
    <cfRule type="expression" dxfId="378" priority="546" stopIfTrue="1">
      <formula>IF($BN4="",FALSE,TRUE)</formula>
    </cfRule>
  </conditionalFormatting>
  <conditionalFormatting sqref="I4:I504">
    <cfRule type="expression" dxfId="377" priority="547" stopIfTrue="1">
      <formula>IF(ISERR(SEARCH("UnitMax",$BN4)),FALSE,TRUE)</formula>
    </cfRule>
    <cfRule type="expression" dxfId="376" priority="548" stopIfTrue="1">
      <formula>IF($BN4="",FALSE,TRUE)</formula>
    </cfRule>
  </conditionalFormatting>
  <conditionalFormatting sqref="BL4:BL504">
    <cfRule type="expression" dxfId="375" priority="549" stopIfTrue="1">
      <formula>IF(ISERR(SEARCH("IDU_List",$BN4)),FALSE,TRUE)</formula>
    </cfRule>
    <cfRule type="expression" dxfId="374" priority="550" stopIfTrue="1">
      <formula>IF($BN4="",FALSE,TRUE)</formula>
    </cfRule>
  </conditionalFormatting>
  <conditionalFormatting sqref="J13:Y504 J4:Z77 AG4:AJ77 AM4:AQ77 AW4:BA77">
    <cfRule type="expression" dxfId="373" priority="551" stopIfTrue="1">
      <formula>IF(AND(ISERR(SEARCH("Cooling",$BN4)),ISERR(SEARCH("Range",$BN4))),FALSE,TRUE)</formula>
    </cfRule>
    <cfRule type="expression" dxfId="372" priority="552" stopIfTrue="1">
      <formula>IF($BN4="",FALSE,TRUE)</formula>
    </cfRule>
  </conditionalFormatting>
  <conditionalFormatting sqref="AA4:AP504 BB4:BF77 AR4:AV77">
    <cfRule type="expression" dxfId="371" priority="553" stopIfTrue="1">
      <formula>IF(AND(ISERR(SEARCH("Heating",$BN4)),ISERR(SEARCH("Range",$BN4))),FALSE,TRUE)</formula>
    </cfRule>
    <cfRule type="expression" dxfId="370" priority="554" stopIfTrue="1">
      <formula>IF($BN4="",FALSE,TRUE)</formula>
    </cfRule>
  </conditionalFormatting>
  <conditionalFormatting sqref="B4:F40">
    <cfRule type="expression" dxfId="369" priority="526" stopIfTrue="1">
      <formula>IF($BN4="",FALSE,TRUE)</formula>
    </cfRule>
  </conditionalFormatting>
  <conditionalFormatting sqref="H4:H40">
    <cfRule type="expression" dxfId="368" priority="524" stopIfTrue="1">
      <formula>IF(ISERR(SEARCH("UnitMin",$BN4)),FALSE,TRUE)</formula>
    </cfRule>
    <cfRule type="expression" dxfId="367" priority="525" stopIfTrue="1">
      <formula>IF($BN4="",FALSE,TRUE)</formula>
    </cfRule>
  </conditionalFormatting>
  <conditionalFormatting sqref="G4:G40">
    <cfRule type="expression" dxfId="366" priority="522" stopIfTrue="1">
      <formula>IF(ISERR(SEARCH("CapacityMax",$BN4)),FALSE,TRUE)</formula>
    </cfRule>
    <cfRule type="expression" dxfId="365" priority="523" stopIfTrue="1">
      <formula>IF($BN4="",FALSE,TRUE)</formula>
    </cfRule>
  </conditionalFormatting>
  <conditionalFormatting sqref="A4:A40">
    <cfRule type="expression" dxfId="364" priority="520" stopIfTrue="1">
      <formula>IF(ISERR(SEARCH("ODU_Duplicate",$BN4)),FALSE,TRUE)</formula>
    </cfRule>
    <cfRule type="expression" dxfId="363" priority="521" stopIfTrue="1">
      <formula>IF($BN4="",FALSE,TRUE)</formula>
    </cfRule>
  </conditionalFormatting>
  <conditionalFormatting sqref="I4:I40">
    <cfRule type="expression" dxfId="362" priority="518" stopIfTrue="1">
      <formula>IF(ISERR(SEARCH("UnitMax",$BN4)),FALSE,TRUE)</formula>
    </cfRule>
    <cfRule type="expression" dxfId="361" priority="519" stopIfTrue="1">
      <formula>IF($BN4="",FALSE,TRUE)</formula>
    </cfRule>
  </conditionalFormatting>
  <conditionalFormatting sqref="J13:U40 AG4:AJ40 J4:Z12 AM4:AQ12 AW4:BA12">
    <cfRule type="expression" dxfId="360" priority="516" stopIfTrue="1">
      <formula>IF(AND(ISERR(SEARCH("Cooling",$BN4)),ISERR(SEARCH("Range",$BN4))),FALSE,TRUE)</formula>
    </cfRule>
    <cfRule type="expression" dxfId="359" priority="517" stopIfTrue="1">
      <formula>IF($BN4="",FALSE,TRUE)</formula>
    </cfRule>
  </conditionalFormatting>
  <conditionalFormatting sqref="B4:F24">
    <cfRule type="expression" dxfId="358" priority="515" stopIfTrue="1">
      <formula>IF($BO4="",FALSE,TRUE)</formula>
    </cfRule>
  </conditionalFormatting>
  <conditionalFormatting sqref="H4:H24">
    <cfRule type="expression" dxfId="357" priority="513" stopIfTrue="1">
      <formula>IF(ISERR(SEARCH("UnitMin",$BO4)),FALSE,TRUE)</formula>
    </cfRule>
    <cfRule type="expression" dxfId="356" priority="514" stopIfTrue="1">
      <formula>IF($BO4="",FALSE,TRUE)</formula>
    </cfRule>
  </conditionalFormatting>
  <conditionalFormatting sqref="G4:G24">
    <cfRule type="expression" dxfId="355" priority="511" stopIfTrue="1">
      <formula>IF(ISERR(SEARCH("CapacityMax",$BO4)),FALSE,TRUE)</formula>
    </cfRule>
    <cfRule type="expression" dxfId="354" priority="512" stopIfTrue="1">
      <formula>IF($BO4="",FALSE,TRUE)</formula>
    </cfRule>
  </conditionalFormatting>
  <conditionalFormatting sqref="A4:A40">
    <cfRule type="expression" dxfId="353" priority="509" stopIfTrue="1">
      <formula>IF(ISERR(SEARCH("ODU_Duplicate",$BO4)),FALSE,TRUE)</formula>
    </cfRule>
    <cfRule type="expression" dxfId="352" priority="510" stopIfTrue="1">
      <formula>IF($BO4="",FALSE,TRUE)</formula>
    </cfRule>
  </conditionalFormatting>
  <conditionalFormatting sqref="I4:I24">
    <cfRule type="expression" dxfId="351" priority="507" stopIfTrue="1">
      <formula>IF(ISERR(SEARCH("UnitMax",$BO4)),FALSE,TRUE)</formula>
    </cfRule>
    <cfRule type="expression" dxfId="350" priority="508" stopIfTrue="1">
      <formula>IF($BO4="",FALSE,TRUE)</formula>
    </cfRule>
  </conditionalFormatting>
  <conditionalFormatting sqref="J4:R24">
    <cfRule type="expression" dxfId="349" priority="505" stopIfTrue="1">
      <formula>IF(AND(ISERR(SEARCH("Cooling",$BO4)),ISERR(SEARCH("Range",$BO4))),FALSE,TRUE)</formula>
    </cfRule>
    <cfRule type="expression" dxfId="348" priority="506" stopIfTrue="1">
      <formula>IF($BO4="",FALSE,TRUE)</formula>
    </cfRule>
  </conditionalFormatting>
  <conditionalFormatting sqref="B25:F29">
    <cfRule type="expression" dxfId="347" priority="495" stopIfTrue="1">
      <formula>IF($BO25="",FALSE,TRUE)</formula>
    </cfRule>
  </conditionalFormatting>
  <conditionalFormatting sqref="H25:H29">
    <cfRule type="expression" dxfId="346" priority="493" stopIfTrue="1">
      <formula>IF(ISERR(SEARCH("UnitMin",$BO25)),FALSE,TRUE)</formula>
    </cfRule>
    <cfRule type="expression" dxfId="345" priority="494" stopIfTrue="1">
      <formula>IF($BO25="",FALSE,TRUE)</formula>
    </cfRule>
  </conditionalFormatting>
  <conditionalFormatting sqref="G25:G29">
    <cfRule type="expression" dxfId="344" priority="491" stopIfTrue="1">
      <formula>IF(ISERR(SEARCH("CapacityMax",$BO25)),FALSE,TRUE)</formula>
    </cfRule>
    <cfRule type="expression" dxfId="343" priority="492" stopIfTrue="1">
      <formula>IF($BO25="",FALSE,TRUE)</formula>
    </cfRule>
  </conditionalFormatting>
  <conditionalFormatting sqref="I25:I29">
    <cfRule type="expression" dxfId="342" priority="489" stopIfTrue="1">
      <formula>IF(ISERR(SEARCH("UnitMax",$BO25)),FALSE,TRUE)</formula>
    </cfRule>
    <cfRule type="expression" dxfId="341" priority="490" stopIfTrue="1">
      <formula>IF($BO25="",FALSE,TRUE)</formula>
    </cfRule>
  </conditionalFormatting>
  <conditionalFormatting sqref="J25:R29">
    <cfRule type="expression" dxfId="340" priority="487" stopIfTrue="1">
      <formula>IF(AND(ISERR(SEARCH("Cooling",$BO25)),ISERR(SEARCH("Range",$BO25))),FALSE,TRUE)</formula>
    </cfRule>
    <cfRule type="expression" dxfId="339" priority="488" stopIfTrue="1">
      <formula>IF($BO25="",FALSE,TRUE)</formula>
    </cfRule>
  </conditionalFormatting>
  <conditionalFormatting sqref="B30:F40">
    <cfRule type="expression" dxfId="338" priority="486" stopIfTrue="1">
      <formula>IF($BO30="",FALSE,TRUE)</formula>
    </cfRule>
  </conditionalFormatting>
  <conditionalFormatting sqref="H30:H40">
    <cfRule type="expression" dxfId="337" priority="484" stopIfTrue="1">
      <formula>IF(ISERR(SEARCH("UnitMin",$BO30)),FALSE,TRUE)</formula>
    </cfRule>
    <cfRule type="expression" dxfId="336" priority="485" stopIfTrue="1">
      <formula>IF($BO30="",FALSE,TRUE)</formula>
    </cfRule>
  </conditionalFormatting>
  <conditionalFormatting sqref="G30:G40">
    <cfRule type="expression" dxfId="335" priority="482" stopIfTrue="1">
      <formula>IF(ISERR(SEARCH("CapacityMax",$BO30)),FALSE,TRUE)</formula>
    </cfRule>
    <cfRule type="expression" dxfId="334" priority="483" stopIfTrue="1">
      <formula>IF($BO30="",FALSE,TRUE)</formula>
    </cfRule>
  </conditionalFormatting>
  <conditionalFormatting sqref="I30:I40">
    <cfRule type="expression" dxfId="333" priority="480" stopIfTrue="1">
      <formula>IF(ISERR(SEARCH("UnitMax",$BO30)),FALSE,TRUE)</formula>
    </cfRule>
    <cfRule type="expression" dxfId="332" priority="481" stopIfTrue="1">
      <formula>IF($BO30="",FALSE,TRUE)</formula>
    </cfRule>
  </conditionalFormatting>
  <conditionalFormatting sqref="J30:R40">
    <cfRule type="expression" dxfId="331" priority="478" stopIfTrue="1">
      <formula>IF(AND(ISERR(SEARCH("Cooling",$BO30)),ISERR(SEARCH("Range",$BO30))),FALSE,TRUE)</formula>
    </cfRule>
    <cfRule type="expression" dxfId="330" priority="479" stopIfTrue="1">
      <formula>IF($BO30="",FALSE,TRUE)</formula>
    </cfRule>
  </conditionalFormatting>
  <conditionalFormatting sqref="B4:F8">
    <cfRule type="expression" dxfId="329" priority="466" stopIfTrue="1">
      <formula>IF($BO4="",FALSE,TRUE)</formula>
    </cfRule>
  </conditionalFormatting>
  <conditionalFormatting sqref="H4:H8">
    <cfRule type="expression" dxfId="328" priority="464" stopIfTrue="1">
      <formula>IF(ISERR(SEARCH("UnitMin",$BO4)),FALSE,TRUE)</formula>
    </cfRule>
    <cfRule type="expression" dxfId="327" priority="465" stopIfTrue="1">
      <formula>IF($BO4="",FALSE,TRUE)</formula>
    </cfRule>
  </conditionalFormatting>
  <conditionalFormatting sqref="G4:G8">
    <cfRule type="expression" dxfId="326" priority="462" stopIfTrue="1">
      <formula>IF(ISERR(SEARCH("CapacityMax",$BO4)),FALSE,TRUE)</formula>
    </cfRule>
    <cfRule type="expression" dxfId="325" priority="463" stopIfTrue="1">
      <formula>IF($BO4="",FALSE,TRUE)</formula>
    </cfRule>
  </conditionalFormatting>
  <conditionalFormatting sqref="I4:I8">
    <cfRule type="expression" dxfId="324" priority="458" stopIfTrue="1">
      <formula>IF(ISERR(SEARCH("UnitMax",$BO4)),FALSE,TRUE)</formula>
    </cfRule>
    <cfRule type="expression" dxfId="323" priority="459" stopIfTrue="1">
      <formula>IF($BO4="",FALSE,TRUE)</formula>
    </cfRule>
  </conditionalFormatting>
  <conditionalFormatting sqref="J4:R8">
    <cfRule type="expression" dxfId="322" priority="456" stopIfTrue="1">
      <formula>IF(AND(ISERR(SEARCH("Cooling",$BO4)),ISERR(SEARCH("Range",$BO4))),FALSE,TRUE)</formula>
    </cfRule>
    <cfRule type="expression" dxfId="321" priority="457" stopIfTrue="1">
      <formula>IF($BO4="",FALSE,TRUE)</formula>
    </cfRule>
  </conditionalFormatting>
  <conditionalFormatting sqref="B25:F29">
    <cfRule type="expression" dxfId="320" priority="446" stopIfTrue="1">
      <formula>IF($BO25="",FALSE,TRUE)</formula>
    </cfRule>
  </conditionalFormatting>
  <conditionalFormatting sqref="H25:H29">
    <cfRule type="expression" dxfId="319" priority="444" stopIfTrue="1">
      <formula>IF(ISERR(SEARCH("UnitMin",$BO25)),FALSE,TRUE)</formula>
    </cfRule>
    <cfRule type="expression" dxfId="318" priority="445" stopIfTrue="1">
      <formula>IF($BO25="",FALSE,TRUE)</formula>
    </cfRule>
  </conditionalFormatting>
  <conditionalFormatting sqref="G25:G29">
    <cfRule type="expression" dxfId="317" priority="442" stopIfTrue="1">
      <formula>IF(ISERR(SEARCH("CapacityMax",$BO25)),FALSE,TRUE)</formula>
    </cfRule>
    <cfRule type="expression" dxfId="316" priority="443" stopIfTrue="1">
      <formula>IF($BO25="",FALSE,TRUE)</formula>
    </cfRule>
  </conditionalFormatting>
  <conditionalFormatting sqref="I25:I29">
    <cfRule type="expression" dxfId="315" priority="440" stopIfTrue="1">
      <formula>IF(ISERR(SEARCH("UnitMax",$BO25)),FALSE,TRUE)</formula>
    </cfRule>
    <cfRule type="expression" dxfId="314" priority="441" stopIfTrue="1">
      <formula>IF($BO25="",FALSE,TRUE)</formula>
    </cfRule>
  </conditionalFormatting>
  <conditionalFormatting sqref="J25:R29">
    <cfRule type="expression" dxfId="313" priority="438" stopIfTrue="1">
      <formula>IF(AND(ISERR(SEARCH("Cooling",$BO25)),ISERR(SEARCH("Range",$BO25))),FALSE,TRUE)</formula>
    </cfRule>
    <cfRule type="expression" dxfId="312" priority="439" stopIfTrue="1">
      <formula>IF($BO25="",FALSE,TRUE)</formula>
    </cfRule>
  </conditionalFormatting>
  <conditionalFormatting sqref="B30:F40">
    <cfRule type="expression" dxfId="311" priority="437" stopIfTrue="1">
      <formula>IF($BO30="",FALSE,TRUE)</formula>
    </cfRule>
  </conditionalFormatting>
  <conditionalFormatting sqref="H30:H40">
    <cfRule type="expression" dxfId="310" priority="435" stopIfTrue="1">
      <formula>IF(ISERR(SEARCH("UnitMin",$BO30)),FALSE,TRUE)</formula>
    </cfRule>
    <cfRule type="expression" dxfId="309" priority="436" stopIfTrue="1">
      <formula>IF($BO30="",FALSE,TRUE)</formula>
    </cfRule>
  </conditionalFormatting>
  <conditionalFormatting sqref="G30:G40">
    <cfRule type="expression" dxfId="308" priority="433" stopIfTrue="1">
      <formula>IF(ISERR(SEARCH("CapacityMax",$BO30)),FALSE,TRUE)</formula>
    </cfRule>
    <cfRule type="expression" dxfId="307" priority="434" stopIfTrue="1">
      <formula>IF($BO30="",FALSE,TRUE)</formula>
    </cfRule>
  </conditionalFormatting>
  <conditionalFormatting sqref="I30:I40">
    <cfRule type="expression" dxfId="306" priority="431" stopIfTrue="1">
      <formula>IF(ISERR(SEARCH("UnitMax",$BO30)),FALSE,TRUE)</formula>
    </cfRule>
    <cfRule type="expression" dxfId="305" priority="432" stopIfTrue="1">
      <formula>IF($BO30="",FALSE,TRUE)</formula>
    </cfRule>
  </conditionalFormatting>
  <conditionalFormatting sqref="J30:R40">
    <cfRule type="expression" dxfId="304" priority="429" stopIfTrue="1">
      <formula>IF(AND(ISERR(SEARCH("Cooling",$BO30)),ISERR(SEARCH("Range",$BO30))),FALSE,TRUE)</formula>
    </cfRule>
    <cfRule type="expression" dxfId="303" priority="430" stopIfTrue="1">
      <formula>IF($BO30="",FALSE,TRUE)</formula>
    </cfRule>
  </conditionalFormatting>
  <conditionalFormatting sqref="B41:F77">
    <cfRule type="expression" dxfId="302" priority="428" stopIfTrue="1">
      <formula>IF($BN41="",FALSE,TRUE)</formula>
    </cfRule>
  </conditionalFormatting>
  <conditionalFormatting sqref="H41:H77">
    <cfRule type="expression" dxfId="301" priority="426" stopIfTrue="1">
      <formula>IF(ISERR(SEARCH("UnitMin",$BN41)),FALSE,TRUE)</formula>
    </cfRule>
    <cfRule type="expression" dxfId="300" priority="427" stopIfTrue="1">
      <formula>IF($BN41="",FALSE,TRUE)</formula>
    </cfRule>
  </conditionalFormatting>
  <conditionalFormatting sqref="G41:G77">
    <cfRule type="expression" dxfId="299" priority="424" stopIfTrue="1">
      <formula>IF(ISERR(SEARCH("CapacityMax",$BN41)),FALSE,TRUE)</formula>
    </cfRule>
    <cfRule type="expression" dxfId="298" priority="425" stopIfTrue="1">
      <formula>IF($BN41="",FALSE,TRUE)</formula>
    </cfRule>
  </conditionalFormatting>
  <conditionalFormatting sqref="A41:A77">
    <cfRule type="expression" dxfId="297" priority="422" stopIfTrue="1">
      <formula>IF(ISERR(SEARCH("ODU_Duplicate",$BN41)),FALSE,TRUE)</formula>
    </cfRule>
    <cfRule type="expression" dxfId="296" priority="423" stopIfTrue="1">
      <formula>IF($BN41="",FALSE,TRUE)</formula>
    </cfRule>
  </conditionalFormatting>
  <conditionalFormatting sqref="I41:I77">
    <cfRule type="expression" dxfId="295" priority="420" stopIfTrue="1">
      <formula>IF(ISERR(SEARCH("UnitMax",$BN41)),FALSE,TRUE)</formula>
    </cfRule>
    <cfRule type="expression" dxfId="294" priority="421" stopIfTrue="1">
      <formula>IF($BN41="",FALSE,TRUE)</formula>
    </cfRule>
  </conditionalFormatting>
  <conditionalFormatting sqref="J41:R77">
    <cfRule type="expression" dxfId="293" priority="418" stopIfTrue="1">
      <formula>IF(AND(ISERR(SEARCH("Cooling",$BN41)),ISERR(SEARCH("Range",$BN41))),FALSE,TRUE)</formula>
    </cfRule>
    <cfRule type="expression" dxfId="292" priority="419" stopIfTrue="1">
      <formula>IF($BN41="",FALSE,TRUE)</formula>
    </cfRule>
  </conditionalFormatting>
  <conditionalFormatting sqref="A41:A77">
    <cfRule type="expression" dxfId="291" priority="416" stopIfTrue="1">
      <formula>IF(ISERR(SEARCH("ODU_Duplicate",$BO41)),FALSE,TRUE)</formula>
    </cfRule>
    <cfRule type="expression" dxfId="290" priority="417" stopIfTrue="1">
      <formula>IF($BO41="",FALSE,TRUE)</formula>
    </cfRule>
  </conditionalFormatting>
  <conditionalFormatting sqref="B41:F77">
    <cfRule type="expression" dxfId="289" priority="415" stopIfTrue="1">
      <formula>IF($BO41="",FALSE,TRUE)</formula>
    </cfRule>
  </conditionalFormatting>
  <conditionalFormatting sqref="H41:H77">
    <cfRule type="expression" dxfId="288" priority="413" stopIfTrue="1">
      <formula>IF(ISERR(SEARCH("UnitMin",$BO41)),FALSE,TRUE)</formula>
    </cfRule>
    <cfRule type="expression" dxfId="287" priority="414" stopIfTrue="1">
      <formula>IF($BO41="",FALSE,TRUE)</formula>
    </cfRule>
  </conditionalFormatting>
  <conditionalFormatting sqref="G41:G77">
    <cfRule type="expression" dxfId="286" priority="411" stopIfTrue="1">
      <formula>IF(ISERR(SEARCH("CapacityMax",$BO41)),FALSE,TRUE)</formula>
    </cfRule>
    <cfRule type="expression" dxfId="285" priority="412" stopIfTrue="1">
      <formula>IF($BO41="",FALSE,TRUE)</formula>
    </cfRule>
  </conditionalFormatting>
  <conditionalFormatting sqref="I41:I77">
    <cfRule type="expression" dxfId="284" priority="409" stopIfTrue="1">
      <formula>IF(ISERR(SEARCH("UnitMax",$BO41)),FALSE,TRUE)</formula>
    </cfRule>
    <cfRule type="expression" dxfId="283" priority="410" stopIfTrue="1">
      <formula>IF($BO41="",FALSE,TRUE)</formula>
    </cfRule>
  </conditionalFormatting>
  <conditionalFormatting sqref="J41:R77">
    <cfRule type="expression" dxfId="282" priority="407" stopIfTrue="1">
      <formula>IF(AND(ISERR(SEARCH("Cooling",$BO41)),ISERR(SEARCH("Range",$BO41))),FALSE,TRUE)</formula>
    </cfRule>
    <cfRule type="expression" dxfId="281" priority="408" stopIfTrue="1">
      <formula>IF($BO41="",FALSE,TRUE)</formula>
    </cfRule>
  </conditionalFormatting>
  <conditionalFormatting sqref="B41:F77">
    <cfRule type="expression" dxfId="280" priority="406" stopIfTrue="1">
      <formula>IF($BN41="",FALSE,TRUE)</formula>
    </cfRule>
  </conditionalFormatting>
  <conditionalFormatting sqref="H41:H77">
    <cfRule type="expression" dxfId="279" priority="404" stopIfTrue="1">
      <formula>IF(ISERR(SEARCH("UnitMin",$BN41)),FALSE,TRUE)</formula>
    </cfRule>
    <cfRule type="expression" dxfId="278" priority="405" stopIfTrue="1">
      <formula>IF($BN41="",FALSE,TRUE)</formula>
    </cfRule>
  </conditionalFormatting>
  <conditionalFormatting sqref="G41:G77">
    <cfRule type="expression" dxfId="277" priority="402" stopIfTrue="1">
      <formula>IF(ISERR(SEARCH("CapacityMax",$BN41)),FALSE,TRUE)</formula>
    </cfRule>
    <cfRule type="expression" dxfId="276" priority="403" stopIfTrue="1">
      <formula>IF($BN41="",FALSE,TRUE)</formula>
    </cfRule>
  </conditionalFormatting>
  <conditionalFormatting sqref="A41:A77">
    <cfRule type="expression" dxfId="275" priority="400" stopIfTrue="1">
      <formula>IF(ISERR(SEARCH("ODU_Duplicate",$BN41)),FALSE,TRUE)</formula>
    </cfRule>
    <cfRule type="expression" dxfId="274" priority="401" stopIfTrue="1">
      <formula>IF($BN41="",FALSE,TRUE)</formula>
    </cfRule>
  </conditionalFormatting>
  <conditionalFormatting sqref="I41:I77">
    <cfRule type="expression" dxfId="273" priority="398" stopIfTrue="1">
      <formula>IF(ISERR(SEARCH("UnitMax",$BN41)),FALSE,TRUE)</formula>
    </cfRule>
    <cfRule type="expression" dxfId="272" priority="399" stopIfTrue="1">
      <formula>IF($BN41="",FALSE,TRUE)</formula>
    </cfRule>
  </conditionalFormatting>
  <conditionalFormatting sqref="J41:R77">
    <cfRule type="expression" dxfId="271" priority="396" stopIfTrue="1">
      <formula>IF(AND(ISERR(SEARCH("Cooling",$BN41)),ISERR(SEARCH("Range",$BN41))),FALSE,TRUE)</formula>
    </cfRule>
    <cfRule type="expression" dxfId="270" priority="397" stopIfTrue="1">
      <formula>IF($BN41="",FALSE,TRUE)</formula>
    </cfRule>
  </conditionalFormatting>
  <conditionalFormatting sqref="A41:A77">
    <cfRule type="expression" dxfId="269" priority="394" stopIfTrue="1">
      <formula>IF(ISERR(SEARCH("ODU_Duplicate",$BO41)),FALSE,TRUE)</formula>
    </cfRule>
    <cfRule type="expression" dxfId="268" priority="395" stopIfTrue="1">
      <formula>IF($BO41="",FALSE,TRUE)</formula>
    </cfRule>
  </conditionalFormatting>
  <conditionalFormatting sqref="B41:F77">
    <cfRule type="expression" dxfId="267" priority="393" stopIfTrue="1">
      <formula>IF($BO41="",FALSE,TRUE)</formula>
    </cfRule>
  </conditionalFormatting>
  <conditionalFormatting sqref="H41:H77">
    <cfRule type="expression" dxfId="266" priority="391" stopIfTrue="1">
      <formula>IF(ISERR(SEARCH("UnitMin",$BO41)),FALSE,TRUE)</formula>
    </cfRule>
    <cfRule type="expression" dxfId="265" priority="392" stopIfTrue="1">
      <formula>IF($BO41="",FALSE,TRUE)</formula>
    </cfRule>
  </conditionalFormatting>
  <conditionalFormatting sqref="G41:G77">
    <cfRule type="expression" dxfId="264" priority="389" stopIfTrue="1">
      <formula>IF(ISERR(SEARCH("CapacityMax",$BO41)),FALSE,TRUE)</formula>
    </cfRule>
    <cfRule type="expression" dxfId="263" priority="390" stopIfTrue="1">
      <formula>IF($BO41="",FALSE,TRUE)</formula>
    </cfRule>
  </conditionalFormatting>
  <conditionalFormatting sqref="I41:I77">
    <cfRule type="expression" dxfId="262" priority="387" stopIfTrue="1">
      <formula>IF(ISERR(SEARCH("UnitMax",$BO41)),FALSE,TRUE)</formula>
    </cfRule>
    <cfRule type="expression" dxfId="261" priority="388" stopIfTrue="1">
      <formula>IF($BO41="",FALSE,TRUE)</formula>
    </cfRule>
  </conditionalFormatting>
  <conditionalFormatting sqref="J41:R77">
    <cfRule type="expression" dxfId="260" priority="385" stopIfTrue="1">
      <formula>IF(AND(ISERR(SEARCH("Cooling",$BO41)),ISERR(SEARCH("Range",$BO41))),FALSE,TRUE)</formula>
    </cfRule>
    <cfRule type="expression" dxfId="259" priority="386" stopIfTrue="1">
      <formula>IF($BO41="",FALSE,TRUE)</formula>
    </cfRule>
  </conditionalFormatting>
  <conditionalFormatting sqref="B4:F77">
    <cfRule type="expression" dxfId="258" priority="362" stopIfTrue="1">
      <formula>IF($BO4="",FALSE,TRUE)</formula>
    </cfRule>
  </conditionalFormatting>
  <conditionalFormatting sqref="H4:H77">
    <cfRule type="expression" dxfId="257" priority="360" stopIfTrue="1">
      <formula>IF(ISERR(SEARCH("UnitMin",$BO4)),FALSE,TRUE)</formula>
    </cfRule>
    <cfRule type="expression" dxfId="256" priority="361" stopIfTrue="1">
      <formula>IF($BO4="",FALSE,TRUE)</formula>
    </cfRule>
  </conditionalFormatting>
  <conditionalFormatting sqref="G4:G77">
    <cfRule type="expression" dxfId="255" priority="358" stopIfTrue="1">
      <formula>IF(ISERR(SEARCH("CapacityMax",$BO4)),FALSE,TRUE)</formula>
    </cfRule>
    <cfRule type="expression" dxfId="254" priority="359" stopIfTrue="1">
      <formula>IF($BO4="",FALSE,TRUE)</formula>
    </cfRule>
  </conditionalFormatting>
  <conditionalFormatting sqref="A4:A77">
    <cfRule type="expression" dxfId="253" priority="356" stopIfTrue="1">
      <formula>IF(ISERR(SEARCH("ODU_Duplicate",$BO4)),FALSE,TRUE)</formula>
    </cfRule>
    <cfRule type="expression" dxfId="252" priority="357" stopIfTrue="1">
      <formula>IF($BO4="",FALSE,TRUE)</formula>
    </cfRule>
  </conditionalFormatting>
  <conditionalFormatting sqref="I4:I77">
    <cfRule type="expression" dxfId="251" priority="354" stopIfTrue="1">
      <formula>IF(ISERR(SEARCH("UnitMax",$BO4)),FALSE,TRUE)</formula>
    </cfRule>
    <cfRule type="expression" dxfId="250" priority="355" stopIfTrue="1">
      <formula>IF($BO4="",FALSE,TRUE)</formula>
    </cfRule>
  </conditionalFormatting>
  <conditionalFormatting sqref="J4:R77">
    <cfRule type="expression" dxfId="249" priority="352" stopIfTrue="1">
      <formula>IF(AND(ISERR(SEARCH("Cooling",$BO4)),ISERR(SEARCH("Range",$BO4))),FALSE,TRUE)</formula>
    </cfRule>
    <cfRule type="expression" dxfId="248" priority="353" stopIfTrue="1">
      <formula>IF($BO4="",FALSE,TRUE)</formula>
    </cfRule>
  </conditionalFormatting>
  <conditionalFormatting sqref="B4:F8">
    <cfRule type="expression" dxfId="247" priority="323" stopIfTrue="1">
      <formula>IF($BO4="",FALSE,TRUE)</formula>
    </cfRule>
  </conditionalFormatting>
  <conditionalFormatting sqref="H4:H8">
    <cfRule type="expression" dxfId="246" priority="321" stopIfTrue="1">
      <formula>IF(ISERR(SEARCH("UnitMin",$BO4)),FALSE,TRUE)</formula>
    </cfRule>
    <cfRule type="expression" dxfId="245" priority="322" stopIfTrue="1">
      <formula>IF($BO4="",FALSE,TRUE)</formula>
    </cfRule>
  </conditionalFormatting>
  <conditionalFormatting sqref="G4:G8">
    <cfRule type="expression" dxfId="244" priority="319" stopIfTrue="1">
      <formula>IF(ISERR(SEARCH("CapacityMax",$BO4)),FALSE,TRUE)</formula>
    </cfRule>
    <cfRule type="expression" dxfId="243" priority="320" stopIfTrue="1">
      <formula>IF($BO4="",FALSE,TRUE)</formula>
    </cfRule>
  </conditionalFormatting>
  <conditionalFormatting sqref="I4:I8">
    <cfRule type="expression" dxfId="242" priority="315" stopIfTrue="1">
      <formula>IF(ISERR(SEARCH("UnitMax",$BO4)),FALSE,TRUE)</formula>
    </cfRule>
    <cfRule type="expression" dxfId="241" priority="316" stopIfTrue="1">
      <formula>IF($BO4="",FALSE,TRUE)</formula>
    </cfRule>
  </conditionalFormatting>
  <conditionalFormatting sqref="J4:R8">
    <cfRule type="expression" dxfId="240" priority="313" stopIfTrue="1">
      <formula>IF(AND(ISERR(SEARCH("Cooling",$BO4)),ISERR(SEARCH("Range",$BO4))),FALSE,TRUE)</formula>
    </cfRule>
    <cfRule type="expression" dxfId="239" priority="314" stopIfTrue="1">
      <formula>IF($BO4="",FALSE,TRUE)</formula>
    </cfRule>
  </conditionalFormatting>
  <conditionalFormatting sqref="B25:F29">
    <cfRule type="expression" dxfId="238" priority="303" stopIfTrue="1">
      <formula>IF($BO25="",FALSE,TRUE)</formula>
    </cfRule>
  </conditionalFormatting>
  <conditionalFormatting sqref="H25:H29">
    <cfRule type="expression" dxfId="237" priority="301" stopIfTrue="1">
      <formula>IF(ISERR(SEARCH("UnitMin",$BO25)),FALSE,TRUE)</formula>
    </cfRule>
    <cfRule type="expression" dxfId="236" priority="302" stopIfTrue="1">
      <formula>IF($BO25="",FALSE,TRUE)</formula>
    </cfRule>
  </conditionalFormatting>
  <conditionalFormatting sqref="G25:G29">
    <cfRule type="expression" dxfId="235" priority="299" stopIfTrue="1">
      <formula>IF(ISERR(SEARCH("CapacityMax",$BO25)),FALSE,TRUE)</formula>
    </cfRule>
    <cfRule type="expression" dxfId="234" priority="300" stopIfTrue="1">
      <formula>IF($BO25="",FALSE,TRUE)</formula>
    </cfRule>
  </conditionalFormatting>
  <conditionalFormatting sqref="I25:I29">
    <cfRule type="expression" dxfId="233" priority="297" stopIfTrue="1">
      <formula>IF(ISERR(SEARCH("UnitMax",$BO25)),FALSE,TRUE)</formula>
    </cfRule>
    <cfRule type="expression" dxfId="232" priority="298" stopIfTrue="1">
      <formula>IF($BO25="",FALSE,TRUE)</formula>
    </cfRule>
  </conditionalFormatting>
  <conditionalFormatting sqref="J25:R29">
    <cfRule type="expression" dxfId="231" priority="295" stopIfTrue="1">
      <formula>IF(AND(ISERR(SEARCH("Cooling",$BO25)),ISERR(SEARCH("Range",$BO25))),FALSE,TRUE)</formula>
    </cfRule>
    <cfRule type="expression" dxfId="230" priority="296" stopIfTrue="1">
      <formula>IF($BO25="",FALSE,TRUE)</formula>
    </cfRule>
  </conditionalFormatting>
  <conditionalFormatting sqref="B30:F40">
    <cfRule type="expression" dxfId="229" priority="294" stopIfTrue="1">
      <formula>IF($BO30="",FALSE,TRUE)</formula>
    </cfRule>
  </conditionalFormatting>
  <conditionalFormatting sqref="H30:H40">
    <cfRule type="expression" dxfId="228" priority="292" stopIfTrue="1">
      <formula>IF(ISERR(SEARCH("UnitMin",$BO30)),FALSE,TRUE)</formula>
    </cfRule>
    <cfRule type="expression" dxfId="227" priority="293" stopIfTrue="1">
      <formula>IF($BO30="",FALSE,TRUE)</formula>
    </cfRule>
  </conditionalFormatting>
  <conditionalFormatting sqref="G30:G40">
    <cfRule type="expression" dxfId="226" priority="290" stopIfTrue="1">
      <formula>IF(ISERR(SEARCH("CapacityMax",$BO30)),FALSE,TRUE)</formula>
    </cfRule>
    <cfRule type="expression" dxfId="225" priority="291" stopIfTrue="1">
      <formula>IF($BO30="",FALSE,TRUE)</formula>
    </cfRule>
  </conditionalFormatting>
  <conditionalFormatting sqref="I30:I40">
    <cfRule type="expression" dxfId="224" priority="288" stopIfTrue="1">
      <formula>IF(ISERR(SEARCH("UnitMax",$BO30)),FALSE,TRUE)</formula>
    </cfRule>
    <cfRule type="expression" dxfId="223" priority="289" stopIfTrue="1">
      <formula>IF($BO30="",FALSE,TRUE)</formula>
    </cfRule>
  </conditionalFormatting>
  <conditionalFormatting sqref="J30:R40">
    <cfRule type="expression" dxfId="222" priority="286" stopIfTrue="1">
      <formula>IF(AND(ISERR(SEARCH("Cooling",$BO30)),ISERR(SEARCH("Range",$BO30))),FALSE,TRUE)</formula>
    </cfRule>
    <cfRule type="expression" dxfId="221" priority="287" stopIfTrue="1">
      <formula>IF($BO30="",FALSE,TRUE)</formula>
    </cfRule>
  </conditionalFormatting>
  <conditionalFormatting sqref="AM13:AQ40 BE16:BF40 BC4:BF15 AL4:AL40 AR4:AV40 BB4:BB40">
    <cfRule type="expression" dxfId="220" priority="273" stopIfTrue="1">
      <formula>IF(AND(ISERR(SEARCH("Heating",$BN4)),ISERR(SEARCH("Range",$BN4))),FALSE,TRUE)</formula>
    </cfRule>
    <cfRule type="expression" dxfId="219" priority="274" stopIfTrue="1">
      <formula>IF($BN4="",FALSE,TRUE)</formula>
    </cfRule>
  </conditionalFormatting>
  <conditionalFormatting sqref="BJ13:BK40">
    <cfRule type="expression" dxfId="218" priority="272" stopIfTrue="1">
      <formula>IF($BN25="",FALSE,TRUE)</formula>
    </cfRule>
  </conditionalFormatting>
  <conditionalFormatting sqref="AK4:AK40">
    <cfRule type="expression" dxfId="217" priority="270" stopIfTrue="1">
      <formula>IF($BN4="",FALSE,TRUE)</formula>
    </cfRule>
    <cfRule type="expression" dxfId="216" priority="271" stopIfTrue="1">
      <formula>IF($BN4="",FALSE,TRUE)</formula>
    </cfRule>
  </conditionalFormatting>
  <conditionalFormatting sqref="BH13:BI40">
    <cfRule type="expression" dxfId="215" priority="266" stopIfTrue="1">
      <formula>IF(AND(ISERR(SEARCH("Heating",$BN25)),ISERR(SEARCH("Range",$BN25))),FALSE,TRUE)</formula>
    </cfRule>
    <cfRule type="expression" dxfId="214" priority="267" stopIfTrue="1">
      <formula>IF($BN25="",FALSE,TRUE)</formula>
    </cfRule>
  </conditionalFormatting>
  <conditionalFormatting sqref="BG13:BG40">
    <cfRule type="expression" dxfId="213" priority="264" stopIfTrue="1">
      <formula>IF(AND(ISERR(SEARCH("Heating",$BN28)),ISERR(SEARCH("Range",$BN28))),FALSE,TRUE)</formula>
    </cfRule>
    <cfRule type="expression" dxfId="212" priority="265" stopIfTrue="1">
      <formula>IF($BN28="",FALSE,TRUE)</formula>
    </cfRule>
  </conditionalFormatting>
  <conditionalFormatting sqref="B4:F8">
    <cfRule type="expression" dxfId="211" priority="263" stopIfTrue="1">
      <formula>IF($BO4="",FALSE,TRUE)</formula>
    </cfRule>
  </conditionalFormatting>
  <conditionalFormatting sqref="H4:H8">
    <cfRule type="expression" dxfId="210" priority="261" stopIfTrue="1">
      <formula>IF(ISERR(SEARCH("UnitMin",$BO4)),FALSE,TRUE)</formula>
    </cfRule>
    <cfRule type="expression" dxfId="209" priority="262" stopIfTrue="1">
      <formula>IF($BO4="",FALSE,TRUE)</formula>
    </cfRule>
  </conditionalFormatting>
  <conditionalFormatting sqref="G4:G8">
    <cfRule type="expression" dxfId="208" priority="259" stopIfTrue="1">
      <formula>IF(ISERR(SEARCH("CapacityMax",$BO4)),FALSE,TRUE)</formula>
    </cfRule>
    <cfRule type="expression" dxfId="207" priority="260" stopIfTrue="1">
      <formula>IF($BO4="",FALSE,TRUE)</formula>
    </cfRule>
  </conditionalFormatting>
  <conditionalFormatting sqref="I4:I8">
    <cfRule type="expression" dxfId="206" priority="255" stopIfTrue="1">
      <formula>IF(ISERR(SEARCH("UnitMax",$BO4)),FALSE,TRUE)</formula>
    </cfRule>
    <cfRule type="expression" dxfId="205" priority="256" stopIfTrue="1">
      <formula>IF($BO4="",FALSE,TRUE)</formula>
    </cfRule>
  </conditionalFormatting>
  <conditionalFormatting sqref="J4:R8">
    <cfRule type="expression" dxfId="204" priority="253" stopIfTrue="1">
      <formula>IF(AND(ISERR(SEARCH("Cooling",$BO4)),ISERR(SEARCH("Range",$BO4))),FALSE,TRUE)</formula>
    </cfRule>
    <cfRule type="expression" dxfId="203" priority="254" stopIfTrue="1">
      <formula>IF($BO4="",FALSE,TRUE)</formula>
    </cfRule>
  </conditionalFormatting>
  <conditionalFormatting sqref="B25:F29">
    <cfRule type="expression" dxfId="202" priority="243" stopIfTrue="1">
      <formula>IF($BO25="",FALSE,TRUE)</formula>
    </cfRule>
  </conditionalFormatting>
  <conditionalFormatting sqref="H25:H29">
    <cfRule type="expression" dxfId="201" priority="241" stopIfTrue="1">
      <formula>IF(ISERR(SEARCH("UnitMin",$BO25)),FALSE,TRUE)</formula>
    </cfRule>
    <cfRule type="expression" dxfId="200" priority="242" stopIfTrue="1">
      <formula>IF($BO25="",FALSE,TRUE)</formula>
    </cfRule>
  </conditionalFormatting>
  <conditionalFormatting sqref="G25:G29">
    <cfRule type="expression" dxfId="199" priority="239" stopIfTrue="1">
      <formula>IF(ISERR(SEARCH("CapacityMax",$BO25)),FALSE,TRUE)</formula>
    </cfRule>
    <cfRule type="expression" dxfId="198" priority="240" stopIfTrue="1">
      <formula>IF($BO25="",FALSE,TRUE)</formula>
    </cfRule>
  </conditionalFormatting>
  <conditionalFormatting sqref="I25:I29">
    <cfRule type="expression" dxfId="197" priority="237" stopIfTrue="1">
      <formula>IF(ISERR(SEARCH("UnitMax",$BO25)),FALSE,TRUE)</formula>
    </cfRule>
    <cfRule type="expression" dxfId="196" priority="238" stopIfTrue="1">
      <formula>IF($BO25="",FALSE,TRUE)</formula>
    </cfRule>
  </conditionalFormatting>
  <conditionalFormatting sqref="J25:R29">
    <cfRule type="expression" dxfId="195" priority="235" stopIfTrue="1">
      <formula>IF(AND(ISERR(SEARCH("Cooling",$BO25)),ISERR(SEARCH("Range",$BO25))),FALSE,TRUE)</formula>
    </cfRule>
    <cfRule type="expression" dxfId="194" priority="236" stopIfTrue="1">
      <formula>IF($BO25="",FALSE,TRUE)</formula>
    </cfRule>
  </conditionalFormatting>
  <conditionalFormatting sqref="B30:F40">
    <cfRule type="expression" dxfId="193" priority="234" stopIfTrue="1">
      <formula>IF($BO30="",FALSE,TRUE)</formula>
    </cfRule>
  </conditionalFormatting>
  <conditionalFormatting sqref="H30:H40">
    <cfRule type="expression" dxfId="192" priority="232" stopIfTrue="1">
      <formula>IF(ISERR(SEARCH("UnitMin",$BO30)),FALSE,TRUE)</formula>
    </cfRule>
    <cfRule type="expression" dxfId="191" priority="233" stopIfTrue="1">
      <formula>IF($BO30="",FALSE,TRUE)</formula>
    </cfRule>
  </conditionalFormatting>
  <conditionalFormatting sqref="G30:G40">
    <cfRule type="expression" dxfId="190" priority="230" stopIfTrue="1">
      <formula>IF(ISERR(SEARCH("CapacityMax",$BO30)),FALSE,TRUE)</formula>
    </cfRule>
    <cfRule type="expression" dxfId="189" priority="231" stopIfTrue="1">
      <formula>IF($BO30="",FALSE,TRUE)</formula>
    </cfRule>
  </conditionalFormatting>
  <conditionalFormatting sqref="I30:I40">
    <cfRule type="expression" dxfId="188" priority="228" stopIfTrue="1">
      <formula>IF(ISERR(SEARCH("UnitMax",$BO30)),FALSE,TRUE)</formula>
    </cfRule>
    <cfRule type="expression" dxfId="187" priority="229" stopIfTrue="1">
      <formula>IF($BO30="",FALSE,TRUE)</formula>
    </cfRule>
  </conditionalFormatting>
  <conditionalFormatting sqref="J30:R40">
    <cfRule type="expression" dxfId="186" priority="226" stopIfTrue="1">
      <formula>IF(AND(ISERR(SEARCH("Cooling",$BO30)),ISERR(SEARCH("Range",$BO30))),FALSE,TRUE)</formula>
    </cfRule>
    <cfRule type="expression" dxfId="185" priority="227" stopIfTrue="1">
      <formula>IF($BO30="",FALSE,TRUE)</formula>
    </cfRule>
  </conditionalFormatting>
  <conditionalFormatting sqref="AW13:BA40">
    <cfRule type="expression" dxfId="184" priority="224" stopIfTrue="1">
      <formula>IF(AND(ISERR(SEARCH("Heating",$BN13)),ISERR(SEARCH("Range",$BN13))),FALSE,TRUE)</formula>
    </cfRule>
    <cfRule type="expression" dxfId="183" priority="225" stopIfTrue="1">
      <formula>IF($BN13="",FALSE,TRUE)</formula>
    </cfRule>
  </conditionalFormatting>
  <conditionalFormatting sqref="Z13:Z40">
    <cfRule type="expression" dxfId="182" priority="222" stopIfTrue="1">
      <formula>IF(AND(ISERR(SEARCH("Heating",$BN13)),ISERR(SEARCH("Range",$BN13))),FALSE,TRUE)</formula>
    </cfRule>
    <cfRule type="expression" dxfId="181" priority="223" stopIfTrue="1">
      <formula>IF($BN13="",FALSE,TRUE)</formula>
    </cfRule>
  </conditionalFormatting>
  <conditionalFormatting sqref="BG13:BG40">
    <cfRule type="expression" dxfId="180" priority="220" stopIfTrue="1">
      <formula>IF(AND(ISERR(SEARCH("Heating",$BN13)),ISERR(SEARCH("Range",$BN13))),FALSE,TRUE)</formula>
    </cfRule>
    <cfRule type="expression" dxfId="179" priority="221" stopIfTrue="1">
      <formula>IF($BN13="",FALSE,TRUE)</formula>
    </cfRule>
  </conditionalFormatting>
  <conditionalFormatting sqref="BI13:BJ40">
    <cfRule type="expression" dxfId="178" priority="218" stopIfTrue="1">
      <formula>IF(AND(ISERR(SEARCH("Heating",$BN13)),ISERR(SEARCH("Range",$BN13))),FALSE,TRUE)</formula>
    </cfRule>
    <cfRule type="expression" dxfId="177" priority="219" stopIfTrue="1">
      <formula>IF($BN13="",FALSE,TRUE)</formula>
    </cfRule>
  </conditionalFormatting>
  <conditionalFormatting sqref="BK13:BK40">
    <cfRule type="expression" dxfId="176" priority="216" stopIfTrue="1">
      <formula>IF(AND(ISERR(SEARCH("Heating",$BN13)),ISERR(SEARCH("Range",$BN13))),FALSE,TRUE)</formula>
    </cfRule>
    <cfRule type="expression" dxfId="175" priority="217" stopIfTrue="1">
      <formula>IF($BN13="",FALSE,TRUE)</formula>
    </cfRule>
  </conditionalFormatting>
  <conditionalFormatting sqref="V13:Y40">
    <cfRule type="expression" dxfId="174" priority="214" stopIfTrue="1">
      <formula>IF(AND(ISERR(SEARCH("Heating",$BN13)),ISERR(SEARCH("Range",$BN13))),FALSE,TRUE)</formula>
    </cfRule>
    <cfRule type="expression" dxfId="173" priority="215" stopIfTrue="1">
      <formula>IF($BN13="",FALSE,TRUE)</formula>
    </cfRule>
  </conditionalFormatting>
  <conditionalFormatting sqref="B41:F77">
    <cfRule type="expression" dxfId="172" priority="207" stopIfTrue="1">
      <formula>IF($BN41="",FALSE,TRUE)</formula>
    </cfRule>
  </conditionalFormatting>
  <conditionalFormatting sqref="H41:H77">
    <cfRule type="expression" dxfId="171" priority="205" stopIfTrue="1">
      <formula>IF(ISERR(SEARCH("UnitMin",$BN41)),FALSE,TRUE)</formula>
    </cfRule>
    <cfRule type="expression" dxfId="170" priority="206" stopIfTrue="1">
      <formula>IF($BN41="",FALSE,TRUE)</formula>
    </cfRule>
  </conditionalFormatting>
  <conditionalFormatting sqref="G41:G77">
    <cfRule type="expression" dxfId="169" priority="203" stopIfTrue="1">
      <formula>IF(ISERR(SEARCH("CapacityMax",$BN41)),FALSE,TRUE)</formula>
    </cfRule>
    <cfRule type="expression" dxfId="168" priority="204" stopIfTrue="1">
      <formula>IF($BN41="",FALSE,TRUE)</formula>
    </cfRule>
  </conditionalFormatting>
  <conditionalFormatting sqref="A41:A77">
    <cfRule type="expression" dxfId="167" priority="201" stopIfTrue="1">
      <formula>IF(ISERR(SEARCH("ODU_Duplicate",$BN41)),FALSE,TRUE)</formula>
    </cfRule>
    <cfRule type="expression" dxfId="166" priority="202" stopIfTrue="1">
      <formula>IF($BN41="",FALSE,TRUE)</formula>
    </cfRule>
  </conditionalFormatting>
  <conditionalFormatting sqref="I41:I77">
    <cfRule type="expression" dxfId="165" priority="199" stopIfTrue="1">
      <formula>IF(ISERR(SEARCH("UnitMax",$BN41)),FALSE,TRUE)</formula>
    </cfRule>
    <cfRule type="expression" dxfId="164" priority="200" stopIfTrue="1">
      <formula>IF($BN41="",FALSE,TRUE)</formula>
    </cfRule>
  </conditionalFormatting>
  <conditionalFormatting sqref="J41:R77">
    <cfRule type="expression" dxfId="163" priority="197" stopIfTrue="1">
      <formula>IF(AND(ISERR(SEARCH("Cooling",$BN41)),ISERR(SEARCH("Range",$BN41))),FALSE,TRUE)</formula>
    </cfRule>
    <cfRule type="expression" dxfId="162" priority="198" stopIfTrue="1">
      <formula>IF($BN41="",FALSE,TRUE)</formula>
    </cfRule>
  </conditionalFormatting>
  <conditionalFormatting sqref="A41:A77">
    <cfRule type="expression" dxfId="161" priority="195" stopIfTrue="1">
      <formula>IF(ISERR(SEARCH("ODU_Duplicate",$BO41)),FALSE,TRUE)</formula>
    </cfRule>
    <cfRule type="expression" dxfId="160" priority="196" stopIfTrue="1">
      <formula>IF($BO41="",FALSE,TRUE)</formula>
    </cfRule>
  </conditionalFormatting>
  <conditionalFormatting sqref="B41:F77">
    <cfRule type="expression" dxfId="159" priority="194" stopIfTrue="1">
      <formula>IF($BO41="",FALSE,TRUE)</formula>
    </cfRule>
  </conditionalFormatting>
  <conditionalFormatting sqref="H41:H77">
    <cfRule type="expression" dxfId="158" priority="192" stopIfTrue="1">
      <formula>IF(ISERR(SEARCH("UnitMin",$BO41)),FALSE,TRUE)</formula>
    </cfRule>
    <cfRule type="expression" dxfId="157" priority="193" stopIfTrue="1">
      <formula>IF($BO41="",FALSE,TRUE)</formula>
    </cfRule>
  </conditionalFormatting>
  <conditionalFormatting sqref="G41:G77">
    <cfRule type="expression" dxfId="156" priority="190" stopIfTrue="1">
      <formula>IF(ISERR(SEARCH("CapacityMax",$BO41)),FALSE,TRUE)</formula>
    </cfRule>
    <cfRule type="expression" dxfId="155" priority="191" stopIfTrue="1">
      <formula>IF($BO41="",FALSE,TRUE)</formula>
    </cfRule>
  </conditionalFormatting>
  <conditionalFormatting sqref="I41:I77">
    <cfRule type="expression" dxfId="154" priority="188" stopIfTrue="1">
      <formula>IF(ISERR(SEARCH("UnitMax",$BO41)),FALSE,TRUE)</formula>
    </cfRule>
    <cfRule type="expression" dxfId="153" priority="189" stopIfTrue="1">
      <formula>IF($BO41="",FALSE,TRUE)</formula>
    </cfRule>
  </conditionalFormatting>
  <conditionalFormatting sqref="J41:R77">
    <cfRule type="expression" dxfId="152" priority="186" stopIfTrue="1">
      <formula>IF(AND(ISERR(SEARCH("Cooling",$BO41)),ISERR(SEARCH("Range",$BO41))),FALSE,TRUE)</formula>
    </cfRule>
    <cfRule type="expression" dxfId="151" priority="187" stopIfTrue="1">
      <formula>IF($BO41="",FALSE,TRUE)</formula>
    </cfRule>
  </conditionalFormatting>
  <conditionalFormatting sqref="B41:F77">
    <cfRule type="expression" dxfId="150" priority="185" stopIfTrue="1">
      <formula>IF($BN41="",FALSE,TRUE)</formula>
    </cfRule>
  </conditionalFormatting>
  <conditionalFormatting sqref="H41:H77">
    <cfRule type="expression" dxfId="149" priority="183" stopIfTrue="1">
      <formula>IF(ISERR(SEARCH("UnitMin",$BN41)),FALSE,TRUE)</formula>
    </cfRule>
    <cfRule type="expression" dxfId="148" priority="184" stopIfTrue="1">
      <formula>IF($BN41="",FALSE,TRUE)</formula>
    </cfRule>
  </conditionalFormatting>
  <conditionalFormatting sqref="G41:G77">
    <cfRule type="expression" dxfId="147" priority="181" stopIfTrue="1">
      <formula>IF(ISERR(SEARCH("CapacityMax",$BN41)),FALSE,TRUE)</formula>
    </cfRule>
    <cfRule type="expression" dxfId="146" priority="182" stopIfTrue="1">
      <formula>IF($BN41="",FALSE,TRUE)</formula>
    </cfRule>
  </conditionalFormatting>
  <conditionalFormatting sqref="A41:A77">
    <cfRule type="expression" dxfId="145" priority="179" stopIfTrue="1">
      <formula>IF(ISERR(SEARCH("ODU_Duplicate",$BN41)),FALSE,TRUE)</formula>
    </cfRule>
    <cfRule type="expression" dxfId="144" priority="180" stopIfTrue="1">
      <formula>IF($BN41="",FALSE,TRUE)</formula>
    </cfRule>
  </conditionalFormatting>
  <conditionalFormatting sqref="I41:I77">
    <cfRule type="expression" dxfId="143" priority="177" stopIfTrue="1">
      <formula>IF(ISERR(SEARCH("UnitMax",$BN41)),FALSE,TRUE)</formula>
    </cfRule>
    <cfRule type="expression" dxfId="142" priority="178" stopIfTrue="1">
      <formula>IF($BN41="",FALSE,TRUE)</formula>
    </cfRule>
  </conditionalFormatting>
  <conditionalFormatting sqref="J41:U77">
    <cfRule type="expression" dxfId="141" priority="175" stopIfTrue="1">
      <formula>IF(AND(ISERR(SEARCH("Cooling",$BN41)),ISERR(SEARCH("Range",$BN41))),FALSE,TRUE)</formula>
    </cfRule>
    <cfRule type="expression" dxfId="140" priority="176" stopIfTrue="1">
      <formula>IF($BN41="",FALSE,TRUE)</formula>
    </cfRule>
  </conditionalFormatting>
  <conditionalFormatting sqref="AL41:AV77 BB41:BB77">
    <cfRule type="expression" dxfId="139" priority="173" stopIfTrue="1">
      <formula>IF(AND(ISERR(SEARCH("Heating",$BN41)),ISERR(SEARCH("Range",$BN41))),FALSE,TRUE)</formula>
    </cfRule>
    <cfRule type="expression" dxfId="138" priority="174" stopIfTrue="1">
      <formula>IF($BN41="",FALSE,TRUE)</formula>
    </cfRule>
  </conditionalFormatting>
  <conditionalFormatting sqref="AK41:AK77">
    <cfRule type="expression" dxfId="137" priority="171" stopIfTrue="1">
      <formula>IF($BN41="",FALSE,TRUE)</formula>
    </cfRule>
    <cfRule type="expression" dxfId="136" priority="172" stopIfTrue="1">
      <formula>IF($BN41="",FALSE,TRUE)</formula>
    </cfRule>
  </conditionalFormatting>
  <conditionalFormatting sqref="AG41:AJ77">
    <cfRule type="expression" dxfId="135" priority="169" stopIfTrue="1">
      <formula>IF(AND(ISERR(SEARCH("Cooling",$BN41)),ISERR(SEARCH("Range",$BN41))),FALSE,TRUE)</formula>
    </cfRule>
    <cfRule type="expression" dxfId="134" priority="170" stopIfTrue="1">
      <formula>IF($BN41="",FALSE,TRUE)</formula>
    </cfRule>
  </conditionalFormatting>
  <conditionalFormatting sqref="A41:A77">
    <cfRule type="expression" dxfId="133" priority="167" stopIfTrue="1">
      <formula>IF(ISERR(SEARCH("ODU_Duplicate",$BO41)),FALSE,TRUE)</formula>
    </cfRule>
    <cfRule type="expression" dxfId="132" priority="168" stopIfTrue="1">
      <formula>IF($BO41="",FALSE,TRUE)</formula>
    </cfRule>
  </conditionalFormatting>
  <conditionalFormatting sqref="B41:F77">
    <cfRule type="expression" dxfId="131" priority="166" stopIfTrue="1">
      <formula>IF($BO41="",FALSE,TRUE)</formula>
    </cfRule>
  </conditionalFormatting>
  <conditionalFormatting sqref="H41:H77">
    <cfRule type="expression" dxfId="130" priority="164" stopIfTrue="1">
      <formula>IF(ISERR(SEARCH("UnitMin",$BO41)),FALSE,TRUE)</formula>
    </cfRule>
    <cfRule type="expression" dxfId="129" priority="165" stopIfTrue="1">
      <formula>IF($BO41="",FALSE,TRUE)</formula>
    </cfRule>
  </conditionalFormatting>
  <conditionalFormatting sqref="G41:G77">
    <cfRule type="expression" dxfId="128" priority="162" stopIfTrue="1">
      <formula>IF(ISERR(SEARCH("CapacityMax",$BO41)),FALSE,TRUE)</formula>
    </cfRule>
    <cfRule type="expression" dxfId="127" priority="163" stopIfTrue="1">
      <formula>IF($BO41="",FALSE,TRUE)</formula>
    </cfRule>
  </conditionalFormatting>
  <conditionalFormatting sqref="I41:I77">
    <cfRule type="expression" dxfId="126" priority="160" stopIfTrue="1">
      <formula>IF(ISERR(SEARCH("UnitMax",$BO41)),FALSE,TRUE)</formula>
    </cfRule>
    <cfRule type="expression" dxfId="125" priority="161" stopIfTrue="1">
      <formula>IF($BO41="",FALSE,TRUE)</formula>
    </cfRule>
  </conditionalFormatting>
  <conditionalFormatting sqref="J41:R77">
    <cfRule type="expression" dxfId="124" priority="158" stopIfTrue="1">
      <formula>IF(AND(ISERR(SEARCH("Cooling",$BO41)),ISERR(SEARCH("Range",$BO41))),FALSE,TRUE)</formula>
    </cfRule>
    <cfRule type="expression" dxfId="123" priority="159" stopIfTrue="1">
      <formula>IF($BO41="",FALSE,TRUE)</formula>
    </cfRule>
  </conditionalFormatting>
  <conditionalFormatting sqref="AW41:BA77">
    <cfRule type="expression" dxfId="122" priority="156" stopIfTrue="1">
      <formula>IF(AND(ISERR(SEARCH("Heating",$BN41)),ISERR(SEARCH("Range",$BN41))),FALSE,TRUE)</formula>
    </cfRule>
    <cfRule type="expression" dxfId="121" priority="157" stopIfTrue="1">
      <formula>IF($BN41="",FALSE,TRUE)</formula>
    </cfRule>
  </conditionalFormatting>
  <conditionalFormatting sqref="Z41:Z77">
    <cfRule type="expression" dxfId="120" priority="154" stopIfTrue="1">
      <formula>IF(AND(ISERR(SEARCH("Heating",$BN41)),ISERR(SEARCH("Range",$BN41))),FALSE,TRUE)</formula>
    </cfRule>
    <cfRule type="expression" dxfId="119" priority="155" stopIfTrue="1">
      <formula>IF($BN41="",FALSE,TRUE)</formula>
    </cfRule>
  </conditionalFormatting>
  <conditionalFormatting sqref="V41:Y77">
    <cfRule type="expression" dxfId="118" priority="152" stopIfTrue="1">
      <formula>IF(AND(ISERR(SEARCH("Heating",$BN41)),ISERR(SEARCH("Range",$BN41))),FALSE,TRUE)</formula>
    </cfRule>
    <cfRule type="expression" dxfId="117" priority="153" stopIfTrue="1">
      <formula>IF($BN41="",FALSE,TRUE)</formula>
    </cfRule>
  </conditionalFormatting>
  <conditionalFormatting sqref="BJ13:BK77">
    <cfRule type="expression" dxfId="116" priority="121" stopIfTrue="1">
      <formula>IF($BN25="",FALSE,TRUE)</formula>
    </cfRule>
  </conditionalFormatting>
  <conditionalFormatting sqref="BH13:BI77">
    <cfRule type="expression" dxfId="115" priority="115" stopIfTrue="1">
      <formula>IF(AND(ISERR(SEARCH("Heating",$BN25)),ISERR(SEARCH("Range",$BN25))),FALSE,TRUE)</formula>
    </cfRule>
    <cfRule type="expression" dxfId="114" priority="116" stopIfTrue="1">
      <formula>IF($BN25="",FALSE,TRUE)</formula>
    </cfRule>
  </conditionalFormatting>
  <conditionalFormatting sqref="BG13:BG77">
    <cfRule type="expression" dxfId="113" priority="113" stopIfTrue="1">
      <formula>IF(AND(ISERR(SEARCH("Heating",$BN28)),ISERR(SEARCH("Range",$BN28))),FALSE,TRUE)</formula>
    </cfRule>
    <cfRule type="expression" dxfId="112" priority="114" stopIfTrue="1">
      <formula>IF($BN28="",FALSE,TRUE)</formula>
    </cfRule>
  </conditionalFormatting>
  <conditionalFormatting sqref="B78:F119 AQ78:BK119">
    <cfRule type="expression" dxfId="111" priority="95" stopIfTrue="1">
      <formula>IF($BN78="",FALSE,TRUE)</formula>
    </cfRule>
  </conditionalFormatting>
  <conditionalFormatting sqref="H78:H119">
    <cfRule type="expression" dxfId="110" priority="93" stopIfTrue="1">
      <formula>IF(ISERR(SEARCH("UnitMin",$BN78)),FALSE,TRUE)</formula>
    </cfRule>
    <cfRule type="expression" dxfId="109" priority="94" stopIfTrue="1">
      <formula>IF($BN78="",FALSE,TRUE)</formula>
    </cfRule>
  </conditionalFormatting>
  <conditionalFormatting sqref="G78:G119">
    <cfRule type="expression" dxfId="108" priority="91" stopIfTrue="1">
      <formula>IF(ISERR(SEARCH("CapacityMax",$BN78)),FALSE,TRUE)</formula>
    </cfRule>
    <cfRule type="expression" dxfId="107" priority="92" stopIfTrue="1">
      <formula>IF($BN78="",FALSE,TRUE)</formula>
    </cfRule>
  </conditionalFormatting>
  <conditionalFormatting sqref="Z78:Z119">
    <cfRule type="expression" dxfId="106" priority="89" stopIfTrue="1">
      <formula>IF($BN78="",FALSE,TRUE)</formula>
    </cfRule>
    <cfRule type="expression" dxfId="105" priority="90" stopIfTrue="1">
      <formula>IF($BN78="",FALSE,TRUE)</formula>
    </cfRule>
  </conditionalFormatting>
  <conditionalFormatting sqref="A78:A119">
    <cfRule type="expression" dxfId="104" priority="87" stopIfTrue="1">
      <formula>IF(ISERR(SEARCH("ODU_Duplicate",$BN78)),FALSE,TRUE)</formula>
    </cfRule>
    <cfRule type="expression" dxfId="103" priority="88" stopIfTrue="1">
      <formula>IF($BN78="",FALSE,TRUE)</formula>
    </cfRule>
  </conditionalFormatting>
  <conditionalFormatting sqref="I78:I119">
    <cfRule type="expression" dxfId="102" priority="85" stopIfTrue="1">
      <formula>IF(ISERR(SEARCH("UnitMax",$BN78)),FALSE,TRUE)</formula>
    </cfRule>
    <cfRule type="expression" dxfId="101" priority="86" stopIfTrue="1">
      <formula>IF($BN78="",FALSE,TRUE)</formula>
    </cfRule>
  </conditionalFormatting>
  <conditionalFormatting sqref="BL78:BL119">
    <cfRule type="expression" dxfId="100" priority="83" stopIfTrue="1">
      <formula>IF(ISERR(SEARCH("IDU_List",$BN78)),FALSE,TRUE)</formula>
    </cfRule>
    <cfRule type="expression" dxfId="99" priority="84" stopIfTrue="1">
      <formula>IF($BN78="",FALSE,TRUE)</formula>
    </cfRule>
  </conditionalFormatting>
  <conditionalFormatting sqref="J78:Y119">
    <cfRule type="expression" dxfId="98" priority="81" stopIfTrue="1">
      <formula>IF(AND(ISERR(SEARCH("Cooling",$BN78)),ISERR(SEARCH("Range",$BN78))),FALSE,TRUE)</formula>
    </cfRule>
    <cfRule type="expression" dxfId="97" priority="82" stopIfTrue="1">
      <formula>IF($BN78="",FALSE,TRUE)</formula>
    </cfRule>
  </conditionalFormatting>
  <conditionalFormatting sqref="AA78:AP119">
    <cfRule type="expression" dxfId="96" priority="79" stopIfTrue="1">
      <formula>IF(AND(ISERR(SEARCH("Heating",$BN78)),ISERR(SEARCH("Range",$BN78))),FALSE,TRUE)</formula>
    </cfRule>
    <cfRule type="expression" dxfId="95" priority="80" stopIfTrue="1">
      <formula>IF($BN78="",FALSE,TRUE)</formula>
    </cfRule>
  </conditionalFormatting>
  <conditionalFormatting sqref="B78:F119">
    <cfRule type="expression" dxfId="94" priority="78" stopIfTrue="1">
      <formula>IF($BN78="",FALSE,TRUE)</formula>
    </cfRule>
  </conditionalFormatting>
  <conditionalFormatting sqref="H78:H119">
    <cfRule type="expression" dxfId="93" priority="76" stopIfTrue="1">
      <formula>IF(ISERR(SEARCH("UnitMin",$BN78)),FALSE,TRUE)</formula>
    </cfRule>
    <cfRule type="expression" dxfId="92" priority="77" stopIfTrue="1">
      <formula>IF($BN78="",FALSE,TRUE)</formula>
    </cfRule>
  </conditionalFormatting>
  <conditionalFormatting sqref="G78:G119">
    <cfRule type="expression" dxfId="91" priority="74" stopIfTrue="1">
      <formula>IF(ISERR(SEARCH("CapacityMax",$BN78)),FALSE,TRUE)</formula>
    </cfRule>
    <cfRule type="expression" dxfId="90" priority="75" stopIfTrue="1">
      <formula>IF($BN78="",FALSE,TRUE)</formula>
    </cfRule>
  </conditionalFormatting>
  <conditionalFormatting sqref="A78:A119">
    <cfRule type="expression" dxfId="89" priority="72" stopIfTrue="1">
      <formula>IF(ISERR(SEARCH("ODU_Duplicate",$BN78)),FALSE,TRUE)</formula>
    </cfRule>
    <cfRule type="expression" dxfId="88" priority="73" stopIfTrue="1">
      <formula>IF($BN78="",FALSE,TRUE)</formula>
    </cfRule>
  </conditionalFormatting>
  <conditionalFormatting sqref="I78:I119">
    <cfRule type="expression" dxfId="87" priority="70" stopIfTrue="1">
      <formula>IF(ISERR(SEARCH("UnitMax",$BN78)),FALSE,TRUE)</formula>
    </cfRule>
    <cfRule type="expression" dxfId="86" priority="71" stopIfTrue="1">
      <formula>IF($BN78="",FALSE,TRUE)</formula>
    </cfRule>
  </conditionalFormatting>
  <conditionalFormatting sqref="J78:U119">
    <cfRule type="expression" dxfId="85" priority="68" stopIfTrue="1">
      <formula>IF(AND(ISERR(SEARCH("Cooling",$BN78)),ISERR(SEARCH("Range",$BN78))),FALSE,TRUE)</formula>
    </cfRule>
    <cfRule type="expression" dxfId="84" priority="69" stopIfTrue="1">
      <formula>IF($BN78="",FALSE,TRUE)</formula>
    </cfRule>
  </conditionalFormatting>
  <conditionalFormatting sqref="BC78:BF89 AL78:AL119 AR78:AV119 BB78:BB119 AM87:AQ119 BE90:BF119">
    <cfRule type="expression" dxfId="83" priority="66" stopIfTrue="1">
      <formula>IF(AND(ISERR(SEARCH("Heating",$BN78)),ISERR(SEARCH("Range",$BN78))),FALSE,TRUE)</formula>
    </cfRule>
    <cfRule type="expression" dxfId="82" priority="67" stopIfTrue="1">
      <formula>IF($BN78="",FALSE,TRUE)</formula>
    </cfRule>
  </conditionalFormatting>
  <conditionalFormatting sqref="BJ78:BK119">
    <cfRule type="expression" dxfId="81" priority="65" stopIfTrue="1">
      <formula>IF($BN90="",FALSE,TRUE)</formula>
    </cfRule>
  </conditionalFormatting>
  <conditionalFormatting sqref="AK78:AK119">
    <cfRule type="expression" dxfId="80" priority="63" stopIfTrue="1">
      <formula>IF($BN78="",FALSE,TRUE)</formula>
    </cfRule>
    <cfRule type="expression" dxfId="79" priority="64" stopIfTrue="1">
      <formula>IF($BN78="",FALSE,TRUE)</formula>
    </cfRule>
  </conditionalFormatting>
  <conditionalFormatting sqref="AG78:AJ119">
    <cfRule type="expression" dxfId="78" priority="61" stopIfTrue="1">
      <formula>IF(AND(ISERR(SEARCH("Cooling",$BN78)),ISERR(SEARCH("Range",$BN78))),FALSE,TRUE)</formula>
    </cfRule>
    <cfRule type="expression" dxfId="77" priority="62" stopIfTrue="1">
      <formula>IF($BN78="",FALSE,TRUE)</formula>
    </cfRule>
  </conditionalFormatting>
  <conditionalFormatting sqref="BH78:BI119">
    <cfRule type="expression" dxfId="76" priority="59" stopIfTrue="1">
      <formula>IF(AND(ISERR(SEARCH("Heating",$BN90)),ISERR(SEARCH("Range",$BN90))),FALSE,TRUE)</formula>
    </cfRule>
    <cfRule type="expression" dxfId="75" priority="60" stopIfTrue="1">
      <formula>IF($BN90="",FALSE,TRUE)</formula>
    </cfRule>
  </conditionalFormatting>
  <conditionalFormatting sqref="BG78:BG116">
    <cfRule type="expression" dxfId="74" priority="57" stopIfTrue="1">
      <formula>IF(AND(ISERR(SEARCH("Heating",$BN93)),ISERR(SEARCH("Range",$BN93))),FALSE,TRUE)</formula>
    </cfRule>
    <cfRule type="expression" dxfId="73" priority="58" stopIfTrue="1">
      <formula>IF($BN93="",FALSE,TRUE)</formula>
    </cfRule>
  </conditionalFormatting>
  <conditionalFormatting sqref="B78:F82">
    <cfRule type="expression" dxfId="72" priority="56" stopIfTrue="1">
      <formula>IF($BO78="",FALSE,TRUE)</formula>
    </cfRule>
  </conditionalFormatting>
  <conditionalFormatting sqref="H78:H82">
    <cfRule type="expression" dxfId="71" priority="54" stopIfTrue="1">
      <formula>IF(ISERR(SEARCH("UnitMin",$BO78)),FALSE,TRUE)</formula>
    </cfRule>
    <cfRule type="expression" dxfId="70" priority="55" stopIfTrue="1">
      <formula>IF($BO78="",FALSE,TRUE)</formula>
    </cfRule>
  </conditionalFormatting>
  <conditionalFormatting sqref="G78:G82">
    <cfRule type="expression" dxfId="69" priority="52" stopIfTrue="1">
      <formula>IF(ISERR(SEARCH("CapacityMax",$BO78)),FALSE,TRUE)</formula>
    </cfRule>
    <cfRule type="expression" dxfId="68" priority="53" stopIfTrue="1">
      <formula>IF($BO78="",FALSE,TRUE)</formula>
    </cfRule>
  </conditionalFormatting>
  <conditionalFormatting sqref="A78:A119">
    <cfRule type="expression" dxfId="67" priority="50" stopIfTrue="1">
      <formula>IF(ISERR(SEARCH("ODU_Duplicate",$BO78)),FALSE,TRUE)</formula>
    </cfRule>
    <cfRule type="expression" dxfId="66" priority="51" stopIfTrue="1">
      <formula>IF($BO78="",FALSE,TRUE)</formula>
    </cfRule>
  </conditionalFormatting>
  <conditionalFormatting sqref="I78:I82">
    <cfRule type="expression" dxfId="65" priority="48" stopIfTrue="1">
      <formula>IF(ISERR(SEARCH("UnitMax",$BO78)),FALSE,TRUE)</formula>
    </cfRule>
    <cfRule type="expression" dxfId="64" priority="49" stopIfTrue="1">
      <formula>IF($BO78="",FALSE,TRUE)</formula>
    </cfRule>
  </conditionalFormatting>
  <conditionalFormatting sqref="J78:R82">
    <cfRule type="expression" dxfId="63" priority="46" stopIfTrue="1">
      <formula>IF(AND(ISERR(SEARCH("Cooling",$BO78)),ISERR(SEARCH("Range",$BO78))),FALSE,TRUE)</formula>
    </cfRule>
    <cfRule type="expression" dxfId="62" priority="47" stopIfTrue="1">
      <formula>IF($BO78="",FALSE,TRUE)</formula>
    </cfRule>
  </conditionalFormatting>
  <conditionalFormatting sqref="B83:F98">
    <cfRule type="expression" dxfId="61" priority="45" stopIfTrue="1">
      <formula>IF($BO83="",FALSE,TRUE)</formula>
    </cfRule>
  </conditionalFormatting>
  <conditionalFormatting sqref="H83:H98">
    <cfRule type="expression" dxfId="60" priority="43" stopIfTrue="1">
      <formula>IF(ISERR(SEARCH("UnitMin",$BO83)),FALSE,TRUE)</formula>
    </cfRule>
    <cfRule type="expression" dxfId="59" priority="44" stopIfTrue="1">
      <formula>IF($BO83="",FALSE,TRUE)</formula>
    </cfRule>
  </conditionalFormatting>
  <conditionalFormatting sqref="G83:G98">
    <cfRule type="expression" dxfId="58" priority="41" stopIfTrue="1">
      <formula>IF(ISERR(SEARCH("CapacityMax",$BO83)),FALSE,TRUE)</formula>
    </cfRule>
    <cfRule type="expression" dxfId="57" priority="42" stopIfTrue="1">
      <formula>IF($BO83="",FALSE,TRUE)</formula>
    </cfRule>
  </conditionalFormatting>
  <conditionalFormatting sqref="I83:I98">
    <cfRule type="expression" dxfId="56" priority="39" stopIfTrue="1">
      <formula>IF(ISERR(SEARCH("UnitMax",$BO83)),FALSE,TRUE)</formula>
    </cfRule>
    <cfRule type="expression" dxfId="55" priority="40" stopIfTrue="1">
      <formula>IF($BO83="",FALSE,TRUE)</formula>
    </cfRule>
  </conditionalFormatting>
  <conditionalFormatting sqref="J83:R98">
    <cfRule type="expression" dxfId="54" priority="37" stopIfTrue="1">
      <formula>IF(AND(ISERR(SEARCH("Cooling",$BO83)),ISERR(SEARCH("Range",$BO83))),FALSE,TRUE)</formula>
    </cfRule>
    <cfRule type="expression" dxfId="53" priority="38" stopIfTrue="1">
      <formula>IF($BO83="",FALSE,TRUE)</formula>
    </cfRule>
  </conditionalFormatting>
  <conditionalFormatting sqref="B99:F103">
    <cfRule type="expression" dxfId="52" priority="36" stopIfTrue="1">
      <formula>IF($BO99="",FALSE,TRUE)</formula>
    </cfRule>
  </conditionalFormatting>
  <conditionalFormatting sqref="H99:H103">
    <cfRule type="expression" dxfId="51" priority="34" stopIfTrue="1">
      <formula>IF(ISERR(SEARCH("UnitMin",$BO99)),FALSE,TRUE)</formula>
    </cfRule>
    <cfRule type="expression" dxfId="50" priority="35" stopIfTrue="1">
      <formula>IF($BO99="",FALSE,TRUE)</formula>
    </cfRule>
  </conditionalFormatting>
  <conditionalFormatting sqref="G99:G103">
    <cfRule type="expression" dxfId="49" priority="32" stopIfTrue="1">
      <formula>IF(ISERR(SEARCH("CapacityMax",$BO99)),FALSE,TRUE)</formula>
    </cfRule>
    <cfRule type="expression" dxfId="48" priority="33" stopIfTrue="1">
      <formula>IF($BO99="",FALSE,TRUE)</formula>
    </cfRule>
  </conditionalFormatting>
  <conditionalFormatting sqref="I99:I103">
    <cfRule type="expression" dxfId="47" priority="30" stopIfTrue="1">
      <formula>IF(ISERR(SEARCH("UnitMax",$BO99)),FALSE,TRUE)</formula>
    </cfRule>
    <cfRule type="expression" dxfId="46" priority="31" stopIfTrue="1">
      <formula>IF($BO99="",FALSE,TRUE)</formula>
    </cfRule>
  </conditionalFormatting>
  <conditionalFormatting sqref="J99:R103">
    <cfRule type="expression" dxfId="45" priority="28" stopIfTrue="1">
      <formula>IF(AND(ISERR(SEARCH("Cooling",$BO99)),ISERR(SEARCH("Range",$BO99))),FALSE,TRUE)</formula>
    </cfRule>
    <cfRule type="expression" dxfId="44" priority="29" stopIfTrue="1">
      <formula>IF($BO99="",FALSE,TRUE)</formula>
    </cfRule>
  </conditionalFormatting>
  <conditionalFormatting sqref="B104:F119">
    <cfRule type="expression" dxfId="43" priority="27" stopIfTrue="1">
      <formula>IF($BO104="",FALSE,TRUE)</formula>
    </cfRule>
  </conditionalFormatting>
  <conditionalFormatting sqref="H104:H119">
    <cfRule type="expression" dxfId="42" priority="25" stopIfTrue="1">
      <formula>IF(ISERR(SEARCH("UnitMin",$BO104)),FALSE,TRUE)</formula>
    </cfRule>
    <cfRule type="expression" dxfId="41" priority="26" stopIfTrue="1">
      <formula>IF($BO104="",FALSE,TRUE)</formula>
    </cfRule>
  </conditionalFormatting>
  <conditionalFormatting sqref="G104:G119">
    <cfRule type="expression" dxfId="40" priority="23" stopIfTrue="1">
      <formula>IF(ISERR(SEARCH("CapacityMax",$BO104)),FALSE,TRUE)</formula>
    </cfRule>
    <cfRule type="expression" dxfId="39" priority="24" stopIfTrue="1">
      <formula>IF($BO104="",FALSE,TRUE)</formula>
    </cfRule>
  </conditionalFormatting>
  <conditionalFormatting sqref="I104:I119">
    <cfRule type="expression" dxfId="38" priority="21" stopIfTrue="1">
      <formula>IF(ISERR(SEARCH("UnitMax",$BO104)),FALSE,TRUE)</formula>
    </cfRule>
    <cfRule type="expression" dxfId="37" priority="22" stopIfTrue="1">
      <formula>IF($BO104="",FALSE,TRUE)</formula>
    </cfRule>
  </conditionalFormatting>
  <conditionalFormatting sqref="J104:R119">
    <cfRule type="expression" dxfId="36" priority="19" stopIfTrue="1">
      <formula>IF(AND(ISERR(SEARCH("Cooling",$BO104)),ISERR(SEARCH("Range",$BO104))),FALSE,TRUE)</formula>
    </cfRule>
    <cfRule type="expression" dxfId="35" priority="20" stopIfTrue="1">
      <formula>IF($BO104="",FALSE,TRUE)</formula>
    </cfRule>
  </conditionalFormatting>
  <conditionalFormatting sqref="AW87:BA119">
    <cfRule type="expression" dxfId="34" priority="17" stopIfTrue="1">
      <formula>IF(AND(ISERR(SEARCH("Heating",$BN87)),ISERR(SEARCH("Range",$BN87))),FALSE,TRUE)</formula>
    </cfRule>
    <cfRule type="expression" dxfId="33" priority="18" stopIfTrue="1">
      <formula>IF($BN87="",FALSE,TRUE)</formula>
    </cfRule>
  </conditionalFormatting>
  <conditionalFormatting sqref="Z87:Z119">
    <cfRule type="expression" dxfId="32" priority="15" stopIfTrue="1">
      <formula>IF(AND(ISERR(SEARCH("Heating",$BN87)),ISERR(SEARCH("Range",$BN87))),FALSE,TRUE)</formula>
    </cfRule>
    <cfRule type="expression" dxfId="31" priority="16" stopIfTrue="1">
      <formula>IF($BN87="",FALSE,TRUE)</formula>
    </cfRule>
  </conditionalFormatting>
  <conditionalFormatting sqref="BG87:BG119">
    <cfRule type="expression" dxfId="30" priority="13" stopIfTrue="1">
      <formula>IF(AND(ISERR(SEARCH("Heating",$BN87)),ISERR(SEARCH("Range",$BN87))),FALSE,TRUE)</formula>
    </cfRule>
    <cfRule type="expression" dxfId="29" priority="14" stopIfTrue="1">
      <formula>IF($BN87="",FALSE,TRUE)</formula>
    </cfRule>
  </conditionalFormatting>
  <conditionalFormatting sqref="BI87:BJ119">
    <cfRule type="expression" dxfId="28" priority="11" stopIfTrue="1">
      <formula>IF(AND(ISERR(SEARCH("Heating",$BN87)),ISERR(SEARCH("Range",$BN87))),FALSE,TRUE)</formula>
    </cfRule>
    <cfRule type="expression" dxfId="27" priority="12" stopIfTrue="1">
      <formula>IF($BN87="",FALSE,TRUE)</formula>
    </cfRule>
  </conditionalFormatting>
  <conditionalFormatting sqref="BK87:BK119">
    <cfRule type="expression" dxfId="26" priority="9" stopIfTrue="1">
      <formula>IF(AND(ISERR(SEARCH("Heating",$BN87)),ISERR(SEARCH("Range",$BN87))),FALSE,TRUE)</formula>
    </cfRule>
    <cfRule type="expression" dxfId="25" priority="10" stopIfTrue="1">
      <formula>IF($BN87="",FALSE,TRUE)</formula>
    </cfRule>
  </conditionalFormatting>
  <conditionalFormatting sqref="V87:Y119">
    <cfRule type="expression" dxfId="24" priority="7" stopIfTrue="1">
      <formula>IF(AND(ISERR(SEARCH("Heating",$BN87)),ISERR(SEARCH("Range",$BN87))),FALSE,TRUE)</formula>
    </cfRule>
    <cfRule type="expression" dxfId="23" priority="8" stopIfTrue="1">
      <formula>IF($BN87="",FALSE,TRUE)</formula>
    </cfRule>
  </conditionalFormatting>
  <conditionalFormatting sqref="V78:Z86">
    <cfRule type="expression" dxfId="22" priority="5" stopIfTrue="1">
      <formula>IF(AND(ISERR(SEARCH("Cooling",$BN78)),ISERR(SEARCH("Range",$BN78))),FALSE,TRUE)</formula>
    </cfRule>
    <cfRule type="expression" dxfId="21" priority="6" stopIfTrue="1">
      <formula>IF($BN78="",FALSE,TRUE)</formula>
    </cfRule>
  </conditionalFormatting>
  <conditionalFormatting sqref="AM78:AQ86">
    <cfRule type="expression" dxfId="20" priority="3" stopIfTrue="1">
      <formula>IF(AND(ISERR(SEARCH("Cooling",$BN78)),ISERR(SEARCH("Range",$BN78))),FALSE,TRUE)</formula>
    </cfRule>
    <cfRule type="expression" dxfId="19" priority="4" stopIfTrue="1">
      <formula>IF($BN78="",FALSE,TRUE)</formula>
    </cfRule>
  </conditionalFormatting>
  <conditionalFormatting sqref="AW78:BA86">
    <cfRule type="expression" dxfId="18" priority="1" stopIfTrue="1">
      <formula>IF(AND(ISERR(SEARCH("Cooling",$BN78)),ISERR(SEARCH("Range",$BN78))),FALSE,TRUE)</formula>
    </cfRule>
    <cfRule type="expression" dxfId="17" priority="2" stopIfTrue="1">
      <formula>IF($BN78="",FALSE,TRUE)</formula>
    </cfRule>
  </conditionalFormatting>
  <conditionalFormatting sqref="BJ4:BK12">
    <cfRule type="expression" dxfId="16" priority="555" stopIfTrue="1">
      <formula>IF($BN16="",FALSE,TRUE)</formula>
    </cfRule>
  </conditionalFormatting>
  <conditionalFormatting sqref="BH4:BI12">
    <cfRule type="expression" dxfId="15" priority="557" stopIfTrue="1">
      <formula>IF(AND(ISERR(SEARCH("Heating",$BN16)),ISERR(SEARCH("Range",$BN16))),FALSE,TRUE)</formula>
    </cfRule>
    <cfRule type="expression" dxfId="14" priority="558" stopIfTrue="1">
      <formula>IF($BN16="",FALSE,TRUE)</formula>
    </cfRule>
  </conditionalFormatting>
  <conditionalFormatting sqref="BG4:BG12">
    <cfRule type="expression" dxfId="13" priority="561" stopIfTrue="1">
      <formula>IF(AND(ISERR(SEARCH("Heating",$BN19)),ISERR(SEARCH("Range",$BN19))),FALSE,TRUE)</formula>
    </cfRule>
    <cfRule type="expression" dxfId="12" priority="562" stopIfTrue="1">
      <formula>IF($BN19="",FALSE,TRUE)</formula>
    </cfRule>
  </conditionalFormatting>
  <conditionalFormatting sqref="BJ4:BK12">
    <cfRule type="expression" dxfId="11" priority="565" stopIfTrue="1">
      <formula>IF($BN16="",FALSE,TRUE)</formula>
    </cfRule>
  </conditionalFormatting>
  <conditionalFormatting sqref="BH4:BI12">
    <cfRule type="expression" dxfId="10" priority="567" stopIfTrue="1">
      <formula>IF(AND(ISERR(SEARCH("Heating",$BN16)),ISERR(SEARCH("Range",$BN16))),FALSE,TRUE)</formula>
    </cfRule>
    <cfRule type="expression" dxfId="9" priority="568" stopIfTrue="1">
      <formula>IF($BN16="",FALSE,TRUE)</formula>
    </cfRule>
  </conditionalFormatting>
  <conditionalFormatting sqref="BG4:BG12">
    <cfRule type="expression" dxfId="8" priority="571" stopIfTrue="1">
      <formula>IF(AND(ISERR(SEARCH("Heating",$BN19)),ISERR(SEARCH("Range",$BN19))),FALSE,TRUE)</formula>
    </cfRule>
    <cfRule type="expression" dxfId="7" priority="572" stopIfTrue="1">
      <formula>IF($BN19="",FALSE,TRUE)</formula>
    </cfRule>
  </conditionalFormatting>
  <pageMargins left="0.75" right="0.75" top="1" bottom="1" header="0.5" footer="0.5"/>
  <pageSetup paperSize="9" scale="74" orientation="landscape" r:id="rId1"/>
  <headerFooter alignWithMargins="0"/>
  <colBreaks count="2" manualBreakCount="2">
    <brk id="15" max="44" man="1"/>
    <brk id="4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637"/>
  <sheetViews>
    <sheetView showZeros="0" tabSelected="1" workbookViewId="0">
      <pane ySplit="3" topLeftCell="A4" activePane="bottomLeft" state="frozenSplit"/>
      <selection activeCell="F18" sqref="F18"/>
      <selection pane="bottomLeft" activeCell="G11" sqref="G11"/>
    </sheetView>
  </sheetViews>
  <sheetFormatPr defaultRowHeight="12.75" x14ac:dyDescent="0.2"/>
  <cols>
    <col min="1" max="1" width="24.85546875" style="305" customWidth="1"/>
    <col min="2" max="2" width="17" style="306" customWidth="1"/>
    <col min="3" max="3" width="11.5703125" style="306" customWidth="1"/>
    <col min="4" max="4" width="12.85546875" style="306" customWidth="1"/>
    <col min="5" max="11" width="4.7109375" style="297" customWidth="1"/>
    <col min="12" max="12" width="4.7109375" style="296" customWidth="1"/>
    <col min="13" max="13" width="4.7109375" style="297" customWidth="1"/>
    <col min="14" max="14" width="4.7109375" style="296" customWidth="1"/>
    <col min="15" max="15" width="9.5703125" style="296" customWidth="1"/>
    <col min="16" max="16" width="10.7109375" style="297" customWidth="1"/>
    <col min="17" max="16384" width="9.140625" style="245"/>
  </cols>
  <sheetData>
    <row r="1" spans="1:16" s="294" customFormat="1" ht="16.5" customHeight="1" thickTop="1" thickBot="1" x14ac:dyDescent="0.25">
      <c r="A1" s="78" t="s">
        <v>72</v>
      </c>
      <c r="B1" s="79">
        <v>2</v>
      </c>
      <c r="C1" s="79">
        <v>3</v>
      </c>
      <c r="D1" s="79">
        <v>4</v>
      </c>
      <c r="E1" s="79">
        <v>5</v>
      </c>
      <c r="F1" s="79">
        <v>6</v>
      </c>
      <c r="G1" s="79">
        <v>7</v>
      </c>
      <c r="H1" s="79">
        <v>8</v>
      </c>
      <c r="I1" s="79">
        <v>9</v>
      </c>
      <c r="J1" s="79">
        <v>10</v>
      </c>
      <c r="K1" s="79">
        <v>11</v>
      </c>
      <c r="L1" s="79">
        <v>12</v>
      </c>
      <c r="M1" s="79">
        <v>13</v>
      </c>
      <c r="N1" s="79">
        <v>14</v>
      </c>
      <c r="O1" s="293"/>
      <c r="P1" s="293"/>
    </row>
    <row r="2" spans="1:16" ht="13.5" thickTop="1" x14ac:dyDescent="0.2">
      <c r="A2" s="45" t="s">
        <v>12</v>
      </c>
      <c r="B2" s="42" t="s">
        <v>98</v>
      </c>
      <c r="C2" s="42" t="s">
        <v>5</v>
      </c>
      <c r="D2" s="307" t="s">
        <v>6</v>
      </c>
      <c r="E2" s="310" t="s">
        <v>184</v>
      </c>
      <c r="F2" s="308"/>
      <c r="G2" s="308"/>
      <c r="H2" s="308"/>
      <c r="I2" s="308"/>
      <c r="J2" s="308"/>
      <c r="K2" s="308"/>
      <c r="L2" s="308"/>
      <c r="M2" s="308"/>
      <c r="N2" s="309"/>
      <c r="O2" s="295"/>
      <c r="P2" s="295"/>
    </row>
    <row r="3" spans="1:16" ht="14.25" customHeight="1" thickBot="1" x14ac:dyDescent="0.25">
      <c r="A3" s="46"/>
      <c r="B3" s="43" t="s">
        <v>97</v>
      </c>
      <c r="C3" s="43" t="s">
        <v>99</v>
      </c>
      <c r="D3" s="43" t="s">
        <v>99</v>
      </c>
      <c r="E3" s="43" t="s">
        <v>174</v>
      </c>
      <c r="F3" s="43" t="s">
        <v>175</v>
      </c>
      <c r="G3" s="43" t="s">
        <v>176</v>
      </c>
      <c r="H3" s="43" t="s">
        <v>177</v>
      </c>
      <c r="I3" s="43" t="s">
        <v>178</v>
      </c>
      <c r="J3" s="43" t="s">
        <v>179</v>
      </c>
      <c r="K3" s="43" t="s">
        <v>180</v>
      </c>
      <c r="L3" s="43" t="s">
        <v>181</v>
      </c>
      <c r="M3" s="43" t="s">
        <v>182</v>
      </c>
      <c r="N3" s="44" t="s">
        <v>183</v>
      </c>
      <c r="O3" s="295" t="s">
        <v>253</v>
      </c>
      <c r="P3" s="295"/>
    </row>
    <row r="4" spans="1:16" ht="13.5" thickTop="1" x14ac:dyDescent="0.2">
      <c r="A4" s="365"/>
      <c r="B4" s="291"/>
      <c r="C4" s="291"/>
      <c r="D4" s="291"/>
      <c r="E4" s="291"/>
      <c r="F4" s="73"/>
      <c r="G4" s="73"/>
      <c r="H4" s="291"/>
      <c r="I4" s="291"/>
      <c r="J4" s="291"/>
      <c r="K4" s="291"/>
      <c r="L4" s="291"/>
      <c r="M4" s="291"/>
      <c r="N4" s="292"/>
      <c r="O4" s="296" t="str">
        <f>IDU_Dropdown!$AI4</f>
        <v/>
      </c>
      <c r="P4" s="298"/>
    </row>
    <row r="5" spans="1:16" x14ac:dyDescent="0.2">
      <c r="A5" s="72"/>
      <c r="B5" s="73"/>
      <c r="C5" s="73"/>
      <c r="D5" s="73"/>
      <c r="E5" s="73"/>
      <c r="F5" s="73"/>
      <c r="G5" s="73"/>
      <c r="H5" s="73"/>
      <c r="I5" s="73"/>
      <c r="J5" s="73"/>
      <c r="K5" s="73"/>
      <c r="L5" s="73"/>
      <c r="M5" s="73"/>
      <c r="N5" s="74"/>
      <c r="O5" s="296" t="str">
        <f>IDU_Dropdown!$AI5</f>
        <v/>
      </c>
      <c r="P5" s="298"/>
    </row>
    <row r="6" spans="1:16" x14ac:dyDescent="0.2">
      <c r="A6" s="365"/>
      <c r="B6" s="73"/>
      <c r="C6" s="73"/>
      <c r="D6" s="73"/>
      <c r="E6" s="73"/>
      <c r="F6" s="73"/>
      <c r="G6" s="73"/>
      <c r="H6" s="73"/>
      <c r="I6" s="73"/>
      <c r="J6" s="73"/>
      <c r="K6" s="73"/>
      <c r="L6" s="73"/>
      <c r="M6" s="73"/>
      <c r="N6" s="74"/>
      <c r="O6" s="296" t="str">
        <f>IDU_Dropdown!$AI6</f>
        <v/>
      </c>
      <c r="P6" s="298"/>
    </row>
    <row r="7" spans="1:16" x14ac:dyDescent="0.2">
      <c r="A7" s="72"/>
      <c r="B7" s="73"/>
      <c r="C7" s="73"/>
      <c r="D7" s="73"/>
      <c r="E7" s="73"/>
      <c r="F7" s="73"/>
      <c r="G7" s="73"/>
      <c r="H7" s="73"/>
      <c r="I7" s="73"/>
      <c r="J7" s="73"/>
      <c r="K7" s="73"/>
      <c r="L7" s="73"/>
      <c r="M7" s="73"/>
      <c r="N7" s="74"/>
      <c r="O7" s="296" t="str">
        <f>IDU_Dropdown!$AI7</f>
        <v/>
      </c>
      <c r="P7" s="298"/>
    </row>
    <row r="8" spans="1:16" x14ac:dyDescent="0.2">
      <c r="A8" s="365"/>
      <c r="B8" s="73"/>
      <c r="C8" s="73"/>
      <c r="D8" s="73"/>
      <c r="E8" s="73"/>
      <c r="F8" s="73"/>
      <c r="G8" s="73"/>
      <c r="H8" s="73"/>
      <c r="I8" s="73"/>
      <c r="J8" s="73"/>
      <c r="K8" s="73"/>
      <c r="L8" s="73"/>
      <c r="M8" s="73"/>
      <c r="N8" s="74"/>
      <c r="O8" s="296" t="str">
        <f>IDU_Dropdown!$AI8</f>
        <v/>
      </c>
      <c r="P8" s="298"/>
    </row>
    <row r="9" spans="1:16" x14ac:dyDescent="0.2">
      <c r="A9" s="72"/>
      <c r="B9" s="291"/>
      <c r="C9" s="73"/>
      <c r="D9" s="73"/>
      <c r="E9" s="73"/>
      <c r="F9" s="73"/>
      <c r="G9" s="73"/>
      <c r="H9" s="73"/>
      <c r="I9" s="73"/>
      <c r="J9" s="73"/>
      <c r="K9" s="73"/>
      <c r="L9" s="73"/>
      <c r="M9" s="73"/>
      <c r="N9" s="74"/>
      <c r="O9" s="296" t="str">
        <f>IDU_Dropdown!$AI9</f>
        <v/>
      </c>
      <c r="P9" s="298"/>
    </row>
    <row r="10" spans="1:16" x14ac:dyDescent="0.2">
      <c r="A10" s="365"/>
      <c r="B10" s="73"/>
      <c r="C10" s="73"/>
      <c r="D10" s="73"/>
      <c r="E10" s="73"/>
      <c r="F10" s="73"/>
      <c r="G10" s="73"/>
      <c r="H10" s="73"/>
      <c r="I10" s="73"/>
      <c r="J10" s="73"/>
      <c r="K10" s="73"/>
      <c r="L10" s="73"/>
      <c r="M10" s="73"/>
      <c r="N10" s="74"/>
      <c r="O10" s="296" t="str">
        <f>IDU_Dropdown!$AI10</f>
        <v/>
      </c>
      <c r="P10" s="298"/>
    </row>
    <row r="11" spans="1:16" x14ac:dyDescent="0.2">
      <c r="A11" s="72"/>
      <c r="B11" s="73"/>
      <c r="C11" s="73"/>
      <c r="D11" s="73"/>
      <c r="E11" s="73"/>
      <c r="F11" s="73"/>
      <c r="G11" s="73"/>
      <c r="H11" s="73"/>
      <c r="I11" s="73"/>
      <c r="J11" s="73"/>
      <c r="K11" s="73"/>
      <c r="L11" s="73"/>
      <c r="M11" s="73"/>
      <c r="N11" s="74"/>
      <c r="O11" s="296" t="str">
        <f>IDU_Dropdown!$AI11</f>
        <v/>
      </c>
      <c r="P11" s="298"/>
    </row>
    <row r="12" spans="1:16" x14ac:dyDescent="0.2">
      <c r="A12" s="365"/>
      <c r="B12" s="73"/>
      <c r="C12" s="73"/>
      <c r="D12" s="73"/>
      <c r="E12" s="73"/>
      <c r="F12" s="73"/>
      <c r="G12" s="73"/>
      <c r="H12" s="73"/>
      <c r="I12" s="73"/>
      <c r="J12" s="73"/>
      <c r="K12" s="73"/>
      <c r="L12" s="73"/>
      <c r="M12" s="73"/>
      <c r="N12" s="74"/>
      <c r="O12" s="296" t="str">
        <f>IDU_Dropdown!$AI12</f>
        <v/>
      </c>
      <c r="P12" s="298"/>
    </row>
    <row r="13" spans="1:16" x14ac:dyDescent="0.2">
      <c r="A13" s="365"/>
      <c r="B13" s="73"/>
      <c r="C13" s="73"/>
      <c r="D13" s="73"/>
      <c r="E13" s="73"/>
      <c r="F13" s="73"/>
      <c r="G13" s="73"/>
      <c r="H13" s="73"/>
      <c r="I13" s="73"/>
      <c r="J13" s="73"/>
      <c r="K13" s="73"/>
      <c r="L13" s="73"/>
      <c r="M13" s="73"/>
      <c r="N13" s="74"/>
      <c r="P13" s="298"/>
    </row>
    <row r="14" spans="1:16" x14ac:dyDescent="0.2">
      <c r="A14" s="365"/>
      <c r="B14" s="73"/>
      <c r="C14" s="73"/>
      <c r="D14" s="73"/>
      <c r="E14" s="73"/>
      <c r="F14" s="73"/>
      <c r="G14" s="73"/>
      <c r="H14" s="73"/>
      <c r="I14" s="73"/>
      <c r="J14" s="73"/>
      <c r="K14" s="73"/>
      <c r="L14" s="73"/>
      <c r="M14" s="73"/>
      <c r="N14" s="74"/>
      <c r="O14" s="296" t="str">
        <f>IDU_Dropdown!$AI13</f>
        <v/>
      </c>
      <c r="P14" s="298"/>
    </row>
    <row r="15" spans="1:16" x14ac:dyDescent="0.2">
      <c r="A15" s="72"/>
      <c r="B15" s="291"/>
      <c r="C15" s="73"/>
      <c r="D15" s="73"/>
      <c r="E15" s="73"/>
      <c r="F15" s="73"/>
      <c r="G15" s="73"/>
      <c r="H15" s="73"/>
      <c r="I15" s="73"/>
      <c r="J15" s="73"/>
      <c r="K15" s="73"/>
      <c r="L15" s="73"/>
      <c r="M15" s="73"/>
      <c r="N15" s="74"/>
      <c r="O15" s="296" t="str">
        <f>IDU_Dropdown!$AI14</f>
        <v/>
      </c>
      <c r="P15" s="298"/>
    </row>
    <row r="16" spans="1:16" x14ac:dyDescent="0.2">
      <c r="A16" s="365"/>
      <c r="B16" s="73"/>
      <c r="C16" s="73"/>
      <c r="D16" s="73"/>
      <c r="E16" s="73"/>
      <c r="F16" s="73"/>
      <c r="G16" s="73"/>
      <c r="H16" s="73"/>
      <c r="I16" s="73"/>
      <c r="J16" s="73"/>
      <c r="K16" s="73"/>
      <c r="L16" s="73"/>
      <c r="M16" s="73"/>
      <c r="N16" s="74"/>
      <c r="O16" s="296" t="str">
        <f>IDU_Dropdown!$AI15</f>
        <v/>
      </c>
      <c r="P16" s="298"/>
    </row>
    <row r="17" spans="1:16" x14ac:dyDescent="0.2">
      <c r="A17" s="72"/>
      <c r="B17" s="73"/>
      <c r="C17" s="73"/>
      <c r="D17" s="73"/>
      <c r="E17" s="73"/>
      <c r="F17" s="73"/>
      <c r="G17" s="73"/>
      <c r="H17" s="73"/>
      <c r="I17" s="73"/>
      <c r="J17" s="73"/>
      <c r="K17" s="73"/>
      <c r="L17" s="73"/>
      <c r="M17" s="73"/>
      <c r="N17" s="74"/>
      <c r="O17" s="296" t="str">
        <f>IDU_Dropdown!$AI16</f>
        <v/>
      </c>
      <c r="P17" s="298"/>
    </row>
    <row r="18" spans="1:16" x14ac:dyDescent="0.2">
      <c r="A18" s="365"/>
      <c r="B18" s="73"/>
      <c r="C18" s="73"/>
      <c r="D18" s="73"/>
      <c r="E18" s="73"/>
      <c r="F18" s="73"/>
      <c r="G18" s="73"/>
      <c r="H18" s="73"/>
      <c r="I18" s="73"/>
      <c r="J18" s="73"/>
      <c r="K18" s="73"/>
      <c r="L18" s="73"/>
      <c r="M18" s="73"/>
      <c r="N18" s="74"/>
      <c r="O18" s="296" t="str">
        <f>IDU_Dropdown!$AI17</f>
        <v/>
      </c>
      <c r="P18" s="298"/>
    </row>
    <row r="19" spans="1:16" x14ac:dyDescent="0.2">
      <c r="A19" s="72"/>
      <c r="B19" s="73"/>
      <c r="C19" s="73"/>
      <c r="D19" s="73"/>
      <c r="E19" s="73"/>
      <c r="F19" s="73"/>
      <c r="G19" s="73"/>
      <c r="H19" s="73"/>
      <c r="I19" s="73"/>
      <c r="J19" s="73"/>
      <c r="K19" s="73"/>
      <c r="L19" s="73"/>
      <c r="M19" s="73"/>
      <c r="N19" s="74"/>
      <c r="O19" s="296" t="str">
        <f>IDU_Dropdown!$AI18</f>
        <v/>
      </c>
      <c r="P19" s="298"/>
    </row>
    <row r="20" spans="1:16" x14ac:dyDescent="0.2">
      <c r="A20" s="72"/>
      <c r="B20" s="291"/>
      <c r="C20" s="73"/>
      <c r="D20" s="73"/>
      <c r="E20" s="73"/>
      <c r="F20" s="73"/>
      <c r="G20" s="73"/>
      <c r="H20" s="73"/>
      <c r="I20" s="73"/>
      <c r="J20" s="73"/>
      <c r="K20" s="73"/>
      <c r="L20" s="73"/>
      <c r="M20" s="73"/>
      <c r="N20" s="74"/>
      <c r="O20" s="296" t="str">
        <f>IDU_Dropdown!$AI19</f>
        <v/>
      </c>
      <c r="P20" s="298"/>
    </row>
    <row r="21" spans="1:16" x14ac:dyDescent="0.2">
      <c r="A21" s="72"/>
      <c r="B21" s="73"/>
      <c r="C21" s="73"/>
      <c r="D21" s="73"/>
      <c r="E21" s="73"/>
      <c r="F21" s="73"/>
      <c r="G21" s="73"/>
      <c r="H21" s="73"/>
      <c r="I21" s="73"/>
      <c r="J21" s="73"/>
      <c r="K21" s="73"/>
      <c r="L21" s="73"/>
      <c r="M21" s="73"/>
      <c r="N21" s="74"/>
      <c r="O21" s="296" t="str">
        <f>IDU_Dropdown!$AI20</f>
        <v/>
      </c>
      <c r="P21" s="298"/>
    </row>
    <row r="22" spans="1:16" x14ac:dyDescent="0.2">
      <c r="A22" s="72"/>
      <c r="B22" s="73"/>
      <c r="C22" s="73"/>
      <c r="D22" s="73"/>
      <c r="E22" s="73"/>
      <c r="F22" s="73"/>
      <c r="G22" s="73"/>
      <c r="H22" s="73"/>
      <c r="I22" s="73"/>
      <c r="J22" s="73"/>
      <c r="K22" s="73"/>
      <c r="L22" s="73"/>
      <c r="M22" s="73"/>
      <c r="N22" s="74"/>
      <c r="O22" s="296" t="str">
        <f>IDU_Dropdown!$AI21</f>
        <v/>
      </c>
      <c r="P22" s="298"/>
    </row>
    <row r="23" spans="1:16" x14ac:dyDescent="0.2">
      <c r="A23" s="72"/>
      <c r="B23" s="73"/>
      <c r="C23" s="73"/>
      <c r="D23" s="73"/>
      <c r="E23" s="73"/>
      <c r="F23" s="73"/>
      <c r="G23" s="73"/>
      <c r="H23" s="73"/>
      <c r="I23" s="73"/>
      <c r="J23" s="73"/>
      <c r="K23" s="73"/>
      <c r="L23" s="73"/>
      <c r="M23" s="73"/>
      <c r="N23" s="74"/>
      <c r="O23" s="296" t="str">
        <f>IDU_Dropdown!$AI22</f>
        <v/>
      </c>
      <c r="P23" s="298"/>
    </row>
    <row r="24" spans="1:16" x14ac:dyDescent="0.2">
      <c r="A24" s="72"/>
      <c r="B24" s="73"/>
      <c r="C24" s="73"/>
      <c r="D24" s="73"/>
      <c r="E24" s="73"/>
      <c r="F24" s="73"/>
      <c r="G24" s="73"/>
      <c r="H24" s="73"/>
      <c r="I24" s="73"/>
      <c r="J24" s="73"/>
      <c r="K24" s="73"/>
      <c r="L24" s="73"/>
      <c r="M24" s="73"/>
      <c r="N24" s="74"/>
      <c r="O24" s="296" t="str">
        <f>IDU_Dropdown!$AI23</f>
        <v/>
      </c>
      <c r="P24" s="298"/>
    </row>
    <row r="25" spans="1:16" x14ac:dyDescent="0.2">
      <c r="A25" s="72"/>
      <c r="B25" s="73"/>
      <c r="C25" s="73"/>
      <c r="D25" s="73"/>
      <c r="E25" s="73"/>
      <c r="F25" s="73"/>
      <c r="G25" s="73"/>
      <c r="H25" s="73"/>
      <c r="I25" s="73"/>
      <c r="J25" s="73"/>
      <c r="K25" s="73"/>
      <c r="L25" s="73"/>
      <c r="M25" s="73"/>
      <c r="N25" s="74"/>
      <c r="O25" s="296" t="str">
        <f>IDU_Dropdown!$AI24</f>
        <v/>
      </c>
      <c r="P25" s="298"/>
    </row>
    <row r="26" spans="1:16" x14ac:dyDescent="0.2">
      <c r="A26" s="72"/>
      <c r="B26" s="73"/>
      <c r="C26" s="73"/>
      <c r="D26" s="73"/>
      <c r="E26" s="73"/>
      <c r="F26" s="73"/>
      <c r="G26" s="73"/>
      <c r="H26" s="73"/>
      <c r="I26" s="73"/>
      <c r="J26" s="73"/>
      <c r="K26" s="73"/>
      <c r="L26" s="73"/>
      <c r="M26" s="73"/>
      <c r="N26" s="74"/>
      <c r="O26" s="296" t="str">
        <f>IDU_Dropdown!$AI25</f>
        <v/>
      </c>
      <c r="P26" s="298"/>
    </row>
    <row r="27" spans="1:16" x14ac:dyDescent="0.2">
      <c r="A27" s="72"/>
      <c r="B27" s="73"/>
      <c r="C27" s="73"/>
      <c r="D27" s="73"/>
      <c r="E27" s="73"/>
      <c r="F27" s="73"/>
      <c r="G27" s="73"/>
      <c r="H27" s="73"/>
      <c r="I27" s="73"/>
      <c r="J27" s="73"/>
      <c r="K27" s="73"/>
      <c r="L27" s="73"/>
      <c r="M27" s="73"/>
      <c r="N27" s="74"/>
      <c r="O27" s="296" t="str">
        <f>IDU_Dropdown!$AI26</f>
        <v/>
      </c>
      <c r="P27" s="298"/>
    </row>
    <row r="28" spans="1:16" x14ac:dyDescent="0.2">
      <c r="A28" s="72"/>
      <c r="B28" s="73"/>
      <c r="C28" s="73"/>
      <c r="D28" s="73"/>
      <c r="E28" s="73"/>
      <c r="F28" s="73"/>
      <c r="G28" s="73"/>
      <c r="H28" s="73"/>
      <c r="I28" s="73"/>
      <c r="J28" s="73"/>
      <c r="K28" s="73"/>
      <c r="L28" s="73"/>
      <c r="M28" s="73"/>
      <c r="N28" s="74"/>
      <c r="O28" s="296" t="str">
        <f>IDU_Dropdown!$AI27</f>
        <v/>
      </c>
      <c r="P28" s="298"/>
    </row>
    <row r="29" spans="1:16" x14ac:dyDescent="0.2">
      <c r="A29" s="72"/>
      <c r="B29" s="73"/>
      <c r="C29" s="73"/>
      <c r="D29" s="73"/>
      <c r="E29" s="73"/>
      <c r="F29" s="73"/>
      <c r="G29" s="73"/>
      <c r="H29" s="73"/>
      <c r="I29" s="73"/>
      <c r="J29" s="73"/>
      <c r="K29" s="73"/>
      <c r="L29" s="73"/>
      <c r="M29" s="73"/>
      <c r="N29" s="74"/>
      <c r="O29" s="296" t="str">
        <f>IDU_Dropdown!$AI28</f>
        <v/>
      </c>
      <c r="P29" s="298"/>
    </row>
    <row r="30" spans="1:16" x14ac:dyDescent="0.2">
      <c r="A30" s="72"/>
      <c r="B30" s="73"/>
      <c r="C30" s="73"/>
      <c r="D30" s="73"/>
      <c r="E30" s="73"/>
      <c r="F30" s="73"/>
      <c r="G30" s="73"/>
      <c r="H30" s="73"/>
      <c r="I30" s="73"/>
      <c r="J30" s="73"/>
      <c r="K30" s="73"/>
      <c r="L30" s="73"/>
      <c r="M30" s="73"/>
      <c r="N30" s="74"/>
      <c r="O30" s="296" t="str">
        <f>IDU_Dropdown!$AI29</f>
        <v/>
      </c>
      <c r="P30" s="298"/>
    </row>
    <row r="31" spans="1:16" x14ac:dyDescent="0.2">
      <c r="A31" s="72"/>
      <c r="B31" s="73"/>
      <c r="C31" s="73"/>
      <c r="D31" s="73"/>
      <c r="E31" s="73"/>
      <c r="F31" s="73"/>
      <c r="G31" s="73"/>
      <c r="H31" s="73"/>
      <c r="I31" s="73"/>
      <c r="J31" s="73"/>
      <c r="K31" s="73"/>
      <c r="L31" s="73"/>
      <c r="M31" s="73"/>
      <c r="N31" s="74"/>
      <c r="O31" s="296" t="str">
        <f>IDU_Dropdown!$AI30</f>
        <v/>
      </c>
      <c r="P31" s="298"/>
    </row>
    <row r="32" spans="1:16" x14ac:dyDescent="0.2">
      <c r="A32" s="72"/>
      <c r="B32" s="73"/>
      <c r="C32" s="73"/>
      <c r="D32" s="73"/>
      <c r="E32" s="73"/>
      <c r="F32" s="73"/>
      <c r="G32" s="73"/>
      <c r="H32" s="73"/>
      <c r="I32" s="73"/>
      <c r="J32" s="73"/>
      <c r="K32" s="73"/>
      <c r="L32" s="73"/>
      <c r="M32" s="73"/>
      <c r="N32" s="74"/>
      <c r="O32" s="296" t="str">
        <f>IDU_Dropdown!$AI31</f>
        <v/>
      </c>
      <c r="P32" s="298"/>
    </row>
    <row r="33" spans="1:16" x14ac:dyDescent="0.2">
      <c r="A33" s="72"/>
      <c r="B33" s="73"/>
      <c r="C33" s="73"/>
      <c r="D33" s="73"/>
      <c r="E33" s="73"/>
      <c r="F33" s="73"/>
      <c r="G33" s="73"/>
      <c r="H33" s="73"/>
      <c r="I33" s="73"/>
      <c r="J33" s="73"/>
      <c r="K33" s="73"/>
      <c r="L33" s="73"/>
      <c r="M33" s="73"/>
      <c r="N33" s="74"/>
      <c r="O33" s="296" t="str">
        <f>IDU_Dropdown!$AI32</f>
        <v/>
      </c>
      <c r="P33" s="298"/>
    </row>
    <row r="34" spans="1:16" x14ac:dyDescent="0.2">
      <c r="A34" s="72"/>
      <c r="B34" s="73"/>
      <c r="C34" s="73"/>
      <c r="D34" s="73"/>
      <c r="E34" s="73"/>
      <c r="F34" s="73"/>
      <c r="G34" s="73"/>
      <c r="H34" s="73"/>
      <c r="I34" s="73"/>
      <c r="J34" s="73"/>
      <c r="K34" s="73"/>
      <c r="L34" s="73"/>
      <c r="M34" s="73"/>
      <c r="N34" s="74"/>
      <c r="O34" s="296" t="str">
        <f>IDU_Dropdown!$AI33</f>
        <v/>
      </c>
      <c r="P34" s="298"/>
    </row>
    <row r="35" spans="1:16" x14ac:dyDescent="0.2">
      <c r="A35" s="72"/>
      <c r="B35" s="73"/>
      <c r="C35" s="73"/>
      <c r="D35" s="73"/>
      <c r="E35" s="73"/>
      <c r="F35" s="73"/>
      <c r="G35" s="73"/>
      <c r="H35" s="73"/>
      <c r="I35" s="73"/>
      <c r="J35" s="73"/>
      <c r="K35" s="73"/>
      <c r="L35" s="73"/>
      <c r="M35" s="73"/>
      <c r="N35" s="74"/>
      <c r="O35" s="296" t="str">
        <f>IDU_Dropdown!$AI34</f>
        <v/>
      </c>
      <c r="P35" s="298"/>
    </row>
    <row r="36" spans="1:16" x14ac:dyDescent="0.2">
      <c r="A36" s="72"/>
      <c r="B36" s="73"/>
      <c r="C36" s="73"/>
      <c r="D36" s="73"/>
      <c r="E36" s="73"/>
      <c r="F36" s="73"/>
      <c r="G36" s="73"/>
      <c r="H36" s="73"/>
      <c r="I36" s="73"/>
      <c r="J36" s="73"/>
      <c r="K36" s="73"/>
      <c r="L36" s="73"/>
      <c r="M36" s="73"/>
      <c r="N36" s="74"/>
      <c r="O36" s="296" t="str">
        <f>IDU_Dropdown!$AI35</f>
        <v/>
      </c>
      <c r="P36" s="298"/>
    </row>
    <row r="37" spans="1:16" x14ac:dyDescent="0.2">
      <c r="A37" s="72"/>
      <c r="B37" s="73"/>
      <c r="C37" s="73"/>
      <c r="D37" s="73"/>
      <c r="E37" s="73"/>
      <c r="F37" s="73"/>
      <c r="G37" s="73"/>
      <c r="H37" s="73"/>
      <c r="I37" s="73"/>
      <c r="J37" s="73"/>
      <c r="K37" s="73"/>
      <c r="L37" s="73"/>
      <c r="M37" s="73"/>
      <c r="N37" s="74"/>
      <c r="O37" s="296" t="str">
        <f>IDU_Dropdown!$AI36</f>
        <v/>
      </c>
      <c r="P37" s="298"/>
    </row>
    <row r="38" spans="1:16" x14ac:dyDescent="0.2">
      <c r="A38" s="72"/>
      <c r="B38" s="73"/>
      <c r="C38" s="73"/>
      <c r="D38" s="73"/>
      <c r="E38" s="73"/>
      <c r="F38" s="73"/>
      <c r="G38" s="73"/>
      <c r="H38" s="73"/>
      <c r="I38" s="73"/>
      <c r="J38" s="73"/>
      <c r="K38" s="73"/>
      <c r="L38" s="73"/>
      <c r="M38" s="73"/>
      <c r="N38" s="74"/>
      <c r="O38" s="296" t="str">
        <f>IDU_Dropdown!$AI37</f>
        <v/>
      </c>
      <c r="P38" s="298"/>
    </row>
    <row r="39" spans="1:16" x14ac:dyDescent="0.2">
      <c r="A39" s="72"/>
      <c r="B39" s="73"/>
      <c r="C39" s="73"/>
      <c r="D39" s="73"/>
      <c r="E39" s="73"/>
      <c r="F39" s="73"/>
      <c r="G39" s="73"/>
      <c r="H39" s="73"/>
      <c r="I39" s="73"/>
      <c r="J39" s="73"/>
      <c r="K39" s="73"/>
      <c r="L39" s="73"/>
      <c r="M39" s="73"/>
      <c r="N39" s="74"/>
      <c r="O39" s="296" t="str">
        <f>IDU_Dropdown!$AI38</f>
        <v/>
      </c>
      <c r="P39" s="298"/>
    </row>
    <row r="40" spans="1:16" x14ac:dyDescent="0.2">
      <c r="A40" s="72"/>
      <c r="B40" s="73"/>
      <c r="C40" s="73"/>
      <c r="D40" s="73"/>
      <c r="E40" s="73"/>
      <c r="F40" s="73"/>
      <c r="G40" s="73"/>
      <c r="H40" s="73"/>
      <c r="I40" s="73"/>
      <c r="J40" s="73"/>
      <c r="K40" s="73"/>
      <c r="L40" s="73"/>
      <c r="M40" s="73"/>
      <c r="N40" s="74"/>
      <c r="O40" s="296" t="str">
        <f>IDU_Dropdown!$AI39</f>
        <v/>
      </c>
      <c r="P40" s="298"/>
    </row>
    <row r="41" spans="1:16" x14ac:dyDescent="0.2">
      <c r="A41" s="72"/>
      <c r="B41" s="73"/>
      <c r="C41" s="73"/>
      <c r="D41" s="73"/>
      <c r="E41" s="73"/>
      <c r="F41" s="73"/>
      <c r="G41" s="73"/>
      <c r="H41" s="73"/>
      <c r="I41" s="73"/>
      <c r="J41" s="73"/>
      <c r="K41" s="73"/>
      <c r="L41" s="73"/>
      <c r="M41" s="73"/>
      <c r="N41" s="74"/>
      <c r="O41" s="296" t="str">
        <f>IDU_Dropdown!$AI40</f>
        <v/>
      </c>
      <c r="P41" s="298"/>
    </row>
    <row r="42" spans="1:16" x14ac:dyDescent="0.2">
      <c r="A42" s="72"/>
      <c r="B42" s="73"/>
      <c r="C42" s="73"/>
      <c r="D42" s="73"/>
      <c r="E42" s="73"/>
      <c r="F42" s="73"/>
      <c r="G42" s="73"/>
      <c r="H42" s="73"/>
      <c r="I42" s="73"/>
      <c r="J42" s="73"/>
      <c r="K42" s="73"/>
      <c r="L42" s="73"/>
      <c r="M42" s="73"/>
      <c r="N42" s="74"/>
      <c r="O42" s="296" t="str">
        <f>IDU_Dropdown!$AI41</f>
        <v/>
      </c>
      <c r="P42" s="298"/>
    </row>
    <row r="43" spans="1:16" x14ac:dyDescent="0.2">
      <c r="A43" s="72"/>
      <c r="B43" s="73"/>
      <c r="C43" s="73"/>
      <c r="D43" s="73"/>
      <c r="E43" s="73"/>
      <c r="F43" s="73"/>
      <c r="G43" s="73"/>
      <c r="H43" s="73"/>
      <c r="I43" s="73"/>
      <c r="J43" s="73"/>
      <c r="K43" s="73"/>
      <c r="L43" s="73"/>
      <c r="M43" s="73"/>
      <c r="N43" s="74"/>
      <c r="O43" s="296" t="str">
        <f>IDU_Dropdown!$AI42</f>
        <v/>
      </c>
      <c r="P43" s="298"/>
    </row>
    <row r="44" spans="1:16" x14ac:dyDescent="0.2">
      <c r="A44" s="72"/>
      <c r="B44" s="73"/>
      <c r="C44" s="73"/>
      <c r="D44" s="73"/>
      <c r="E44" s="73"/>
      <c r="F44" s="73"/>
      <c r="G44" s="73"/>
      <c r="H44" s="73"/>
      <c r="I44" s="73"/>
      <c r="J44" s="73"/>
      <c r="K44" s="73"/>
      <c r="L44" s="73"/>
      <c r="M44" s="73"/>
      <c r="N44" s="74"/>
      <c r="O44" s="296" t="str">
        <f>IDU_Dropdown!$AI43</f>
        <v/>
      </c>
      <c r="P44" s="298"/>
    </row>
    <row r="45" spans="1:16" x14ac:dyDescent="0.2">
      <c r="A45" s="72"/>
      <c r="B45" s="73"/>
      <c r="C45" s="73"/>
      <c r="D45" s="73"/>
      <c r="E45" s="73"/>
      <c r="F45" s="73"/>
      <c r="G45" s="73"/>
      <c r="H45" s="73"/>
      <c r="I45" s="73"/>
      <c r="J45" s="73"/>
      <c r="K45" s="73"/>
      <c r="L45" s="73"/>
      <c r="M45" s="73"/>
      <c r="N45" s="74"/>
      <c r="O45" s="296" t="str">
        <f>IDU_Dropdown!$AI44</f>
        <v/>
      </c>
      <c r="P45" s="298"/>
    </row>
    <row r="46" spans="1:16" x14ac:dyDescent="0.2">
      <c r="A46" s="72"/>
      <c r="B46" s="73"/>
      <c r="C46" s="73"/>
      <c r="D46" s="73"/>
      <c r="E46" s="73"/>
      <c r="F46" s="73"/>
      <c r="G46" s="73"/>
      <c r="H46" s="73"/>
      <c r="I46" s="73"/>
      <c r="J46" s="73"/>
      <c r="K46" s="73"/>
      <c r="L46" s="73"/>
      <c r="M46" s="73"/>
      <c r="N46" s="74"/>
      <c r="O46" s="296" t="str">
        <f>IDU_Dropdown!$AI45</f>
        <v/>
      </c>
      <c r="P46" s="298"/>
    </row>
    <row r="47" spans="1:16" x14ac:dyDescent="0.2">
      <c r="A47" s="72"/>
      <c r="B47" s="73"/>
      <c r="C47" s="73"/>
      <c r="D47" s="73"/>
      <c r="E47" s="73"/>
      <c r="F47" s="73"/>
      <c r="G47" s="73"/>
      <c r="H47" s="73"/>
      <c r="I47" s="73"/>
      <c r="J47" s="73"/>
      <c r="K47" s="73"/>
      <c r="L47" s="73"/>
      <c r="M47" s="73"/>
      <c r="N47" s="74"/>
      <c r="O47" s="296" t="str">
        <f>IDU_Dropdown!$AI46</f>
        <v/>
      </c>
      <c r="P47" s="298"/>
    </row>
    <row r="48" spans="1:16" x14ac:dyDescent="0.2">
      <c r="A48" s="72"/>
      <c r="B48" s="73"/>
      <c r="C48" s="73"/>
      <c r="D48" s="73"/>
      <c r="E48" s="73"/>
      <c r="F48" s="73"/>
      <c r="G48" s="73"/>
      <c r="H48" s="73"/>
      <c r="I48" s="73"/>
      <c r="J48" s="73"/>
      <c r="K48" s="73"/>
      <c r="L48" s="73"/>
      <c r="M48" s="73"/>
      <c r="N48" s="74"/>
      <c r="O48" s="296" t="str">
        <f>IDU_Dropdown!$AI47</f>
        <v/>
      </c>
      <c r="P48" s="298"/>
    </row>
    <row r="49" spans="1:16" x14ac:dyDescent="0.2">
      <c r="A49" s="72"/>
      <c r="B49" s="73"/>
      <c r="C49" s="73"/>
      <c r="D49" s="73"/>
      <c r="E49" s="73"/>
      <c r="F49" s="73"/>
      <c r="G49" s="73"/>
      <c r="H49" s="73"/>
      <c r="I49" s="73"/>
      <c r="J49" s="73"/>
      <c r="K49" s="73"/>
      <c r="L49" s="73"/>
      <c r="M49" s="73"/>
      <c r="N49" s="74"/>
      <c r="O49" s="296" t="str">
        <f>IDU_Dropdown!$AI48</f>
        <v/>
      </c>
      <c r="P49" s="298"/>
    </row>
    <row r="50" spans="1:16" x14ac:dyDescent="0.2">
      <c r="A50" s="72"/>
      <c r="B50" s="73"/>
      <c r="C50" s="73"/>
      <c r="D50" s="73"/>
      <c r="E50" s="73"/>
      <c r="F50" s="73"/>
      <c r="G50" s="73"/>
      <c r="H50" s="73"/>
      <c r="I50" s="73"/>
      <c r="J50" s="73"/>
      <c r="K50" s="73"/>
      <c r="L50" s="73"/>
      <c r="M50" s="73"/>
      <c r="N50" s="74"/>
      <c r="O50" s="296" t="str">
        <f>IDU_Dropdown!$AI49</f>
        <v/>
      </c>
      <c r="P50" s="298"/>
    </row>
    <row r="51" spans="1:16" x14ac:dyDescent="0.2">
      <c r="A51" s="72"/>
      <c r="B51" s="73"/>
      <c r="C51" s="73"/>
      <c r="D51" s="73"/>
      <c r="E51" s="73"/>
      <c r="F51" s="73"/>
      <c r="G51" s="73"/>
      <c r="H51" s="73"/>
      <c r="I51" s="73"/>
      <c r="J51" s="73"/>
      <c r="K51" s="73"/>
      <c r="L51" s="73"/>
      <c r="M51" s="73"/>
      <c r="N51" s="74"/>
      <c r="O51" s="296" t="str">
        <f>IDU_Dropdown!$AI50</f>
        <v/>
      </c>
      <c r="P51" s="298"/>
    </row>
    <row r="52" spans="1:16" x14ac:dyDescent="0.2">
      <c r="A52" s="72"/>
      <c r="B52" s="73"/>
      <c r="C52" s="73"/>
      <c r="D52" s="73"/>
      <c r="E52" s="73"/>
      <c r="F52" s="73"/>
      <c r="G52" s="73"/>
      <c r="H52" s="73"/>
      <c r="I52" s="73"/>
      <c r="J52" s="73"/>
      <c r="K52" s="73"/>
      <c r="L52" s="73"/>
      <c r="M52" s="73"/>
      <c r="N52" s="74"/>
      <c r="O52" s="296" t="str">
        <f>IDU_Dropdown!$AI51</f>
        <v/>
      </c>
      <c r="P52" s="298"/>
    </row>
    <row r="53" spans="1:16" x14ac:dyDescent="0.2">
      <c r="A53" s="72"/>
      <c r="B53" s="73"/>
      <c r="C53" s="73"/>
      <c r="D53" s="73"/>
      <c r="E53" s="73"/>
      <c r="F53" s="73"/>
      <c r="G53" s="73"/>
      <c r="H53" s="73"/>
      <c r="I53" s="73"/>
      <c r="J53" s="73"/>
      <c r="K53" s="73"/>
      <c r="L53" s="73"/>
      <c r="M53" s="73"/>
      <c r="N53" s="74"/>
      <c r="O53" s="296" t="str">
        <f>IDU_Dropdown!$AI52</f>
        <v/>
      </c>
      <c r="P53" s="298"/>
    </row>
    <row r="54" spans="1:16" x14ac:dyDescent="0.2">
      <c r="A54" s="72"/>
      <c r="B54" s="73"/>
      <c r="C54" s="73"/>
      <c r="D54" s="73"/>
      <c r="E54" s="73"/>
      <c r="F54" s="73"/>
      <c r="G54" s="73"/>
      <c r="H54" s="73"/>
      <c r="I54" s="73"/>
      <c r="J54" s="73"/>
      <c r="K54" s="73"/>
      <c r="L54" s="73"/>
      <c r="M54" s="73"/>
      <c r="N54" s="74"/>
      <c r="O54" s="296" t="str">
        <f>IDU_Dropdown!$AI53</f>
        <v/>
      </c>
      <c r="P54" s="298"/>
    </row>
    <row r="55" spans="1:16" x14ac:dyDescent="0.2">
      <c r="A55" s="72"/>
      <c r="B55" s="73"/>
      <c r="C55" s="73"/>
      <c r="D55" s="73"/>
      <c r="E55" s="73"/>
      <c r="F55" s="73"/>
      <c r="G55" s="73"/>
      <c r="H55" s="73"/>
      <c r="I55" s="73"/>
      <c r="J55" s="73"/>
      <c r="K55" s="73"/>
      <c r="L55" s="73"/>
      <c r="M55" s="73"/>
      <c r="N55" s="74"/>
      <c r="O55" s="296" t="str">
        <f>IDU_Dropdown!$AI54</f>
        <v/>
      </c>
      <c r="P55" s="298"/>
    </row>
    <row r="56" spans="1:16" x14ac:dyDescent="0.2">
      <c r="A56" s="72"/>
      <c r="B56" s="73"/>
      <c r="C56" s="73"/>
      <c r="D56" s="73"/>
      <c r="E56" s="73"/>
      <c r="F56" s="73"/>
      <c r="G56" s="73"/>
      <c r="H56" s="73"/>
      <c r="I56" s="73"/>
      <c r="J56" s="73"/>
      <c r="K56" s="73"/>
      <c r="L56" s="73"/>
      <c r="M56" s="73"/>
      <c r="N56" s="74"/>
      <c r="O56" s="296" t="str">
        <f>IDU_Dropdown!$AI55</f>
        <v/>
      </c>
      <c r="P56" s="298"/>
    </row>
    <row r="57" spans="1:16" x14ac:dyDescent="0.2">
      <c r="A57" s="72"/>
      <c r="B57" s="73"/>
      <c r="C57" s="73"/>
      <c r="D57" s="73"/>
      <c r="E57" s="73"/>
      <c r="F57" s="73"/>
      <c r="G57" s="73"/>
      <c r="H57" s="73"/>
      <c r="I57" s="73"/>
      <c r="J57" s="73"/>
      <c r="K57" s="73"/>
      <c r="L57" s="73"/>
      <c r="M57" s="73"/>
      <c r="N57" s="74"/>
      <c r="O57" s="296" t="str">
        <f>IDU_Dropdown!$AI56</f>
        <v/>
      </c>
      <c r="P57" s="298"/>
    </row>
    <row r="58" spans="1:16" x14ac:dyDescent="0.2">
      <c r="A58" s="72"/>
      <c r="B58" s="73"/>
      <c r="C58" s="73"/>
      <c r="D58" s="73"/>
      <c r="E58" s="73"/>
      <c r="F58" s="73"/>
      <c r="G58" s="73"/>
      <c r="H58" s="73"/>
      <c r="I58" s="73"/>
      <c r="J58" s="73"/>
      <c r="K58" s="73"/>
      <c r="L58" s="73"/>
      <c r="M58" s="73"/>
      <c r="N58" s="74"/>
      <c r="O58" s="296" t="str">
        <f>IDU_Dropdown!$AI57</f>
        <v/>
      </c>
      <c r="P58" s="298"/>
    </row>
    <row r="59" spans="1:16" x14ac:dyDescent="0.2">
      <c r="A59" s="72"/>
      <c r="B59" s="73"/>
      <c r="C59" s="73"/>
      <c r="D59" s="73"/>
      <c r="E59" s="73"/>
      <c r="F59" s="73"/>
      <c r="G59" s="73"/>
      <c r="H59" s="73"/>
      <c r="I59" s="73"/>
      <c r="J59" s="73"/>
      <c r="K59" s="73"/>
      <c r="L59" s="73"/>
      <c r="M59" s="73"/>
      <c r="N59" s="74"/>
      <c r="O59" s="296" t="str">
        <f>IDU_Dropdown!$AI58</f>
        <v/>
      </c>
      <c r="P59" s="298"/>
    </row>
    <row r="60" spans="1:16" x14ac:dyDescent="0.2">
      <c r="A60" s="72"/>
      <c r="B60" s="73"/>
      <c r="C60" s="73"/>
      <c r="D60" s="73"/>
      <c r="E60" s="73"/>
      <c r="F60" s="73"/>
      <c r="G60" s="73"/>
      <c r="H60" s="73"/>
      <c r="I60" s="73"/>
      <c r="J60" s="73"/>
      <c r="K60" s="73"/>
      <c r="L60" s="73"/>
      <c r="M60" s="73"/>
      <c r="N60" s="74"/>
      <c r="O60" s="296" t="str">
        <f>IDU_Dropdown!$AI59</f>
        <v/>
      </c>
      <c r="P60" s="298"/>
    </row>
    <row r="61" spans="1:16" x14ac:dyDescent="0.2">
      <c r="A61" s="72"/>
      <c r="B61" s="73"/>
      <c r="C61" s="73"/>
      <c r="D61" s="73"/>
      <c r="E61" s="73"/>
      <c r="F61" s="73"/>
      <c r="G61" s="73"/>
      <c r="H61" s="73"/>
      <c r="I61" s="73"/>
      <c r="J61" s="73"/>
      <c r="K61" s="73"/>
      <c r="L61" s="73"/>
      <c r="M61" s="73"/>
      <c r="N61" s="74"/>
      <c r="O61" s="296" t="str">
        <f>IDU_Dropdown!$AI60</f>
        <v/>
      </c>
      <c r="P61" s="298"/>
    </row>
    <row r="62" spans="1:16" x14ac:dyDescent="0.2">
      <c r="A62" s="72"/>
      <c r="B62" s="73"/>
      <c r="C62" s="73"/>
      <c r="D62" s="73"/>
      <c r="E62" s="73"/>
      <c r="F62" s="73"/>
      <c r="G62" s="73"/>
      <c r="H62" s="73"/>
      <c r="I62" s="73"/>
      <c r="J62" s="73"/>
      <c r="K62" s="73"/>
      <c r="L62" s="73"/>
      <c r="M62" s="73"/>
      <c r="N62" s="74"/>
      <c r="O62" s="296" t="str">
        <f>IDU_Dropdown!$AI61</f>
        <v/>
      </c>
      <c r="P62" s="298"/>
    </row>
    <row r="63" spans="1:16" x14ac:dyDescent="0.2">
      <c r="A63" s="72"/>
      <c r="B63" s="73"/>
      <c r="C63" s="73"/>
      <c r="D63" s="73"/>
      <c r="E63" s="73"/>
      <c r="F63" s="73"/>
      <c r="G63" s="73"/>
      <c r="H63" s="73"/>
      <c r="I63" s="73"/>
      <c r="J63" s="73"/>
      <c r="K63" s="73"/>
      <c r="L63" s="73"/>
      <c r="M63" s="73"/>
      <c r="N63" s="74"/>
      <c r="O63" s="296" t="str">
        <f>IDU_Dropdown!$AI62</f>
        <v/>
      </c>
      <c r="P63" s="298"/>
    </row>
    <row r="64" spans="1:16" x14ac:dyDescent="0.2">
      <c r="A64" s="72"/>
      <c r="B64" s="73"/>
      <c r="C64" s="73"/>
      <c r="D64" s="73"/>
      <c r="E64" s="73"/>
      <c r="F64" s="73"/>
      <c r="G64" s="73"/>
      <c r="H64" s="73"/>
      <c r="I64" s="73"/>
      <c r="J64" s="73"/>
      <c r="K64" s="73"/>
      <c r="L64" s="73"/>
      <c r="M64" s="73"/>
      <c r="N64" s="74"/>
      <c r="O64" s="296" t="str">
        <f>IDU_Dropdown!$AI63</f>
        <v/>
      </c>
      <c r="P64" s="298"/>
    </row>
    <row r="65" spans="1:16" x14ac:dyDescent="0.2">
      <c r="A65" s="72"/>
      <c r="B65" s="73"/>
      <c r="C65" s="359"/>
      <c r="D65" s="359"/>
      <c r="E65" s="73"/>
      <c r="F65" s="73"/>
      <c r="G65" s="73"/>
      <c r="H65" s="73"/>
      <c r="I65" s="73"/>
      <c r="J65" s="73"/>
      <c r="K65" s="73"/>
      <c r="L65" s="73"/>
      <c r="M65" s="73"/>
      <c r="N65" s="74"/>
      <c r="O65" s="296" t="str">
        <f>IDU_Dropdown!$AI64</f>
        <v/>
      </c>
      <c r="P65" s="298"/>
    </row>
    <row r="66" spans="1:16" x14ac:dyDescent="0.2">
      <c r="A66" s="72"/>
      <c r="B66" s="73"/>
      <c r="C66" s="359"/>
      <c r="D66" s="359"/>
      <c r="E66" s="73"/>
      <c r="F66" s="73"/>
      <c r="G66" s="73"/>
      <c r="H66" s="73"/>
      <c r="I66" s="73"/>
      <c r="J66" s="73"/>
      <c r="K66" s="73"/>
      <c r="L66" s="73"/>
      <c r="M66" s="73"/>
      <c r="N66" s="74"/>
      <c r="O66" s="296" t="str">
        <f>IDU_Dropdown!$AI65</f>
        <v/>
      </c>
      <c r="P66" s="298"/>
    </row>
    <row r="67" spans="1:16" x14ac:dyDescent="0.2">
      <c r="A67" s="72"/>
      <c r="B67" s="73"/>
      <c r="C67" s="359"/>
      <c r="D67" s="359"/>
      <c r="E67" s="73"/>
      <c r="F67" s="73"/>
      <c r="G67" s="73"/>
      <c r="H67" s="73"/>
      <c r="I67" s="73"/>
      <c r="J67" s="73"/>
      <c r="K67" s="73"/>
      <c r="L67" s="73"/>
      <c r="M67" s="73"/>
      <c r="N67" s="74"/>
      <c r="O67" s="296" t="str">
        <f>IDU_Dropdown!$AI66</f>
        <v/>
      </c>
      <c r="P67" s="298"/>
    </row>
    <row r="68" spans="1:16" x14ac:dyDescent="0.2">
      <c r="A68" s="72"/>
      <c r="B68" s="73"/>
      <c r="C68" s="359"/>
      <c r="D68" s="359"/>
      <c r="E68" s="73"/>
      <c r="F68" s="73"/>
      <c r="G68" s="73"/>
      <c r="H68" s="73"/>
      <c r="I68" s="73"/>
      <c r="J68" s="73"/>
      <c r="K68" s="73"/>
      <c r="L68" s="73"/>
      <c r="M68" s="73"/>
      <c r="N68" s="74"/>
      <c r="O68" s="296" t="str">
        <f>IDU_Dropdown!$AI67</f>
        <v/>
      </c>
      <c r="P68" s="298"/>
    </row>
    <row r="69" spans="1:16" x14ac:dyDescent="0.2">
      <c r="A69" s="72"/>
      <c r="B69" s="73"/>
      <c r="C69" s="359"/>
      <c r="D69" s="359"/>
      <c r="E69" s="73"/>
      <c r="F69" s="73"/>
      <c r="G69" s="73"/>
      <c r="H69" s="73"/>
      <c r="I69" s="73"/>
      <c r="J69" s="73"/>
      <c r="K69" s="73"/>
      <c r="L69" s="73"/>
      <c r="M69" s="73"/>
      <c r="N69" s="74"/>
      <c r="O69" s="296" t="str">
        <f>IDU_Dropdown!$AI68</f>
        <v/>
      </c>
      <c r="P69" s="298"/>
    </row>
    <row r="70" spans="1:16" x14ac:dyDescent="0.2">
      <c r="A70" s="72"/>
      <c r="B70" s="73"/>
      <c r="C70" s="359"/>
      <c r="D70" s="359"/>
      <c r="E70" s="73"/>
      <c r="F70" s="73"/>
      <c r="G70" s="73"/>
      <c r="H70" s="73"/>
      <c r="I70" s="73"/>
      <c r="J70" s="73"/>
      <c r="K70" s="73"/>
      <c r="L70" s="73"/>
      <c r="M70" s="73"/>
      <c r="N70" s="74"/>
      <c r="O70" s="296" t="str">
        <f>IDU_Dropdown!$AI69</f>
        <v/>
      </c>
      <c r="P70" s="298"/>
    </row>
    <row r="71" spans="1:16" x14ac:dyDescent="0.2">
      <c r="A71" s="72"/>
      <c r="B71" s="73"/>
      <c r="C71" s="359"/>
      <c r="D71" s="359"/>
      <c r="E71" s="73"/>
      <c r="F71" s="73"/>
      <c r="G71" s="73"/>
      <c r="H71" s="73"/>
      <c r="I71" s="73"/>
      <c r="J71" s="73"/>
      <c r="K71" s="73"/>
      <c r="L71" s="73"/>
      <c r="M71" s="73"/>
      <c r="N71" s="74"/>
      <c r="O71" s="296" t="str">
        <f>IDU_Dropdown!$AI70</f>
        <v/>
      </c>
      <c r="P71" s="298"/>
    </row>
    <row r="72" spans="1:16" x14ac:dyDescent="0.2">
      <c r="A72" s="365"/>
      <c r="B72" s="291"/>
      <c r="C72" s="291"/>
      <c r="D72" s="291"/>
      <c r="E72" s="73"/>
      <c r="F72" s="73"/>
      <c r="G72" s="73"/>
      <c r="H72" s="73"/>
      <c r="I72" s="73"/>
      <c r="J72" s="73"/>
      <c r="K72" s="73"/>
      <c r="L72" s="73"/>
      <c r="M72" s="73"/>
      <c r="N72" s="74"/>
      <c r="O72" s="296" t="str">
        <f>IDU_Dropdown!$AI71</f>
        <v/>
      </c>
      <c r="P72" s="298"/>
    </row>
    <row r="73" spans="1:16" x14ac:dyDescent="0.2">
      <c r="A73" s="72"/>
      <c r="B73" s="73"/>
      <c r="C73" s="73"/>
      <c r="D73" s="73"/>
      <c r="E73" s="73"/>
      <c r="F73" s="73"/>
      <c r="G73" s="73"/>
      <c r="H73" s="73"/>
      <c r="I73" s="73"/>
      <c r="J73" s="73"/>
      <c r="K73" s="73"/>
      <c r="L73" s="73"/>
      <c r="M73" s="73"/>
      <c r="N73" s="74"/>
      <c r="O73" s="296" t="str">
        <f>IDU_Dropdown!$AI72</f>
        <v/>
      </c>
      <c r="P73" s="298"/>
    </row>
    <row r="74" spans="1:16" x14ac:dyDescent="0.2">
      <c r="A74" s="365"/>
      <c r="B74" s="73"/>
      <c r="C74" s="73"/>
      <c r="D74" s="73"/>
      <c r="E74" s="73"/>
      <c r="F74" s="73"/>
      <c r="G74" s="73"/>
      <c r="H74" s="73"/>
      <c r="I74" s="73"/>
      <c r="J74" s="73"/>
      <c r="K74" s="73"/>
      <c r="L74" s="73"/>
      <c r="M74" s="73"/>
      <c r="N74" s="74"/>
      <c r="O74" s="296" t="str">
        <f>IDU_Dropdown!$AI73</f>
        <v/>
      </c>
      <c r="P74" s="298"/>
    </row>
    <row r="75" spans="1:16" x14ac:dyDescent="0.2">
      <c r="A75" s="72"/>
      <c r="B75" s="73"/>
      <c r="C75" s="73"/>
      <c r="D75" s="73"/>
      <c r="E75" s="73"/>
      <c r="F75" s="73"/>
      <c r="G75" s="73"/>
      <c r="H75" s="73"/>
      <c r="I75" s="73"/>
      <c r="J75" s="73"/>
      <c r="K75" s="73"/>
      <c r="L75" s="73"/>
      <c r="M75" s="73"/>
      <c r="N75" s="74"/>
      <c r="O75" s="296" t="str">
        <f>IDU_Dropdown!$AI74</f>
        <v/>
      </c>
      <c r="P75" s="298"/>
    </row>
    <row r="76" spans="1:16" x14ac:dyDescent="0.2">
      <c r="A76" s="365"/>
      <c r="B76" s="73"/>
      <c r="C76" s="73"/>
      <c r="D76" s="73"/>
      <c r="E76" s="73"/>
      <c r="F76" s="73"/>
      <c r="G76" s="73"/>
      <c r="H76" s="73"/>
      <c r="I76" s="73"/>
      <c r="J76" s="73"/>
      <c r="K76" s="73"/>
      <c r="L76" s="73"/>
      <c r="M76" s="73"/>
      <c r="N76" s="74"/>
      <c r="O76" s="296" t="str">
        <f>IDU_Dropdown!$AI75</f>
        <v/>
      </c>
      <c r="P76" s="298"/>
    </row>
    <row r="77" spans="1:16" x14ac:dyDescent="0.2">
      <c r="A77" s="72"/>
      <c r="B77" s="291"/>
      <c r="C77" s="73"/>
      <c r="D77" s="73"/>
      <c r="E77" s="73"/>
      <c r="F77" s="73"/>
      <c r="G77" s="73"/>
      <c r="H77" s="73"/>
      <c r="I77" s="73"/>
      <c r="J77" s="73"/>
      <c r="K77" s="73"/>
      <c r="L77" s="73"/>
      <c r="M77" s="73"/>
      <c r="N77" s="74"/>
      <c r="O77" s="296" t="str">
        <f>IDU_Dropdown!$AI76</f>
        <v/>
      </c>
      <c r="P77" s="298"/>
    </row>
    <row r="78" spans="1:16" x14ac:dyDescent="0.2">
      <c r="A78" s="365"/>
      <c r="B78" s="73"/>
      <c r="C78" s="73"/>
      <c r="D78" s="73"/>
      <c r="E78" s="73"/>
      <c r="F78" s="73"/>
      <c r="G78" s="73"/>
      <c r="H78" s="73"/>
      <c r="I78" s="73"/>
      <c r="J78" s="73"/>
      <c r="K78" s="73"/>
      <c r="L78" s="73"/>
      <c r="M78" s="73"/>
      <c r="N78" s="74"/>
      <c r="O78" s="296" t="str">
        <f>IDU_Dropdown!$AI77</f>
        <v/>
      </c>
      <c r="P78" s="298"/>
    </row>
    <row r="79" spans="1:16" x14ac:dyDescent="0.2">
      <c r="A79" s="72"/>
      <c r="B79" s="73"/>
      <c r="C79" s="73"/>
      <c r="D79" s="73"/>
      <c r="E79" s="73"/>
      <c r="F79" s="73"/>
      <c r="G79" s="73"/>
      <c r="H79" s="73"/>
      <c r="I79" s="73"/>
      <c r="J79" s="73"/>
      <c r="K79" s="73"/>
      <c r="L79" s="73"/>
      <c r="M79" s="73"/>
      <c r="N79" s="74"/>
      <c r="O79" s="296" t="str">
        <f>IDU_Dropdown!$AI78</f>
        <v/>
      </c>
      <c r="P79" s="298"/>
    </row>
    <row r="80" spans="1:16" x14ac:dyDescent="0.2">
      <c r="A80" s="365"/>
      <c r="B80" s="73"/>
      <c r="C80" s="73"/>
      <c r="D80" s="73"/>
      <c r="E80" s="73"/>
      <c r="F80" s="73"/>
      <c r="G80" s="73"/>
      <c r="H80" s="73"/>
      <c r="I80" s="73"/>
      <c r="J80" s="73"/>
      <c r="K80" s="73"/>
      <c r="L80" s="73"/>
      <c r="M80" s="73"/>
      <c r="N80" s="74"/>
      <c r="O80" s="296" t="str">
        <f>IDU_Dropdown!$AI79</f>
        <v/>
      </c>
      <c r="P80" s="298"/>
    </row>
    <row r="81" spans="1:16" x14ac:dyDescent="0.2">
      <c r="A81" s="365"/>
      <c r="B81" s="73"/>
      <c r="C81" s="73"/>
      <c r="D81" s="73"/>
      <c r="E81" s="73"/>
      <c r="F81" s="73"/>
      <c r="G81" s="73"/>
      <c r="H81" s="73"/>
      <c r="I81" s="73"/>
      <c r="J81" s="73"/>
      <c r="K81" s="73"/>
      <c r="L81" s="73"/>
      <c r="M81" s="73"/>
      <c r="N81" s="74"/>
      <c r="O81" s="296" t="str">
        <f>IDU_Dropdown!$AI80</f>
        <v/>
      </c>
      <c r="P81" s="298"/>
    </row>
    <row r="82" spans="1:16" x14ac:dyDescent="0.2">
      <c r="A82" s="72"/>
      <c r="B82" s="291"/>
      <c r="C82" s="73"/>
      <c r="D82" s="73"/>
      <c r="E82" s="73"/>
      <c r="F82" s="73"/>
      <c r="G82" s="73"/>
      <c r="H82" s="73"/>
      <c r="I82" s="73"/>
      <c r="J82" s="73"/>
      <c r="K82" s="73"/>
      <c r="L82" s="73"/>
      <c r="M82" s="73"/>
      <c r="N82" s="74"/>
      <c r="O82" s="296" t="str">
        <f>IDU_Dropdown!$AI81</f>
        <v/>
      </c>
      <c r="P82" s="298"/>
    </row>
    <row r="83" spans="1:16" x14ac:dyDescent="0.2">
      <c r="A83" s="365"/>
      <c r="B83" s="73"/>
      <c r="C83" s="73"/>
      <c r="D83" s="73"/>
      <c r="E83" s="73"/>
      <c r="F83" s="73"/>
      <c r="G83" s="73"/>
      <c r="H83" s="73"/>
      <c r="I83" s="73"/>
      <c r="J83" s="73"/>
      <c r="K83" s="73"/>
      <c r="L83" s="73"/>
      <c r="M83" s="73"/>
      <c r="N83" s="74"/>
      <c r="O83" s="296" t="str">
        <f>IDU_Dropdown!$AI82</f>
        <v/>
      </c>
      <c r="P83" s="298"/>
    </row>
    <row r="84" spans="1:16" x14ac:dyDescent="0.2">
      <c r="A84" s="72"/>
      <c r="B84" s="73"/>
      <c r="C84" s="73"/>
      <c r="D84" s="73"/>
      <c r="E84" s="73"/>
      <c r="F84" s="73"/>
      <c r="G84" s="73"/>
      <c r="H84" s="73"/>
      <c r="I84" s="73"/>
      <c r="J84" s="73"/>
      <c r="K84" s="73"/>
      <c r="L84" s="73"/>
      <c r="M84" s="73"/>
      <c r="N84" s="74"/>
      <c r="O84" s="296" t="str">
        <f>IDU_Dropdown!$AI83</f>
        <v/>
      </c>
      <c r="P84" s="298"/>
    </row>
    <row r="85" spans="1:16" x14ac:dyDescent="0.2">
      <c r="A85" s="365"/>
      <c r="B85" s="73"/>
      <c r="C85" s="73"/>
      <c r="D85" s="73"/>
      <c r="E85" s="73"/>
      <c r="F85" s="73"/>
      <c r="G85" s="73"/>
      <c r="H85" s="73"/>
      <c r="I85" s="73"/>
      <c r="J85" s="73"/>
      <c r="K85" s="73"/>
      <c r="L85" s="73"/>
      <c r="M85" s="73"/>
      <c r="N85" s="74"/>
      <c r="O85" s="296" t="str">
        <f>IDU_Dropdown!$AI84</f>
        <v/>
      </c>
      <c r="P85" s="298"/>
    </row>
    <row r="86" spans="1:16" x14ac:dyDescent="0.2">
      <c r="A86" s="72"/>
      <c r="B86" s="73"/>
      <c r="C86" s="73"/>
      <c r="D86" s="73"/>
      <c r="E86" s="73"/>
      <c r="F86" s="73"/>
      <c r="G86" s="73"/>
      <c r="H86" s="73"/>
      <c r="I86" s="73"/>
      <c r="J86" s="73"/>
      <c r="K86" s="73"/>
      <c r="L86" s="73"/>
      <c r="M86" s="73"/>
      <c r="N86" s="74"/>
      <c r="O86" s="296" t="str">
        <f>IDU_Dropdown!$AI85</f>
        <v/>
      </c>
      <c r="P86" s="298"/>
    </row>
    <row r="87" spans="1:16" x14ac:dyDescent="0.2">
      <c r="A87" s="72"/>
      <c r="B87" s="291"/>
      <c r="C87" s="73"/>
      <c r="D87" s="73"/>
      <c r="E87" s="73"/>
      <c r="F87" s="73"/>
      <c r="G87" s="73"/>
      <c r="H87" s="73"/>
      <c r="I87" s="73"/>
      <c r="J87" s="73"/>
      <c r="K87" s="73"/>
      <c r="L87" s="73"/>
      <c r="M87" s="73"/>
      <c r="N87" s="74"/>
      <c r="O87" s="296" t="str">
        <f>IDU_Dropdown!$AI86</f>
        <v/>
      </c>
      <c r="P87" s="298"/>
    </row>
    <row r="88" spans="1:16" x14ac:dyDescent="0.2">
      <c r="A88" s="72"/>
      <c r="B88" s="73"/>
      <c r="C88" s="73"/>
      <c r="D88" s="73"/>
      <c r="E88" s="73"/>
      <c r="F88" s="73"/>
      <c r="G88" s="73"/>
      <c r="H88" s="73"/>
      <c r="I88" s="73"/>
      <c r="J88" s="73"/>
      <c r="K88" s="73"/>
      <c r="L88" s="73"/>
      <c r="M88" s="73"/>
      <c r="N88" s="74"/>
      <c r="O88" s="296" t="str">
        <f>IDU_Dropdown!$AI87</f>
        <v/>
      </c>
      <c r="P88" s="298"/>
    </row>
    <row r="89" spans="1:16" x14ac:dyDescent="0.2">
      <c r="A89" s="72"/>
      <c r="B89" s="73"/>
      <c r="C89" s="73"/>
      <c r="D89" s="73"/>
      <c r="E89" s="73"/>
      <c r="F89" s="73"/>
      <c r="G89" s="73"/>
      <c r="H89" s="73"/>
      <c r="I89" s="73"/>
      <c r="J89" s="73"/>
      <c r="K89" s="73"/>
      <c r="L89" s="73"/>
      <c r="M89" s="73"/>
      <c r="N89" s="74"/>
      <c r="O89" s="296" t="str">
        <f>IDU_Dropdown!$AI88</f>
        <v/>
      </c>
      <c r="P89" s="298"/>
    </row>
    <row r="90" spans="1:16" x14ac:dyDescent="0.2">
      <c r="A90" s="72"/>
      <c r="B90" s="73"/>
      <c r="C90" s="73"/>
      <c r="D90" s="73"/>
      <c r="E90" s="73"/>
      <c r="F90" s="73"/>
      <c r="G90" s="73"/>
      <c r="H90" s="73"/>
      <c r="I90" s="73"/>
      <c r="J90" s="73"/>
      <c r="K90" s="73"/>
      <c r="L90" s="73"/>
      <c r="M90" s="73"/>
      <c r="N90" s="74"/>
      <c r="O90" s="296" t="str">
        <f>IDU_Dropdown!$AI89</f>
        <v/>
      </c>
      <c r="P90" s="298"/>
    </row>
    <row r="91" spans="1:16" x14ac:dyDescent="0.2">
      <c r="A91" s="72"/>
      <c r="B91" s="73"/>
      <c r="C91" s="73"/>
      <c r="D91" s="73"/>
      <c r="E91" s="73"/>
      <c r="F91" s="73"/>
      <c r="G91" s="73"/>
      <c r="H91" s="73"/>
      <c r="I91" s="73"/>
      <c r="J91" s="73"/>
      <c r="K91" s="73"/>
      <c r="L91" s="73"/>
      <c r="M91" s="73"/>
      <c r="N91" s="74"/>
      <c r="O91" s="296" t="str">
        <f>IDU_Dropdown!$AI90</f>
        <v/>
      </c>
      <c r="P91" s="298"/>
    </row>
    <row r="92" spans="1:16" x14ac:dyDescent="0.2">
      <c r="A92" s="72"/>
      <c r="B92" s="73"/>
      <c r="C92" s="73"/>
      <c r="D92" s="73"/>
      <c r="E92" s="73"/>
      <c r="F92" s="73"/>
      <c r="G92" s="73"/>
      <c r="H92" s="73"/>
      <c r="I92" s="73"/>
      <c r="J92" s="73"/>
      <c r="K92" s="73"/>
      <c r="L92" s="73"/>
      <c r="M92" s="73"/>
      <c r="N92" s="74"/>
      <c r="O92" s="296" t="str">
        <f>IDU_Dropdown!$AI91</f>
        <v/>
      </c>
      <c r="P92" s="298"/>
    </row>
    <row r="93" spans="1:16" x14ac:dyDescent="0.2">
      <c r="A93" s="72"/>
      <c r="B93" s="73"/>
      <c r="C93" s="73"/>
      <c r="D93" s="73"/>
      <c r="E93" s="73"/>
      <c r="F93" s="73"/>
      <c r="G93" s="73"/>
      <c r="H93" s="73"/>
      <c r="I93" s="73"/>
      <c r="J93" s="73"/>
      <c r="K93" s="73"/>
      <c r="L93" s="73"/>
      <c r="M93" s="73"/>
      <c r="N93" s="74"/>
      <c r="O93" s="296" t="str">
        <f>IDU_Dropdown!$AI92</f>
        <v/>
      </c>
      <c r="P93" s="298"/>
    </row>
    <row r="94" spans="1:16" x14ac:dyDescent="0.2">
      <c r="A94" s="72"/>
      <c r="B94" s="73"/>
      <c r="C94" s="73"/>
      <c r="D94" s="73"/>
      <c r="E94" s="73"/>
      <c r="F94" s="73"/>
      <c r="G94" s="73"/>
      <c r="H94" s="73"/>
      <c r="I94" s="73"/>
      <c r="J94" s="73"/>
      <c r="K94" s="73"/>
      <c r="L94" s="73"/>
      <c r="M94" s="73"/>
      <c r="N94" s="74"/>
      <c r="O94" s="296" t="str">
        <f>IDU_Dropdown!$AI93</f>
        <v/>
      </c>
      <c r="P94" s="298"/>
    </row>
    <row r="95" spans="1:16" x14ac:dyDescent="0.2">
      <c r="A95" s="72"/>
      <c r="B95" s="73"/>
      <c r="C95" s="73"/>
      <c r="D95" s="73"/>
      <c r="E95" s="73"/>
      <c r="F95" s="73"/>
      <c r="G95" s="73"/>
      <c r="H95" s="73"/>
      <c r="I95" s="73"/>
      <c r="J95" s="73"/>
      <c r="K95" s="73"/>
      <c r="L95" s="73"/>
      <c r="M95" s="73"/>
      <c r="N95" s="74"/>
      <c r="O95" s="296" t="str">
        <f>IDU_Dropdown!$AI94</f>
        <v/>
      </c>
      <c r="P95" s="298"/>
    </row>
    <row r="96" spans="1:16" x14ac:dyDescent="0.2">
      <c r="A96" s="72"/>
      <c r="B96" s="73"/>
      <c r="C96" s="73"/>
      <c r="D96" s="73"/>
      <c r="E96" s="73"/>
      <c r="F96" s="73"/>
      <c r="G96" s="73"/>
      <c r="H96" s="73"/>
      <c r="I96" s="73"/>
      <c r="J96" s="73"/>
      <c r="K96" s="73"/>
      <c r="L96" s="73"/>
      <c r="M96" s="73"/>
      <c r="N96" s="74"/>
      <c r="O96" s="296" t="str">
        <f>IDU_Dropdown!$AI95</f>
        <v/>
      </c>
      <c r="P96" s="298"/>
    </row>
    <row r="97" spans="1:16" x14ac:dyDescent="0.2">
      <c r="A97" s="72"/>
      <c r="B97" s="73"/>
      <c r="C97" s="73"/>
      <c r="D97" s="73"/>
      <c r="E97" s="73"/>
      <c r="F97" s="73"/>
      <c r="G97" s="73"/>
      <c r="H97" s="73"/>
      <c r="I97" s="73"/>
      <c r="J97" s="73"/>
      <c r="K97" s="73"/>
      <c r="L97" s="73"/>
      <c r="M97" s="73"/>
      <c r="N97" s="74"/>
      <c r="O97" s="296" t="str">
        <f>IDU_Dropdown!$AI96</f>
        <v/>
      </c>
      <c r="P97" s="298"/>
    </row>
    <row r="98" spans="1:16" x14ac:dyDescent="0.2">
      <c r="A98" s="72"/>
      <c r="B98" s="73"/>
      <c r="C98" s="73"/>
      <c r="D98" s="73"/>
      <c r="E98" s="73"/>
      <c r="F98" s="73"/>
      <c r="G98" s="73"/>
      <c r="H98" s="73"/>
      <c r="I98" s="73"/>
      <c r="J98" s="73"/>
      <c r="K98" s="73"/>
      <c r="L98" s="73"/>
      <c r="M98" s="73"/>
      <c r="N98" s="74"/>
      <c r="O98" s="296" t="str">
        <f>IDU_Dropdown!$AI97</f>
        <v/>
      </c>
      <c r="P98" s="298"/>
    </row>
    <row r="99" spans="1:16" x14ac:dyDescent="0.2">
      <c r="A99" s="72"/>
      <c r="B99" s="73"/>
      <c r="C99" s="73"/>
      <c r="D99" s="73"/>
      <c r="E99" s="73"/>
      <c r="F99" s="73"/>
      <c r="G99" s="73"/>
      <c r="H99" s="73"/>
      <c r="I99" s="73"/>
      <c r="J99" s="73"/>
      <c r="K99" s="73"/>
      <c r="L99" s="73"/>
      <c r="M99" s="73"/>
      <c r="N99" s="74"/>
      <c r="O99" s="296" t="str">
        <f>IDU_Dropdown!$AI98</f>
        <v/>
      </c>
      <c r="P99" s="298"/>
    </row>
    <row r="100" spans="1:16" x14ac:dyDescent="0.2">
      <c r="A100" s="72"/>
      <c r="B100" s="73"/>
      <c r="C100" s="73"/>
      <c r="D100" s="73"/>
      <c r="E100" s="73"/>
      <c r="F100" s="73"/>
      <c r="G100" s="73"/>
      <c r="H100" s="73"/>
      <c r="I100" s="73"/>
      <c r="J100" s="73"/>
      <c r="K100" s="73"/>
      <c r="L100" s="73"/>
      <c r="M100" s="73"/>
      <c r="N100" s="74"/>
      <c r="O100" s="296" t="str">
        <f>IDU_Dropdown!$AI99</f>
        <v/>
      </c>
      <c r="P100" s="298"/>
    </row>
    <row r="101" spans="1:16" x14ac:dyDescent="0.2">
      <c r="A101" s="72"/>
      <c r="B101" s="73"/>
      <c r="C101" s="73"/>
      <c r="D101" s="73"/>
      <c r="E101" s="73"/>
      <c r="F101" s="73"/>
      <c r="G101" s="73"/>
      <c r="H101" s="73"/>
      <c r="I101" s="73"/>
      <c r="J101" s="73"/>
      <c r="K101" s="73"/>
      <c r="L101" s="73"/>
      <c r="M101" s="73"/>
      <c r="N101" s="74"/>
      <c r="O101" s="296" t="str">
        <f>IDU_Dropdown!$AI100</f>
        <v/>
      </c>
      <c r="P101" s="298"/>
    </row>
    <row r="102" spans="1:16" x14ac:dyDescent="0.2">
      <c r="A102" s="72"/>
      <c r="B102" s="73"/>
      <c r="C102" s="73"/>
      <c r="D102" s="73"/>
      <c r="E102" s="73"/>
      <c r="F102" s="73"/>
      <c r="G102" s="73"/>
      <c r="H102" s="73"/>
      <c r="I102" s="73"/>
      <c r="J102" s="73"/>
      <c r="K102" s="73"/>
      <c r="L102" s="73"/>
      <c r="M102" s="73"/>
      <c r="N102" s="74"/>
      <c r="O102" s="296" t="str">
        <f>IDU_Dropdown!$AI101</f>
        <v/>
      </c>
      <c r="P102" s="298"/>
    </row>
    <row r="103" spans="1:16" x14ac:dyDescent="0.2">
      <c r="A103" s="72"/>
      <c r="B103" s="73"/>
      <c r="C103" s="73"/>
      <c r="D103" s="73"/>
      <c r="E103" s="73"/>
      <c r="F103" s="73"/>
      <c r="G103" s="73"/>
      <c r="H103" s="73"/>
      <c r="I103" s="73"/>
      <c r="J103" s="73"/>
      <c r="K103" s="73"/>
      <c r="L103" s="73"/>
      <c r="M103" s="73"/>
      <c r="N103" s="74"/>
      <c r="O103" s="296" t="str">
        <f>IDU_Dropdown!$AI102</f>
        <v/>
      </c>
      <c r="P103" s="298"/>
    </row>
    <row r="104" spans="1:16" x14ac:dyDescent="0.2">
      <c r="A104" s="72"/>
      <c r="B104" s="73"/>
      <c r="C104" s="73"/>
      <c r="D104" s="73"/>
      <c r="E104" s="73"/>
      <c r="F104" s="73"/>
      <c r="G104" s="73"/>
      <c r="H104" s="73"/>
      <c r="I104" s="73"/>
      <c r="J104" s="73"/>
      <c r="K104" s="73"/>
      <c r="L104" s="73"/>
      <c r="M104" s="73"/>
      <c r="N104" s="74"/>
      <c r="O104" s="296" t="str">
        <f>IDU_Dropdown!$AI103</f>
        <v/>
      </c>
      <c r="P104" s="298"/>
    </row>
    <row r="105" spans="1:16" x14ac:dyDescent="0.2">
      <c r="A105" s="72"/>
      <c r="B105" s="73"/>
      <c r="C105" s="73"/>
      <c r="D105" s="73"/>
      <c r="E105" s="73"/>
      <c r="F105" s="73"/>
      <c r="G105" s="73"/>
      <c r="H105" s="73"/>
      <c r="I105" s="73"/>
      <c r="J105" s="73"/>
      <c r="K105" s="73"/>
      <c r="L105" s="73"/>
      <c r="M105" s="73"/>
      <c r="N105" s="74"/>
      <c r="O105" s="296" t="str">
        <f>IDU_Dropdown!$AI104</f>
        <v/>
      </c>
      <c r="P105" s="298"/>
    </row>
    <row r="106" spans="1:16" x14ac:dyDescent="0.2">
      <c r="A106" s="72"/>
      <c r="B106" s="73"/>
      <c r="C106" s="73"/>
      <c r="D106" s="73"/>
      <c r="E106" s="73"/>
      <c r="F106" s="73"/>
      <c r="G106" s="73"/>
      <c r="H106" s="73"/>
      <c r="I106" s="73"/>
      <c r="J106" s="73"/>
      <c r="K106" s="73"/>
      <c r="L106" s="73"/>
      <c r="M106" s="73"/>
      <c r="N106" s="74"/>
      <c r="O106" s="296" t="str">
        <f>IDU_Dropdown!$AI105</f>
        <v/>
      </c>
      <c r="P106" s="298"/>
    </row>
    <row r="107" spans="1:16" x14ac:dyDescent="0.2">
      <c r="A107" s="72"/>
      <c r="B107" s="73"/>
      <c r="C107" s="73"/>
      <c r="D107" s="73"/>
      <c r="E107" s="73"/>
      <c r="F107" s="73"/>
      <c r="G107" s="73"/>
      <c r="H107" s="73"/>
      <c r="I107" s="73"/>
      <c r="J107" s="73"/>
      <c r="K107" s="73"/>
      <c r="L107" s="73"/>
      <c r="M107" s="73"/>
      <c r="N107" s="74"/>
      <c r="O107" s="296" t="str">
        <f>IDU_Dropdown!$AI106</f>
        <v/>
      </c>
      <c r="P107" s="298"/>
    </row>
    <row r="108" spans="1:16" x14ac:dyDescent="0.2">
      <c r="A108" s="72"/>
      <c r="B108" s="73"/>
      <c r="C108" s="73"/>
      <c r="D108" s="73"/>
      <c r="E108" s="73"/>
      <c r="F108" s="73"/>
      <c r="G108" s="73"/>
      <c r="H108" s="73"/>
      <c r="I108" s="73"/>
      <c r="J108" s="73"/>
      <c r="K108" s="73"/>
      <c r="L108" s="73"/>
      <c r="M108" s="73"/>
      <c r="N108" s="74"/>
      <c r="O108" s="296" t="str">
        <f>IDU_Dropdown!$AI107</f>
        <v/>
      </c>
      <c r="P108" s="298"/>
    </row>
    <row r="109" spans="1:16" x14ac:dyDescent="0.2">
      <c r="A109" s="72"/>
      <c r="B109" s="73"/>
      <c r="C109" s="73"/>
      <c r="D109" s="73"/>
      <c r="E109" s="73"/>
      <c r="F109" s="73"/>
      <c r="G109" s="73"/>
      <c r="H109" s="73"/>
      <c r="I109" s="73"/>
      <c r="J109" s="73"/>
      <c r="K109" s="73"/>
      <c r="L109" s="73"/>
      <c r="M109" s="73"/>
      <c r="N109" s="74"/>
      <c r="O109" s="296" t="str">
        <f>IDU_Dropdown!$AI108</f>
        <v/>
      </c>
      <c r="P109" s="298"/>
    </row>
    <row r="110" spans="1:16" x14ac:dyDescent="0.2">
      <c r="A110" s="72"/>
      <c r="B110" s="73"/>
      <c r="C110" s="73"/>
      <c r="D110" s="73"/>
      <c r="E110" s="73"/>
      <c r="F110" s="73"/>
      <c r="G110" s="73"/>
      <c r="H110" s="73"/>
      <c r="I110" s="73"/>
      <c r="J110" s="73"/>
      <c r="K110" s="73"/>
      <c r="L110" s="73"/>
      <c r="M110" s="73"/>
      <c r="N110" s="74"/>
      <c r="O110" s="296" t="str">
        <f>IDU_Dropdown!$AI109</f>
        <v/>
      </c>
      <c r="P110" s="298"/>
    </row>
    <row r="111" spans="1:16" x14ac:dyDescent="0.2">
      <c r="A111" s="72"/>
      <c r="B111" s="73"/>
      <c r="C111" s="73"/>
      <c r="D111" s="73"/>
      <c r="E111" s="73"/>
      <c r="F111" s="73"/>
      <c r="G111" s="73"/>
      <c r="H111" s="73"/>
      <c r="I111" s="73"/>
      <c r="J111" s="73"/>
      <c r="K111" s="73"/>
      <c r="L111" s="73"/>
      <c r="M111" s="73"/>
      <c r="N111" s="74"/>
      <c r="O111" s="296" t="str">
        <f>IDU_Dropdown!$AI110</f>
        <v/>
      </c>
      <c r="P111" s="298"/>
    </row>
    <row r="112" spans="1:16" x14ac:dyDescent="0.2">
      <c r="A112" s="72"/>
      <c r="B112" s="73"/>
      <c r="C112" s="73"/>
      <c r="D112" s="73"/>
      <c r="E112" s="73"/>
      <c r="F112" s="73"/>
      <c r="G112" s="73"/>
      <c r="H112" s="73"/>
      <c r="I112" s="73"/>
      <c r="J112" s="73"/>
      <c r="K112" s="73"/>
      <c r="L112" s="73"/>
      <c r="M112" s="73"/>
      <c r="N112" s="74"/>
      <c r="O112" s="296" t="str">
        <f>IDU_Dropdown!$AI111</f>
        <v/>
      </c>
      <c r="P112" s="298"/>
    </row>
    <row r="113" spans="1:16" x14ac:dyDescent="0.2">
      <c r="A113" s="72"/>
      <c r="B113" s="73"/>
      <c r="C113" s="73"/>
      <c r="D113" s="73"/>
      <c r="E113" s="73"/>
      <c r="F113" s="73"/>
      <c r="G113" s="73"/>
      <c r="H113" s="73"/>
      <c r="I113" s="73"/>
      <c r="J113" s="73"/>
      <c r="K113" s="73"/>
      <c r="L113" s="73"/>
      <c r="M113" s="73"/>
      <c r="N113" s="74"/>
      <c r="O113" s="296" t="str">
        <f>IDU_Dropdown!$AI112</f>
        <v/>
      </c>
      <c r="P113" s="298"/>
    </row>
    <row r="114" spans="1:16" x14ac:dyDescent="0.2">
      <c r="A114" s="72"/>
      <c r="B114" s="73"/>
      <c r="C114" s="73"/>
      <c r="D114" s="73"/>
      <c r="E114" s="73"/>
      <c r="F114" s="73"/>
      <c r="G114" s="73"/>
      <c r="H114" s="73"/>
      <c r="I114" s="73"/>
      <c r="J114" s="73"/>
      <c r="K114" s="73"/>
      <c r="L114" s="73"/>
      <c r="M114" s="73"/>
      <c r="N114" s="74"/>
      <c r="O114" s="296" t="str">
        <f>IDU_Dropdown!$AI113</f>
        <v/>
      </c>
      <c r="P114" s="298"/>
    </row>
    <row r="115" spans="1:16" x14ac:dyDescent="0.2">
      <c r="A115" s="72"/>
      <c r="B115" s="73"/>
      <c r="C115" s="73"/>
      <c r="D115" s="73"/>
      <c r="E115" s="73"/>
      <c r="F115" s="73"/>
      <c r="G115" s="73"/>
      <c r="H115" s="73"/>
      <c r="I115" s="73"/>
      <c r="J115" s="73"/>
      <c r="K115" s="73"/>
      <c r="L115" s="73"/>
      <c r="M115" s="73"/>
      <c r="N115" s="74"/>
      <c r="O115" s="296" t="str">
        <f>IDU_Dropdown!$AI114</f>
        <v/>
      </c>
      <c r="P115" s="298"/>
    </row>
    <row r="116" spans="1:16" x14ac:dyDescent="0.2">
      <c r="A116" s="72"/>
      <c r="B116" s="73"/>
      <c r="C116" s="73"/>
      <c r="D116" s="73"/>
      <c r="E116" s="73"/>
      <c r="F116" s="73"/>
      <c r="G116" s="73"/>
      <c r="H116" s="73"/>
      <c r="I116" s="73"/>
      <c r="J116" s="73"/>
      <c r="K116" s="73"/>
      <c r="L116" s="73"/>
      <c r="M116" s="73"/>
      <c r="N116" s="74"/>
      <c r="O116" s="296" t="str">
        <f>IDU_Dropdown!$AI115</f>
        <v/>
      </c>
      <c r="P116" s="298"/>
    </row>
    <row r="117" spans="1:16" x14ac:dyDescent="0.2">
      <c r="A117" s="72"/>
      <c r="B117" s="73"/>
      <c r="C117" s="73"/>
      <c r="D117" s="73"/>
      <c r="E117" s="73"/>
      <c r="F117" s="73"/>
      <c r="G117" s="73"/>
      <c r="H117" s="73"/>
      <c r="I117" s="73"/>
      <c r="J117" s="73"/>
      <c r="K117" s="73"/>
      <c r="L117" s="73"/>
      <c r="M117" s="73"/>
      <c r="N117" s="74"/>
      <c r="O117" s="296" t="str">
        <f>IDU_Dropdown!$AI116</f>
        <v/>
      </c>
      <c r="P117" s="298"/>
    </row>
    <row r="118" spans="1:16" x14ac:dyDescent="0.2">
      <c r="A118" s="72"/>
      <c r="B118" s="73"/>
      <c r="C118" s="73"/>
      <c r="D118" s="73"/>
      <c r="E118" s="73"/>
      <c r="F118" s="73"/>
      <c r="G118" s="73"/>
      <c r="H118" s="73"/>
      <c r="I118" s="73"/>
      <c r="J118" s="73"/>
      <c r="K118" s="73"/>
      <c r="L118" s="73"/>
      <c r="M118" s="73"/>
      <c r="N118" s="74"/>
      <c r="O118" s="296" t="str">
        <f>IDU_Dropdown!$AI117</f>
        <v/>
      </c>
      <c r="P118" s="298"/>
    </row>
    <row r="119" spans="1:16" x14ac:dyDescent="0.2">
      <c r="A119" s="72"/>
      <c r="B119" s="73"/>
      <c r="C119" s="73"/>
      <c r="D119" s="73"/>
      <c r="E119" s="73"/>
      <c r="F119" s="73"/>
      <c r="G119" s="73"/>
      <c r="H119" s="73"/>
      <c r="I119" s="73"/>
      <c r="J119" s="73"/>
      <c r="K119" s="73"/>
      <c r="L119" s="73"/>
      <c r="M119" s="73"/>
      <c r="N119" s="74"/>
      <c r="O119" s="296" t="str">
        <f>IDU_Dropdown!$AI118</f>
        <v/>
      </c>
      <c r="P119" s="298"/>
    </row>
    <row r="120" spans="1:16" x14ac:dyDescent="0.2">
      <c r="A120" s="72"/>
      <c r="B120" s="73"/>
      <c r="C120" s="73"/>
      <c r="D120" s="73"/>
      <c r="E120" s="73"/>
      <c r="F120" s="73"/>
      <c r="G120" s="73"/>
      <c r="H120" s="73"/>
      <c r="I120" s="73"/>
      <c r="J120" s="73"/>
      <c r="K120" s="73"/>
      <c r="L120" s="73"/>
      <c r="M120" s="73"/>
      <c r="N120" s="74"/>
      <c r="O120" s="296" t="str">
        <f>IDU_Dropdown!$AI119</f>
        <v/>
      </c>
      <c r="P120" s="298"/>
    </row>
    <row r="121" spans="1:16" x14ac:dyDescent="0.2">
      <c r="A121" s="72"/>
      <c r="B121" s="73"/>
      <c r="C121" s="73"/>
      <c r="D121" s="73"/>
      <c r="E121" s="73"/>
      <c r="F121" s="73"/>
      <c r="G121" s="73"/>
      <c r="H121" s="73"/>
      <c r="I121" s="73"/>
      <c r="J121" s="73"/>
      <c r="K121" s="73"/>
      <c r="L121" s="73"/>
      <c r="M121" s="73"/>
      <c r="N121" s="74"/>
      <c r="O121" s="296" t="str">
        <f>IDU_Dropdown!$AI120</f>
        <v/>
      </c>
      <c r="P121" s="298"/>
    </row>
    <row r="122" spans="1:16" x14ac:dyDescent="0.2">
      <c r="A122" s="72"/>
      <c r="B122" s="73"/>
      <c r="C122" s="73"/>
      <c r="D122" s="73"/>
      <c r="E122" s="73"/>
      <c r="F122" s="73"/>
      <c r="G122" s="73"/>
      <c r="H122" s="73"/>
      <c r="I122" s="73"/>
      <c r="J122" s="73"/>
      <c r="K122" s="73"/>
      <c r="L122" s="73"/>
      <c r="M122" s="73"/>
      <c r="N122" s="74"/>
      <c r="O122" s="296" t="str">
        <f>IDU_Dropdown!$AI121</f>
        <v/>
      </c>
      <c r="P122" s="298"/>
    </row>
    <row r="123" spans="1:16" x14ac:dyDescent="0.2">
      <c r="A123" s="72"/>
      <c r="B123" s="73"/>
      <c r="C123" s="73"/>
      <c r="D123" s="73"/>
      <c r="E123" s="73"/>
      <c r="F123" s="73"/>
      <c r="G123" s="73"/>
      <c r="H123" s="73"/>
      <c r="I123" s="73"/>
      <c r="J123" s="73"/>
      <c r="K123" s="73"/>
      <c r="L123" s="73"/>
      <c r="M123" s="73"/>
      <c r="N123" s="74"/>
      <c r="O123" s="296" t="str">
        <f>IDU_Dropdown!$AI122</f>
        <v/>
      </c>
      <c r="P123" s="298"/>
    </row>
    <row r="124" spans="1:16" x14ac:dyDescent="0.2">
      <c r="A124" s="72"/>
      <c r="B124" s="73"/>
      <c r="C124" s="73"/>
      <c r="D124" s="73"/>
      <c r="E124" s="73"/>
      <c r="F124" s="73"/>
      <c r="G124" s="73"/>
      <c r="H124" s="73"/>
      <c r="I124" s="73"/>
      <c r="J124" s="73"/>
      <c r="K124" s="73"/>
      <c r="L124" s="73"/>
      <c r="M124" s="73"/>
      <c r="N124" s="74"/>
      <c r="O124" s="296" t="str">
        <f>IDU_Dropdown!$AI123</f>
        <v/>
      </c>
      <c r="P124" s="298"/>
    </row>
    <row r="125" spans="1:16" x14ac:dyDescent="0.2">
      <c r="A125" s="72"/>
      <c r="B125" s="73"/>
      <c r="C125" s="73"/>
      <c r="D125" s="73"/>
      <c r="E125" s="73"/>
      <c r="F125" s="73"/>
      <c r="G125" s="73"/>
      <c r="H125" s="73"/>
      <c r="I125" s="73"/>
      <c r="J125" s="73"/>
      <c r="K125" s="73"/>
      <c r="L125" s="73"/>
      <c r="M125" s="73"/>
      <c r="N125" s="74"/>
      <c r="O125" s="296" t="str">
        <f>IDU_Dropdown!$AI124</f>
        <v/>
      </c>
      <c r="P125" s="298"/>
    </row>
    <row r="126" spans="1:16" x14ac:dyDescent="0.2">
      <c r="A126" s="72"/>
      <c r="B126" s="73"/>
      <c r="C126" s="73"/>
      <c r="D126" s="73"/>
      <c r="E126" s="73"/>
      <c r="F126" s="73"/>
      <c r="G126" s="73"/>
      <c r="H126" s="73"/>
      <c r="I126" s="73"/>
      <c r="J126" s="73"/>
      <c r="K126" s="73"/>
      <c r="L126" s="73"/>
      <c r="M126" s="73"/>
      <c r="N126" s="74"/>
      <c r="O126" s="296" t="str">
        <f>IDU_Dropdown!$AI125</f>
        <v/>
      </c>
      <c r="P126" s="298"/>
    </row>
    <row r="127" spans="1:16" x14ac:dyDescent="0.2">
      <c r="A127" s="72"/>
      <c r="B127" s="73"/>
      <c r="C127" s="73"/>
      <c r="D127" s="73"/>
      <c r="E127" s="73"/>
      <c r="F127" s="73"/>
      <c r="G127" s="73"/>
      <c r="H127" s="73"/>
      <c r="I127" s="73"/>
      <c r="J127" s="73"/>
      <c r="K127" s="73"/>
      <c r="L127" s="73"/>
      <c r="M127" s="73"/>
      <c r="N127" s="74"/>
      <c r="O127" s="296" t="str">
        <f>IDU_Dropdown!$AI126</f>
        <v/>
      </c>
      <c r="P127" s="298"/>
    </row>
    <row r="128" spans="1:16" x14ac:dyDescent="0.2">
      <c r="A128" s="72"/>
      <c r="B128" s="73"/>
      <c r="C128" s="73"/>
      <c r="D128" s="73"/>
      <c r="E128" s="73"/>
      <c r="F128" s="73"/>
      <c r="G128" s="73"/>
      <c r="H128" s="73"/>
      <c r="I128" s="73"/>
      <c r="J128" s="73"/>
      <c r="K128" s="73"/>
      <c r="L128" s="73"/>
      <c r="M128" s="73"/>
      <c r="N128" s="74"/>
      <c r="O128" s="296" t="str">
        <f>IDU_Dropdown!$AI127</f>
        <v/>
      </c>
      <c r="P128" s="298"/>
    </row>
    <row r="129" spans="1:16" x14ac:dyDescent="0.2">
      <c r="A129" s="72"/>
      <c r="B129" s="73"/>
      <c r="C129" s="73"/>
      <c r="D129" s="73"/>
      <c r="E129" s="73"/>
      <c r="F129" s="73"/>
      <c r="G129" s="73"/>
      <c r="H129" s="73"/>
      <c r="I129" s="73"/>
      <c r="J129" s="73"/>
      <c r="K129" s="73"/>
      <c r="L129" s="73"/>
      <c r="M129" s="73"/>
      <c r="N129" s="74"/>
      <c r="O129" s="296" t="str">
        <f>IDU_Dropdown!$AI128</f>
        <v/>
      </c>
      <c r="P129" s="298"/>
    </row>
    <row r="130" spans="1:16" x14ac:dyDescent="0.2">
      <c r="A130" s="72"/>
      <c r="B130" s="73"/>
      <c r="C130" s="73"/>
      <c r="D130" s="73"/>
      <c r="E130" s="73"/>
      <c r="F130" s="73"/>
      <c r="G130" s="73"/>
      <c r="H130" s="73"/>
      <c r="I130" s="73"/>
      <c r="J130" s="73"/>
      <c r="K130" s="73"/>
      <c r="L130" s="73"/>
      <c r="M130" s="73"/>
      <c r="N130" s="74"/>
      <c r="O130" s="296" t="str">
        <f>IDU_Dropdown!$AI129</f>
        <v/>
      </c>
      <c r="P130" s="298"/>
    </row>
    <row r="131" spans="1:16" x14ac:dyDescent="0.2">
      <c r="A131" s="72"/>
      <c r="B131" s="73"/>
      <c r="C131" s="73"/>
      <c r="D131" s="73"/>
      <c r="E131" s="73"/>
      <c r="F131" s="73"/>
      <c r="G131" s="73"/>
      <c r="H131" s="73"/>
      <c r="I131" s="73"/>
      <c r="J131" s="73"/>
      <c r="K131" s="73"/>
      <c r="L131" s="73"/>
      <c r="M131" s="73"/>
      <c r="N131" s="74"/>
      <c r="O131" s="296" t="str">
        <f>IDU_Dropdown!$AI130</f>
        <v/>
      </c>
      <c r="P131" s="298"/>
    </row>
    <row r="132" spans="1:16" x14ac:dyDescent="0.2">
      <c r="A132" s="72"/>
      <c r="B132" s="73"/>
      <c r="C132" s="359"/>
      <c r="D132" s="359"/>
      <c r="E132" s="73"/>
      <c r="F132" s="73"/>
      <c r="G132" s="73"/>
      <c r="H132" s="73"/>
      <c r="I132" s="73"/>
      <c r="J132" s="73"/>
      <c r="K132" s="73"/>
      <c r="L132" s="73"/>
      <c r="M132" s="73"/>
      <c r="N132" s="74"/>
      <c r="O132" s="296" t="str">
        <f>IDU_Dropdown!$AI131</f>
        <v/>
      </c>
      <c r="P132" s="298"/>
    </row>
    <row r="133" spans="1:16" x14ac:dyDescent="0.2">
      <c r="A133" s="72"/>
      <c r="B133" s="73"/>
      <c r="C133" s="359"/>
      <c r="D133" s="359"/>
      <c r="E133" s="73"/>
      <c r="F133" s="73"/>
      <c r="G133" s="73"/>
      <c r="H133" s="73"/>
      <c r="I133" s="73"/>
      <c r="J133" s="73"/>
      <c r="K133" s="73"/>
      <c r="L133" s="73"/>
      <c r="M133" s="73"/>
      <c r="N133" s="74"/>
      <c r="O133" s="296" t="str">
        <f>IDU_Dropdown!$AI132</f>
        <v/>
      </c>
      <c r="P133" s="298"/>
    </row>
    <row r="134" spans="1:16" x14ac:dyDescent="0.2">
      <c r="A134" s="72"/>
      <c r="B134" s="73"/>
      <c r="C134" s="359"/>
      <c r="D134" s="359"/>
      <c r="E134" s="73"/>
      <c r="F134" s="73"/>
      <c r="G134" s="73"/>
      <c r="H134" s="73"/>
      <c r="I134" s="73"/>
      <c r="J134" s="73"/>
      <c r="K134" s="73"/>
      <c r="L134" s="73"/>
      <c r="M134" s="73"/>
      <c r="N134" s="74"/>
      <c r="O134" s="296" t="str">
        <f>IDU_Dropdown!$AI133</f>
        <v/>
      </c>
      <c r="P134" s="298"/>
    </row>
    <row r="135" spans="1:16" x14ac:dyDescent="0.2">
      <c r="A135" s="72"/>
      <c r="B135" s="73"/>
      <c r="C135" s="359"/>
      <c r="D135" s="359"/>
      <c r="E135" s="73"/>
      <c r="F135" s="73"/>
      <c r="G135" s="73"/>
      <c r="H135" s="73"/>
      <c r="I135" s="73"/>
      <c r="J135" s="73"/>
      <c r="K135" s="73"/>
      <c r="L135" s="73"/>
      <c r="M135" s="73"/>
      <c r="N135" s="74"/>
      <c r="O135" s="296" t="str">
        <f>IDU_Dropdown!$AI134</f>
        <v/>
      </c>
      <c r="P135" s="298"/>
    </row>
    <row r="136" spans="1:16" x14ac:dyDescent="0.2">
      <c r="A136" s="72"/>
      <c r="B136" s="73"/>
      <c r="C136" s="359"/>
      <c r="D136" s="359"/>
      <c r="E136" s="73"/>
      <c r="F136" s="73"/>
      <c r="G136" s="73"/>
      <c r="H136" s="73"/>
      <c r="I136" s="73"/>
      <c r="J136" s="73"/>
      <c r="K136" s="73"/>
      <c r="L136" s="73"/>
      <c r="M136" s="73"/>
      <c r="N136" s="74"/>
      <c r="O136" s="296" t="str">
        <f>IDU_Dropdown!$AI135</f>
        <v/>
      </c>
      <c r="P136" s="298"/>
    </row>
    <row r="137" spans="1:16" x14ac:dyDescent="0.2">
      <c r="A137" s="72"/>
      <c r="B137" s="73"/>
      <c r="C137" s="359"/>
      <c r="D137" s="359"/>
      <c r="E137" s="73"/>
      <c r="F137" s="73"/>
      <c r="G137" s="73"/>
      <c r="H137" s="73"/>
      <c r="I137" s="73"/>
      <c r="J137" s="73"/>
      <c r="K137" s="73"/>
      <c r="L137" s="73"/>
      <c r="M137" s="73"/>
      <c r="N137" s="74"/>
      <c r="O137" s="296" t="str">
        <f>IDU_Dropdown!$AI136</f>
        <v/>
      </c>
      <c r="P137" s="298"/>
    </row>
    <row r="138" spans="1:16" x14ac:dyDescent="0.2">
      <c r="A138" s="72"/>
      <c r="B138" s="73"/>
      <c r="C138" s="359"/>
      <c r="D138" s="359"/>
      <c r="E138" s="73"/>
      <c r="F138" s="73"/>
      <c r="G138" s="73"/>
      <c r="H138" s="73"/>
      <c r="I138" s="73"/>
      <c r="J138" s="73"/>
      <c r="K138" s="73"/>
      <c r="L138" s="73"/>
      <c r="M138" s="73"/>
      <c r="N138" s="74"/>
      <c r="O138" s="296" t="str">
        <f>IDU_Dropdown!$AI137</f>
        <v/>
      </c>
      <c r="P138" s="298"/>
    </row>
    <row r="139" spans="1:16" x14ac:dyDescent="0.2">
      <c r="A139" s="72"/>
      <c r="B139" s="73"/>
      <c r="C139" s="359"/>
      <c r="D139" s="359"/>
      <c r="E139" s="73"/>
      <c r="F139" s="73"/>
      <c r="G139" s="73"/>
      <c r="H139" s="73"/>
      <c r="I139" s="73"/>
      <c r="J139" s="73"/>
      <c r="K139" s="73"/>
      <c r="L139" s="73"/>
      <c r="M139" s="73"/>
      <c r="N139" s="74"/>
      <c r="O139" s="296" t="str">
        <f>IDU_Dropdown!$AI138</f>
        <v/>
      </c>
      <c r="P139" s="298"/>
    </row>
    <row r="140" spans="1:16" x14ac:dyDescent="0.2">
      <c r="A140" s="72"/>
      <c r="B140" s="73"/>
      <c r="C140" s="359"/>
      <c r="D140" s="359"/>
      <c r="E140" s="73"/>
      <c r="F140" s="73"/>
      <c r="G140" s="73"/>
      <c r="H140" s="73"/>
      <c r="I140" s="73"/>
      <c r="J140" s="73"/>
      <c r="K140" s="73"/>
      <c r="L140" s="73"/>
      <c r="M140" s="73"/>
      <c r="N140" s="74"/>
      <c r="O140" s="296" t="str">
        <f>IDU_Dropdown!$AI139</f>
        <v/>
      </c>
      <c r="P140" s="298"/>
    </row>
    <row r="141" spans="1:16" x14ac:dyDescent="0.2">
      <c r="A141" s="72"/>
      <c r="B141" s="73"/>
      <c r="C141" s="359"/>
      <c r="D141" s="359"/>
      <c r="E141" s="73"/>
      <c r="F141" s="73"/>
      <c r="G141" s="73"/>
      <c r="H141" s="73"/>
      <c r="I141" s="73"/>
      <c r="J141" s="73"/>
      <c r="K141" s="73"/>
      <c r="L141" s="73"/>
      <c r="M141" s="73"/>
      <c r="N141" s="74"/>
      <c r="O141" s="296" t="str">
        <f>IDU_Dropdown!$AI140</f>
        <v/>
      </c>
      <c r="P141" s="298"/>
    </row>
    <row r="142" spans="1:16" x14ac:dyDescent="0.2">
      <c r="A142" s="72"/>
      <c r="B142" s="73"/>
      <c r="C142" s="359"/>
      <c r="D142" s="359"/>
      <c r="E142" s="73"/>
      <c r="F142" s="73"/>
      <c r="G142" s="73"/>
      <c r="H142" s="73"/>
      <c r="I142" s="73"/>
      <c r="J142" s="73"/>
      <c r="K142" s="73"/>
      <c r="L142" s="73"/>
      <c r="M142" s="73"/>
      <c r="N142" s="74"/>
      <c r="O142" s="296" t="str">
        <f>IDU_Dropdown!$AI141</f>
        <v/>
      </c>
      <c r="P142" s="298"/>
    </row>
    <row r="143" spans="1:16" x14ac:dyDescent="0.2">
      <c r="A143" s="72"/>
      <c r="B143" s="73"/>
      <c r="C143" s="359"/>
      <c r="D143" s="359"/>
      <c r="E143" s="73"/>
      <c r="F143" s="73"/>
      <c r="G143" s="73"/>
      <c r="H143" s="73"/>
      <c r="I143" s="73"/>
      <c r="J143" s="73"/>
      <c r="K143" s="73"/>
      <c r="L143" s="73"/>
      <c r="M143" s="73"/>
      <c r="N143" s="74"/>
      <c r="O143" s="296" t="str">
        <f>IDU_Dropdown!$AI142</f>
        <v/>
      </c>
      <c r="P143" s="298"/>
    </row>
    <row r="144" spans="1:16" x14ac:dyDescent="0.2">
      <c r="A144" s="72"/>
      <c r="B144" s="73"/>
      <c r="C144" s="359"/>
      <c r="D144" s="359"/>
      <c r="E144" s="73"/>
      <c r="F144" s="73"/>
      <c r="G144" s="73"/>
      <c r="H144" s="73"/>
      <c r="I144" s="73"/>
      <c r="J144" s="73"/>
      <c r="K144" s="73"/>
      <c r="L144" s="73"/>
      <c r="M144" s="73"/>
      <c r="N144" s="74"/>
      <c r="O144" s="296" t="str">
        <f>IDU_Dropdown!$AI143</f>
        <v/>
      </c>
      <c r="P144" s="298"/>
    </row>
    <row r="145" spans="1:16" x14ac:dyDescent="0.2">
      <c r="A145" s="72"/>
      <c r="B145" s="73"/>
      <c r="C145" s="359"/>
      <c r="D145" s="359"/>
      <c r="E145" s="73"/>
      <c r="F145" s="73"/>
      <c r="G145" s="73"/>
      <c r="H145" s="73"/>
      <c r="I145" s="73"/>
      <c r="J145" s="73"/>
      <c r="K145" s="73"/>
      <c r="L145" s="73"/>
      <c r="M145" s="73"/>
      <c r="N145" s="74"/>
      <c r="O145" s="296" t="str">
        <f>IDU_Dropdown!$AI144</f>
        <v/>
      </c>
      <c r="P145" s="298"/>
    </row>
    <row r="146" spans="1:16" x14ac:dyDescent="0.2">
      <c r="A146" s="72"/>
      <c r="B146" s="73"/>
      <c r="C146" s="359"/>
      <c r="D146" s="359"/>
      <c r="E146" s="73"/>
      <c r="F146" s="73"/>
      <c r="G146" s="73"/>
      <c r="H146" s="73"/>
      <c r="I146" s="73"/>
      <c r="J146" s="73"/>
      <c r="K146" s="73"/>
      <c r="L146" s="73"/>
      <c r="M146" s="73"/>
      <c r="N146" s="74"/>
      <c r="O146" s="296" t="str">
        <f>IDU_Dropdown!$AI145</f>
        <v/>
      </c>
      <c r="P146" s="298"/>
    </row>
    <row r="147" spans="1:16" x14ac:dyDescent="0.2">
      <c r="A147" s="72"/>
      <c r="B147" s="73"/>
      <c r="C147" s="359"/>
      <c r="D147" s="359"/>
      <c r="E147" s="73"/>
      <c r="F147" s="73"/>
      <c r="G147" s="73"/>
      <c r="H147" s="73"/>
      <c r="I147" s="73"/>
      <c r="J147" s="73"/>
      <c r="K147" s="73"/>
      <c r="L147" s="73"/>
      <c r="M147" s="73"/>
      <c r="N147" s="74"/>
      <c r="O147" s="296" t="str">
        <f>IDU_Dropdown!$AI146</f>
        <v/>
      </c>
      <c r="P147" s="298"/>
    </row>
    <row r="148" spans="1:16" x14ac:dyDescent="0.2">
      <c r="A148" s="72"/>
      <c r="B148" s="73"/>
      <c r="C148" s="359"/>
      <c r="D148" s="359"/>
      <c r="E148" s="73"/>
      <c r="F148" s="73"/>
      <c r="G148" s="73"/>
      <c r="H148" s="73"/>
      <c r="I148" s="73"/>
      <c r="J148" s="73"/>
      <c r="K148" s="73"/>
      <c r="L148" s="73"/>
      <c r="M148" s="73"/>
      <c r="N148" s="74"/>
      <c r="O148" s="296" t="str">
        <f>IDU_Dropdown!$AI147</f>
        <v/>
      </c>
      <c r="P148" s="298"/>
    </row>
    <row r="149" spans="1:16" x14ac:dyDescent="0.2">
      <c r="A149" s="72"/>
      <c r="B149" s="73"/>
      <c r="C149" s="73"/>
      <c r="D149" s="73"/>
      <c r="E149" s="73"/>
      <c r="F149" s="73"/>
      <c r="G149" s="73"/>
      <c r="H149" s="73"/>
      <c r="I149" s="73"/>
      <c r="J149" s="73"/>
      <c r="K149" s="73"/>
      <c r="L149" s="73"/>
      <c r="M149" s="73"/>
      <c r="N149" s="74"/>
      <c r="O149" s="296" t="str">
        <f>IDU_Dropdown!$AI148</f>
        <v/>
      </c>
      <c r="P149" s="298"/>
    </row>
    <row r="150" spans="1:16" x14ac:dyDescent="0.2">
      <c r="A150" s="72"/>
      <c r="B150" s="73"/>
      <c r="C150" s="73"/>
      <c r="D150" s="73"/>
      <c r="E150" s="73"/>
      <c r="F150" s="73"/>
      <c r="G150" s="73"/>
      <c r="H150" s="73"/>
      <c r="I150" s="73"/>
      <c r="J150" s="73"/>
      <c r="K150" s="73"/>
      <c r="L150" s="73"/>
      <c r="M150" s="73"/>
      <c r="N150" s="74"/>
      <c r="O150" s="296" t="str">
        <f>IDU_Dropdown!$AI149</f>
        <v/>
      </c>
      <c r="P150" s="298"/>
    </row>
    <row r="151" spans="1:16" x14ac:dyDescent="0.2">
      <c r="A151" s="72"/>
      <c r="B151" s="73"/>
      <c r="C151" s="73"/>
      <c r="D151" s="73"/>
      <c r="E151" s="73"/>
      <c r="F151" s="73"/>
      <c r="G151" s="73"/>
      <c r="H151" s="73"/>
      <c r="I151" s="73"/>
      <c r="J151" s="73"/>
      <c r="K151" s="73"/>
      <c r="L151" s="73"/>
      <c r="M151" s="73"/>
      <c r="N151" s="74"/>
      <c r="O151" s="296" t="str">
        <f>IDU_Dropdown!$AI150</f>
        <v/>
      </c>
      <c r="P151" s="298"/>
    </row>
    <row r="152" spans="1:16" x14ac:dyDescent="0.2">
      <c r="A152" s="72"/>
      <c r="B152" s="73"/>
      <c r="C152" s="73"/>
      <c r="D152" s="73"/>
      <c r="E152" s="73"/>
      <c r="F152" s="73"/>
      <c r="G152" s="73"/>
      <c r="H152" s="73"/>
      <c r="I152" s="73"/>
      <c r="J152" s="73"/>
      <c r="K152" s="73"/>
      <c r="L152" s="73"/>
      <c r="M152" s="73"/>
      <c r="N152" s="74"/>
      <c r="O152" s="296" t="str">
        <f>IDU_Dropdown!$AI151</f>
        <v/>
      </c>
      <c r="P152" s="298"/>
    </row>
    <row r="153" spans="1:16" x14ac:dyDescent="0.2">
      <c r="A153" s="72"/>
      <c r="B153" s="73"/>
      <c r="C153" s="73"/>
      <c r="D153" s="73"/>
      <c r="E153" s="73"/>
      <c r="F153" s="73"/>
      <c r="G153" s="73"/>
      <c r="H153" s="73"/>
      <c r="I153" s="73"/>
      <c r="J153" s="73"/>
      <c r="K153" s="73"/>
      <c r="L153" s="73"/>
      <c r="M153" s="73"/>
      <c r="N153" s="74"/>
      <c r="O153" s="296" t="str">
        <f>IDU_Dropdown!$AI152</f>
        <v/>
      </c>
      <c r="P153" s="298"/>
    </row>
    <row r="154" spans="1:16" x14ac:dyDescent="0.2">
      <c r="A154" s="72"/>
      <c r="B154" s="73"/>
      <c r="C154" s="73"/>
      <c r="D154" s="73"/>
      <c r="E154" s="73"/>
      <c r="F154" s="73"/>
      <c r="G154" s="73"/>
      <c r="H154" s="73"/>
      <c r="I154" s="73"/>
      <c r="J154" s="73"/>
      <c r="K154" s="73"/>
      <c r="L154" s="73"/>
      <c r="M154" s="73"/>
      <c r="N154" s="74"/>
      <c r="O154" s="296" t="str">
        <f>IDU_Dropdown!$AI153</f>
        <v/>
      </c>
      <c r="P154" s="298"/>
    </row>
    <row r="155" spans="1:16" x14ac:dyDescent="0.2">
      <c r="A155" s="72"/>
      <c r="B155" s="73"/>
      <c r="C155" s="73"/>
      <c r="D155" s="73"/>
      <c r="E155" s="73"/>
      <c r="F155" s="73"/>
      <c r="G155" s="73"/>
      <c r="H155" s="73"/>
      <c r="I155" s="73"/>
      <c r="J155" s="73"/>
      <c r="K155" s="73"/>
      <c r="L155" s="73"/>
      <c r="M155" s="73"/>
      <c r="N155" s="74"/>
      <c r="O155" s="296" t="str">
        <f>IDU_Dropdown!$AI154</f>
        <v/>
      </c>
      <c r="P155" s="298"/>
    </row>
    <row r="156" spans="1:16" x14ac:dyDescent="0.2">
      <c r="A156" s="72"/>
      <c r="B156" s="73"/>
      <c r="C156" s="73"/>
      <c r="D156" s="73"/>
      <c r="E156" s="73"/>
      <c r="F156" s="73"/>
      <c r="G156" s="73"/>
      <c r="H156" s="73"/>
      <c r="I156" s="73"/>
      <c r="J156" s="73"/>
      <c r="K156" s="73"/>
      <c r="L156" s="73"/>
      <c r="M156" s="73"/>
      <c r="N156" s="74"/>
      <c r="O156" s="296" t="str">
        <f>IDU_Dropdown!$AI155</f>
        <v/>
      </c>
      <c r="P156" s="298"/>
    </row>
    <row r="157" spans="1:16" x14ac:dyDescent="0.2">
      <c r="A157" s="72"/>
      <c r="B157" s="73"/>
      <c r="C157" s="73"/>
      <c r="D157" s="73"/>
      <c r="E157" s="73"/>
      <c r="F157" s="73"/>
      <c r="G157" s="73"/>
      <c r="H157" s="73"/>
      <c r="I157" s="73"/>
      <c r="J157" s="73"/>
      <c r="K157" s="73"/>
      <c r="L157" s="73"/>
      <c r="M157" s="73"/>
      <c r="N157" s="74"/>
      <c r="O157" s="296" t="str">
        <f>IDU_Dropdown!$AI156</f>
        <v/>
      </c>
      <c r="P157" s="298"/>
    </row>
    <row r="158" spans="1:16" x14ac:dyDescent="0.2">
      <c r="A158" s="72"/>
      <c r="B158" s="73"/>
      <c r="C158" s="73"/>
      <c r="D158" s="73"/>
      <c r="E158" s="73"/>
      <c r="F158" s="73"/>
      <c r="G158" s="73"/>
      <c r="H158" s="73"/>
      <c r="I158" s="73"/>
      <c r="J158" s="73"/>
      <c r="K158" s="73"/>
      <c r="L158" s="73"/>
      <c r="M158" s="73"/>
      <c r="N158" s="74"/>
      <c r="O158" s="296" t="str">
        <f>IDU_Dropdown!$AI157</f>
        <v/>
      </c>
      <c r="P158" s="298"/>
    </row>
    <row r="159" spans="1:16" x14ac:dyDescent="0.2">
      <c r="A159" s="72"/>
      <c r="B159" s="73"/>
      <c r="C159" s="73"/>
      <c r="D159" s="73"/>
      <c r="E159" s="73"/>
      <c r="F159" s="73"/>
      <c r="G159" s="73"/>
      <c r="H159" s="73"/>
      <c r="I159" s="73"/>
      <c r="J159" s="73"/>
      <c r="K159" s="73"/>
      <c r="L159" s="73"/>
      <c r="M159" s="73"/>
      <c r="N159" s="74"/>
      <c r="O159" s="296" t="str">
        <f>IDU_Dropdown!$AI158</f>
        <v/>
      </c>
      <c r="P159" s="298"/>
    </row>
    <row r="160" spans="1:16" x14ac:dyDescent="0.2">
      <c r="A160" s="72"/>
      <c r="B160" s="73"/>
      <c r="C160" s="73"/>
      <c r="D160" s="73"/>
      <c r="E160" s="73"/>
      <c r="F160" s="73"/>
      <c r="G160" s="73"/>
      <c r="H160" s="73"/>
      <c r="I160" s="73"/>
      <c r="J160" s="73"/>
      <c r="K160" s="73"/>
      <c r="L160" s="73"/>
      <c r="M160" s="73"/>
      <c r="N160" s="74"/>
      <c r="O160" s="296" t="str">
        <f>IDU_Dropdown!$AI159</f>
        <v/>
      </c>
      <c r="P160" s="298"/>
    </row>
    <row r="161" spans="1:16" x14ac:dyDescent="0.2">
      <c r="A161" s="72"/>
      <c r="B161" s="73"/>
      <c r="C161" s="73"/>
      <c r="D161" s="73"/>
      <c r="E161" s="73"/>
      <c r="F161" s="73"/>
      <c r="G161" s="73"/>
      <c r="H161" s="73"/>
      <c r="I161" s="73"/>
      <c r="J161" s="73"/>
      <c r="K161" s="73"/>
      <c r="L161" s="73"/>
      <c r="M161" s="73"/>
      <c r="N161" s="74"/>
      <c r="O161" s="296" t="str">
        <f>IDU_Dropdown!$AI160</f>
        <v/>
      </c>
      <c r="P161" s="298"/>
    </row>
    <row r="162" spans="1:16" x14ac:dyDescent="0.2">
      <c r="A162" s="72"/>
      <c r="B162" s="73"/>
      <c r="C162" s="73"/>
      <c r="D162" s="73"/>
      <c r="E162" s="73"/>
      <c r="F162" s="73"/>
      <c r="G162" s="73"/>
      <c r="H162" s="73"/>
      <c r="I162" s="73"/>
      <c r="J162" s="73"/>
      <c r="K162" s="73"/>
      <c r="L162" s="73"/>
      <c r="M162" s="73"/>
      <c r="N162" s="74"/>
      <c r="O162" s="296" t="str">
        <f>IDU_Dropdown!$AI161</f>
        <v/>
      </c>
      <c r="P162" s="298"/>
    </row>
    <row r="163" spans="1:16" x14ac:dyDescent="0.2">
      <c r="A163" s="72"/>
      <c r="B163" s="73"/>
      <c r="C163" s="73"/>
      <c r="D163" s="73"/>
      <c r="E163" s="73"/>
      <c r="F163" s="73"/>
      <c r="G163" s="73"/>
      <c r="H163" s="73"/>
      <c r="I163" s="73"/>
      <c r="J163" s="73"/>
      <c r="K163" s="73"/>
      <c r="L163" s="73"/>
      <c r="M163" s="73"/>
      <c r="N163" s="74"/>
      <c r="O163" s="296" t="str">
        <f>IDU_Dropdown!$AI162</f>
        <v/>
      </c>
      <c r="P163" s="298"/>
    </row>
    <row r="164" spans="1:16" x14ac:dyDescent="0.2">
      <c r="A164" s="72"/>
      <c r="B164" s="73"/>
      <c r="C164" s="73"/>
      <c r="D164" s="73"/>
      <c r="E164" s="73"/>
      <c r="F164" s="73"/>
      <c r="G164" s="73"/>
      <c r="H164" s="73"/>
      <c r="I164" s="73"/>
      <c r="J164" s="73"/>
      <c r="K164" s="73"/>
      <c r="L164" s="73"/>
      <c r="M164" s="73"/>
      <c r="N164" s="74"/>
      <c r="O164" s="296" t="str">
        <f>IDU_Dropdown!$AI163</f>
        <v/>
      </c>
      <c r="P164" s="298"/>
    </row>
    <row r="165" spans="1:16" x14ac:dyDescent="0.2">
      <c r="A165" s="72"/>
      <c r="B165" s="73"/>
      <c r="C165" s="73"/>
      <c r="D165" s="73"/>
      <c r="E165" s="73"/>
      <c r="F165" s="73"/>
      <c r="G165" s="73"/>
      <c r="H165" s="73"/>
      <c r="I165" s="73"/>
      <c r="J165" s="73"/>
      <c r="K165" s="73"/>
      <c r="L165" s="73"/>
      <c r="M165" s="73"/>
      <c r="N165" s="74"/>
      <c r="O165" s="296" t="str">
        <f>IDU_Dropdown!$AI164</f>
        <v/>
      </c>
      <c r="P165" s="298"/>
    </row>
    <row r="166" spans="1:16" x14ac:dyDescent="0.2">
      <c r="A166" s="72"/>
      <c r="B166" s="73"/>
      <c r="C166" s="73"/>
      <c r="D166" s="73"/>
      <c r="E166" s="73"/>
      <c r="F166" s="73"/>
      <c r="G166" s="73"/>
      <c r="H166" s="73"/>
      <c r="I166" s="73"/>
      <c r="J166" s="73"/>
      <c r="K166" s="73"/>
      <c r="L166" s="73"/>
      <c r="M166" s="73"/>
      <c r="N166" s="74"/>
      <c r="O166" s="296" t="str">
        <f>IDU_Dropdown!$AI165</f>
        <v/>
      </c>
      <c r="P166" s="298"/>
    </row>
    <row r="167" spans="1:16" x14ac:dyDescent="0.2">
      <c r="A167" s="72"/>
      <c r="B167" s="73"/>
      <c r="C167" s="73"/>
      <c r="D167" s="73"/>
      <c r="E167" s="73"/>
      <c r="F167" s="73"/>
      <c r="G167" s="73"/>
      <c r="H167" s="73"/>
      <c r="I167" s="73"/>
      <c r="J167" s="73"/>
      <c r="K167" s="73"/>
      <c r="L167" s="73"/>
      <c r="M167" s="73"/>
      <c r="N167" s="74"/>
      <c r="O167" s="296" t="str">
        <f>IDU_Dropdown!$AI166</f>
        <v/>
      </c>
      <c r="P167" s="298"/>
    </row>
    <row r="168" spans="1:16" x14ac:dyDescent="0.2">
      <c r="A168" s="72"/>
      <c r="B168" s="73"/>
      <c r="C168" s="73"/>
      <c r="D168" s="73"/>
      <c r="E168" s="73"/>
      <c r="F168" s="73"/>
      <c r="G168" s="73"/>
      <c r="H168" s="73"/>
      <c r="I168" s="73"/>
      <c r="J168" s="73"/>
      <c r="K168" s="73"/>
      <c r="L168" s="73"/>
      <c r="M168" s="73"/>
      <c r="N168" s="74"/>
      <c r="O168" s="296" t="str">
        <f>IDU_Dropdown!$AI167</f>
        <v/>
      </c>
      <c r="P168" s="298"/>
    </row>
    <row r="169" spans="1:16" x14ac:dyDescent="0.2">
      <c r="A169" s="72"/>
      <c r="B169" s="73"/>
      <c r="C169" s="73"/>
      <c r="D169" s="73"/>
      <c r="E169" s="73"/>
      <c r="F169" s="73"/>
      <c r="G169" s="73"/>
      <c r="H169" s="73"/>
      <c r="I169" s="73"/>
      <c r="J169" s="73"/>
      <c r="K169" s="73"/>
      <c r="L169" s="73"/>
      <c r="M169" s="73"/>
      <c r="N169" s="74"/>
      <c r="O169" s="296" t="str">
        <f>IDU_Dropdown!$AI168</f>
        <v/>
      </c>
      <c r="P169" s="298"/>
    </row>
    <row r="170" spans="1:16" x14ac:dyDescent="0.2">
      <c r="A170" s="72"/>
      <c r="B170" s="73"/>
      <c r="C170" s="73"/>
      <c r="D170" s="73"/>
      <c r="E170" s="73"/>
      <c r="F170" s="73"/>
      <c r="G170" s="73"/>
      <c r="H170" s="73"/>
      <c r="I170" s="73"/>
      <c r="J170" s="73"/>
      <c r="K170" s="73"/>
      <c r="L170" s="73"/>
      <c r="M170" s="73"/>
      <c r="N170" s="74"/>
      <c r="O170" s="296" t="str">
        <f>IDU_Dropdown!$AI169</f>
        <v/>
      </c>
      <c r="P170" s="298"/>
    </row>
    <row r="171" spans="1:16" x14ac:dyDescent="0.2">
      <c r="A171" s="72"/>
      <c r="B171" s="73"/>
      <c r="C171" s="73"/>
      <c r="D171" s="73"/>
      <c r="E171" s="73"/>
      <c r="F171" s="73"/>
      <c r="G171" s="73"/>
      <c r="H171" s="73"/>
      <c r="I171" s="73"/>
      <c r="J171" s="73"/>
      <c r="K171" s="73"/>
      <c r="L171" s="73"/>
      <c r="M171" s="73"/>
      <c r="N171" s="74"/>
      <c r="O171" s="296" t="str">
        <f>IDU_Dropdown!$AI170</f>
        <v/>
      </c>
      <c r="P171" s="298"/>
    </row>
    <row r="172" spans="1:16" x14ac:dyDescent="0.2">
      <c r="A172" s="72"/>
      <c r="B172" s="73"/>
      <c r="C172" s="73"/>
      <c r="D172" s="73"/>
      <c r="E172" s="73"/>
      <c r="F172" s="73"/>
      <c r="G172" s="73"/>
      <c r="H172" s="73"/>
      <c r="I172" s="73"/>
      <c r="J172" s="73"/>
      <c r="K172" s="73"/>
      <c r="L172" s="73"/>
      <c r="M172" s="73"/>
      <c r="N172" s="74"/>
      <c r="O172" s="296" t="str">
        <f>IDU_Dropdown!$AI171</f>
        <v/>
      </c>
      <c r="P172" s="298"/>
    </row>
    <row r="173" spans="1:16" x14ac:dyDescent="0.2">
      <c r="A173" s="72"/>
      <c r="B173" s="73"/>
      <c r="C173" s="73"/>
      <c r="D173" s="73"/>
      <c r="E173" s="73"/>
      <c r="F173" s="73"/>
      <c r="G173" s="73"/>
      <c r="H173" s="73"/>
      <c r="I173" s="73"/>
      <c r="J173" s="73"/>
      <c r="K173" s="73"/>
      <c r="L173" s="73"/>
      <c r="M173" s="73"/>
      <c r="N173" s="74"/>
      <c r="O173" s="296" t="str">
        <f>IDU_Dropdown!$AI172</f>
        <v/>
      </c>
      <c r="P173" s="298"/>
    </row>
    <row r="174" spans="1:16" x14ac:dyDescent="0.2">
      <c r="A174" s="72"/>
      <c r="B174" s="73"/>
      <c r="C174" s="73"/>
      <c r="D174" s="73"/>
      <c r="E174" s="73"/>
      <c r="F174" s="73"/>
      <c r="G174" s="73"/>
      <c r="H174" s="73"/>
      <c r="I174" s="73"/>
      <c r="J174" s="73"/>
      <c r="K174" s="73"/>
      <c r="L174" s="73"/>
      <c r="M174" s="73"/>
      <c r="N174" s="74"/>
      <c r="O174" s="296" t="str">
        <f>IDU_Dropdown!$AI173</f>
        <v/>
      </c>
      <c r="P174" s="298"/>
    </row>
    <row r="175" spans="1:16" x14ac:dyDescent="0.2">
      <c r="A175" s="72"/>
      <c r="B175" s="73"/>
      <c r="C175" s="73"/>
      <c r="D175" s="73"/>
      <c r="E175" s="73"/>
      <c r="F175" s="73"/>
      <c r="G175" s="73"/>
      <c r="H175" s="73"/>
      <c r="I175" s="73"/>
      <c r="J175" s="73"/>
      <c r="K175" s="73"/>
      <c r="L175" s="73"/>
      <c r="M175" s="73"/>
      <c r="N175" s="74"/>
      <c r="O175" s="296" t="str">
        <f>IDU_Dropdown!$AI174</f>
        <v/>
      </c>
      <c r="P175" s="298"/>
    </row>
    <row r="176" spans="1:16" x14ac:dyDescent="0.2">
      <c r="A176" s="72"/>
      <c r="B176" s="73"/>
      <c r="C176" s="73"/>
      <c r="D176" s="73"/>
      <c r="E176" s="73"/>
      <c r="F176" s="73"/>
      <c r="G176" s="73"/>
      <c r="H176" s="73"/>
      <c r="I176" s="73"/>
      <c r="J176" s="73"/>
      <c r="K176" s="73"/>
      <c r="L176" s="73"/>
      <c r="M176" s="73"/>
      <c r="N176" s="74"/>
      <c r="O176" s="296" t="str">
        <f>IDU_Dropdown!$AI175</f>
        <v/>
      </c>
      <c r="P176" s="298"/>
    </row>
    <row r="177" spans="1:16" x14ac:dyDescent="0.2">
      <c r="A177" s="72"/>
      <c r="B177" s="73"/>
      <c r="C177" s="73"/>
      <c r="D177" s="73"/>
      <c r="E177" s="73"/>
      <c r="F177" s="73"/>
      <c r="G177" s="73"/>
      <c r="H177" s="73"/>
      <c r="I177" s="73"/>
      <c r="J177" s="73"/>
      <c r="K177" s="73"/>
      <c r="L177" s="73"/>
      <c r="M177" s="73"/>
      <c r="N177" s="74"/>
      <c r="O177" s="296" t="str">
        <f>IDU_Dropdown!$AI176</f>
        <v/>
      </c>
      <c r="P177" s="298"/>
    </row>
    <row r="178" spans="1:16" x14ac:dyDescent="0.2">
      <c r="A178" s="72"/>
      <c r="B178" s="73"/>
      <c r="C178" s="73"/>
      <c r="D178" s="73"/>
      <c r="E178" s="73"/>
      <c r="F178" s="73"/>
      <c r="G178" s="73"/>
      <c r="H178" s="73"/>
      <c r="I178" s="73"/>
      <c r="J178" s="73"/>
      <c r="K178" s="73"/>
      <c r="L178" s="73"/>
      <c r="M178" s="73"/>
      <c r="N178" s="74"/>
      <c r="O178" s="296" t="str">
        <f>IDU_Dropdown!$AI177</f>
        <v/>
      </c>
      <c r="P178" s="298"/>
    </row>
    <row r="179" spans="1:16" x14ac:dyDescent="0.2">
      <c r="A179" s="72"/>
      <c r="B179" s="73"/>
      <c r="C179" s="73"/>
      <c r="D179" s="73"/>
      <c r="E179" s="73"/>
      <c r="F179" s="73"/>
      <c r="G179" s="73"/>
      <c r="H179" s="73"/>
      <c r="I179" s="73"/>
      <c r="J179" s="73"/>
      <c r="K179" s="73"/>
      <c r="L179" s="73"/>
      <c r="M179" s="73"/>
      <c r="N179" s="74"/>
      <c r="O179" s="296" t="str">
        <f>IDU_Dropdown!$AI178</f>
        <v/>
      </c>
      <c r="P179" s="298"/>
    </row>
    <row r="180" spans="1:16" x14ac:dyDescent="0.2">
      <c r="A180" s="72"/>
      <c r="B180" s="73"/>
      <c r="C180" s="73"/>
      <c r="D180" s="73"/>
      <c r="E180" s="73"/>
      <c r="F180" s="73"/>
      <c r="G180" s="73"/>
      <c r="H180" s="73"/>
      <c r="I180" s="73"/>
      <c r="J180" s="73"/>
      <c r="K180" s="73"/>
      <c r="L180" s="73"/>
      <c r="M180" s="73"/>
      <c r="N180" s="74"/>
      <c r="O180" s="296" t="str">
        <f>IDU_Dropdown!$AI179</f>
        <v/>
      </c>
      <c r="P180" s="298"/>
    </row>
    <row r="181" spans="1:16" x14ac:dyDescent="0.2">
      <c r="A181" s="72"/>
      <c r="B181" s="73"/>
      <c r="C181" s="73"/>
      <c r="D181" s="73"/>
      <c r="E181" s="73"/>
      <c r="F181" s="73"/>
      <c r="G181" s="73"/>
      <c r="H181" s="73"/>
      <c r="I181" s="73"/>
      <c r="J181" s="73"/>
      <c r="K181" s="73"/>
      <c r="L181" s="73"/>
      <c r="M181" s="73"/>
      <c r="N181" s="74"/>
      <c r="O181" s="296" t="str">
        <f>IDU_Dropdown!$AI180</f>
        <v/>
      </c>
      <c r="P181" s="298"/>
    </row>
    <row r="182" spans="1:16" x14ac:dyDescent="0.2">
      <c r="A182" s="72"/>
      <c r="B182" s="73"/>
      <c r="C182" s="73"/>
      <c r="D182" s="73"/>
      <c r="E182" s="73"/>
      <c r="F182" s="73"/>
      <c r="G182" s="73"/>
      <c r="H182" s="73"/>
      <c r="I182" s="73"/>
      <c r="J182" s="73"/>
      <c r="K182" s="73"/>
      <c r="L182" s="73"/>
      <c r="M182" s="73"/>
      <c r="N182" s="74"/>
      <c r="O182" s="296" t="str">
        <f>IDU_Dropdown!$AI181</f>
        <v/>
      </c>
      <c r="P182" s="298"/>
    </row>
    <row r="183" spans="1:16" x14ac:dyDescent="0.2">
      <c r="A183" s="72"/>
      <c r="B183" s="73"/>
      <c r="C183" s="73"/>
      <c r="D183" s="73"/>
      <c r="E183" s="73"/>
      <c r="F183" s="73"/>
      <c r="G183" s="73"/>
      <c r="H183" s="73"/>
      <c r="I183" s="73"/>
      <c r="J183" s="73"/>
      <c r="K183" s="73"/>
      <c r="L183" s="73"/>
      <c r="M183" s="73"/>
      <c r="N183" s="74"/>
      <c r="O183" s="296" t="str">
        <f>IDU_Dropdown!$AI182</f>
        <v/>
      </c>
      <c r="P183" s="298"/>
    </row>
    <row r="184" spans="1:16" x14ac:dyDescent="0.2">
      <c r="A184" s="72"/>
      <c r="B184" s="73"/>
      <c r="C184" s="73"/>
      <c r="D184" s="73"/>
      <c r="E184" s="73"/>
      <c r="F184" s="73"/>
      <c r="G184" s="73"/>
      <c r="H184" s="73"/>
      <c r="I184" s="73"/>
      <c r="J184" s="73"/>
      <c r="K184" s="73"/>
      <c r="L184" s="73"/>
      <c r="M184" s="73"/>
      <c r="N184" s="74"/>
      <c r="O184" s="296" t="str">
        <f>IDU_Dropdown!$AI183</f>
        <v/>
      </c>
      <c r="P184" s="298"/>
    </row>
    <row r="185" spans="1:16" x14ac:dyDescent="0.2">
      <c r="A185" s="72"/>
      <c r="B185" s="73"/>
      <c r="C185" s="73"/>
      <c r="D185" s="73"/>
      <c r="E185" s="73"/>
      <c r="F185" s="73"/>
      <c r="G185" s="73"/>
      <c r="H185" s="73"/>
      <c r="I185" s="73"/>
      <c r="J185" s="73"/>
      <c r="K185" s="73"/>
      <c r="L185" s="73"/>
      <c r="M185" s="73"/>
      <c r="N185" s="74"/>
      <c r="O185" s="296" t="str">
        <f>IDU_Dropdown!$AI184</f>
        <v/>
      </c>
      <c r="P185" s="298"/>
    </row>
    <row r="186" spans="1:16" x14ac:dyDescent="0.2">
      <c r="A186" s="72"/>
      <c r="B186" s="73"/>
      <c r="C186" s="73"/>
      <c r="D186" s="73"/>
      <c r="E186" s="73"/>
      <c r="F186" s="73"/>
      <c r="G186" s="73"/>
      <c r="H186" s="73"/>
      <c r="I186" s="73"/>
      <c r="J186" s="73"/>
      <c r="K186" s="73"/>
      <c r="L186" s="73"/>
      <c r="M186" s="73"/>
      <c r="N186" s="74"/>
      <c r="O186" s="296" t="str">
        <f>IDU_Dropdown!$AI185</f>
        <v/>
      </c>
      <c r="P186" s="298"/>
    </row>
    <row r="187" spans="1:16" x14ac:dyDescent="0.2">
      <c r="A187" s="72"/>
      <c r="B187" s="73"/>
      <c r="C187" s="73"/>
      <c r="D187" s="73"/>
      <c r="E187" s="73"/>
      <c r="F187" s="73"/>
      <c r="G187" s="73"/>
      <c r="H187" s="73"/>
      <c r="I187" s="73"/>
      <c r="J187" s="73"/>
      <c r="K187" s="73"/>
      <c r="L187" s="73"/>
      <c r="M187" s="73"/>
      <c r="N187" s="74"/>
      <c r="O187" s="296" t="str">
        <f>IDU_Dropdown!$AI186</f>
        <v/>
      </c>
      <c r="P187" s="298"/>
    </row>
    <row r="188" spans="1:16" x14ac:dyDescent="0.2">
      <c r="A188" s="72"/>
      <c r="B188" s="73"/>
      <c r="C188" s="73"/>
      <c r="D188" s="73"/>
      <c r="E188" s="73"/>
      <c r="F188" s="73"/>
      <c r="G188" s="73"/>
      <c r="H188" s="73"/>
      <c r="I188" s="73"/>
      <c r="J188" s="73"/>
      <c r="K188" s="73"/>
      <c r="L188" s="73"/>
      <c r="M188" s="73"/>
      <c r="N188" s="74"/>
      <c r="O188" s="296" t="str">
        <f>IDU_Dropdown!$AI187</f>
        <v/>
      </c>
      <c r="P188" s="298"/>
    </row>
    <row r="189" spans="1:16" x14ac:dyDescent="0.2">
      <c r="A189" s="72"/>
      <c r="B189" s="73"/>
      <c r="C189" s="73"/>
      <c r="D189" s="73"/>
      <c r="E189" s="73"/>
      <c r="F189" s="73"/>
      <c r="G189" s="73"/>
      <c r="H189" s="73"/>
      <c r="I189" s="73"/>
      <c r="J189" s="73"/>
      <c r="K189" s="73"/>
      <c r="L189" s="73"/>
      <c r="M189" s="73"/>
      <c r="N189" s="74"/>
      <c r="O189" s="296" t="str">
        <f>IDU_Dropdown!$AI188</f>
        <v/>
      </c>
      <c r="P189" s="298"/>
    </row>
    <row r="190" spans="1:16" x14ac:dyDescent="0.2">
      <c r="A190" s="72"/>
      <c r="B190" s="73"/>
      <c r="C190" s="73"/>
      <c r="D190" s="73"/>
      <c r="E190" s="73"/>
      <c r="F190" s="73"/>
      <c r="G190" s="73"/>
      <c r="H190" s="73"/>
      <c r="I190" s="73"/>
      <c r="J190" s="73"/>
      <c r="K190" s="73"/>
      <c r="L190" s="73"/>
      <c r="M190" s="73"/>
      <c r="N190" s="74"/>
      <c r="O190" s="296" t="str">
        <f>IDU_Dropdown!$AI189</f>
        <v/>
      </c>
      <c r="P190" s="298"/>
    </row>
    <row r="191" spans="1:16" x14ac:dyDescent="0.2">
      <c r="A191" s="72"/>
      <c r="B191" s="73"/>
      <c r="C191" s="73"/>
      <c r="D191" s="73"/>
      <c r="E191" s="73"/>
      <c r="F191" s="73"/>
      <c r="G191" s="73"/>
      <c r="H191" s="73"/>
      <c r="I191" s="73"/>
      <c r="J191" s="73"/>
      <c r="K191" s="73"/>
      <c r="L191" s="73"/>
      <c r="M191" s="73"/>
      <c r="N191" s="74"/>
      <c r="O191" s="296" t="str">
        <f>IDU_Dropdown!$AI190</f>
        <v/>
      </c>
      <c r="P191" s="298"/>
    </row>
    <row r="192" spans="1:16" x14ac:dyDescent="0.2">
      <c r="A192" s="72"/>
      <c r="B192" s="73"/>
      <c r="C192" s="73"/>
      <c r="D192" s="73"/>
      <c r="E192" s="73"/>
      <c r="F192" s="73"/>
      <c r="G192" s="73"/>
      <c r="H192" s="73"/>
      <c r="I192" s="73"/>
      <c r="J192" s="73"/>
      <c r="K192" s="73"/>
      <c r="L192" s="73"/>
      <c r="M192" s="73"/>
      <c r="N192" s="74"/>
      <c r="O192" s="296" t="str">
        <f>IDU_Dropdown!$AI191</f>
        <v/>
      </c>
      <c r="P192" s="298"/>
    </row>
    <row r="193" spans="1:16" x14ac:dyDescent="0.2">
      <c r="A193" s="72"/>
      <c r="B193" s="73"/>
      <c r="C193" s="73"/>
      <c r="D193" s="73"/>
      <c r="E193" s="73"/>
      <c r="F193" s="73"/>
      <c r="G193" s="73"/>
      <c r="H193" s="73"/>
      <c r="I193" s="73"/>
      <c r="J193" s="73"/>
      <c r="K193" s="73"/>
      <c r="L193" s="73"/>
      <c r="M193" s="73"/>
      <c r="N193" s="74"/>
      <c r="O193" s="296" t="str">
        <f>IDU_Dropdown!$AI192</f>
        <v/>
      </c>
      <c r="P193" s="298"/>
    </row>
    <row r="194" spans="1:16" x14ac:dyDescent="0.2">
      <c r="A194" s="72"/>
      <c r="B194" s="73"/>
      <c r="C194" s="73"/>
      <c r="D194" s="73"/>
      <c r="E194" s="73"/>
      <c r="F194" s="73"/>
      <c r="G194" s="73"/>
      <c r="H194" s="73"/>
      <c r="I194" s="73"/>
      <c r="J194" s="73"/>
      <c r="K194" s="73"/>
      <c r="L194" s="73"/>
      <c r="M194" s="73"/>
      <c r="N194" s="74"/>
      <c r="O194" s="296" t="str">
        <f>IDU_Dropdown!$AI193</f>
        <v/>
      </c>
      <c r="P194" s="298"/>
    </row>
    <row r="195" spans="1:16" x14ac:dyDescent="0.2">
      <c r="A195" s="72"/>
      <c r="B195" s="73"/>
      <c r="C195" s="73"/>
      <c r="D195" s="73"/>
      <c r="E195" s="73"/>
      <c r="F195" s="73"/>
      <c r="G195" s="73"/>
      <c r="H195" s="73"/>
      <c r="I195" s="73"/>
      <c r="J195" s="73"/>
      <c r="K195" s="73"/>
      <c r="L195" s="73"/>
      <c r="M195" s="73"/>
      <c r="N195" s="74"/>
      <c r="O195" s="296" t="str">
        <f>IDU_Dropdown!$AI194</f>
        <v/>
      </c>
      <c r="P195" s="298"/>
    </row>
    <row r="196" spans="1:16" x14ac:dyDescent="0.2">
      <c r="A196" s="72"/>
      <c r="B196" s="73"/>
      <c r="C196" s="73"/>
      <c r="D196" s="73"/>
      <c r="E196" s="73"/>
      <c r="F196" s="73"/>
      <c r="G196" s="73"/>
      <c r="H196" s="73"/>
      <c r="I196" s="73"/>
      <c r="J196" s="73"/>
      <c r="K196" s="73"/>
      <c r="L196" s="73"/>
      <c r="M196" s="73"/>
      <c r="N196" s="74"/>
      <c r="O196" s="296" t="str">
        <f>IDU_Dropdown!$AI195</f>
        <v/>
      </c>
      <c r="P196" s="298"/>
    </row>
    <row r="197" spans="1:16" x14ac:dyDescent="0.2">
      <c r="A197" s="72"/>
      <c r="B197" s="73"/>
      <c r="C197" s="73"/>
      <c r="D197" s="73"/>
      <c r="E197" s="73"/>
      <c r="F197" s="73"/>
      <c r="G197" s="73"/>
      <c r="H197" s="73"/>
      <c r="I197" s="73"/>
      <c r="J197" s="73"/>
      <c r="K197" s="73"/>
      <c r="L197" s="73"/>
      <c r="M197" s="73"/>
      <c r="N197" s="74"/>
      <c r="O197" s="296" t="str">
        <f>IDU_Dropdown!$AI196</f>
        <v/>
      </c>
      <c r="P197" s="298"/>
    </row>
    <row r="198" spans="1:16" x14ac:dyDescent="0.2">
      <c r="A198" s="72"/>
      <c r="B198" s="73"/>
      <c r="C198" s="73"/>
      <c r="D198" s="73"/>
      <c r="E198" s="73"/>
      <c r="F198" s="73"/>
      <c r="G198" s="73"/>
      <c r="H198" s="73"/>
      <c r="I198" s="73"/>
      <c r="J198" s="73"/>
      <c r="K198" s="73"/>
      <c r="L198" s="73"/>
      <c r="M198" s="73"/>
      <c r="N198" s="74"/>
      <c r="O198" s="296" t="str">
        <f>IDU_Dropdown!$AI197</f>
        <v/>
      </c>
      <c r="P198" s="298"/>
    </row>
    <row r="199" spans="1:16" x14ac:dyDescent="0.2">
      <c r="A199" s="72"/>
      <c r="B199" s="73"/>
      <c r="C199" s="73"/>
      <c r="D199" s="73"/>
      <c r="E199" s="73"/>
      <c r="F199" s="73"/>
      <c r="G199" s="73"/>
      <c r="H199" s="73"/>
      <c r="I199" s="73"/>
      <c r="J199" s="73"/>
      <c r="K199" s="73"/>
      <c r="L199" s="73"/>
      <c r="M199" s="73"/>
      <c r="N199" s="74"/>
      <c r="O199" s="296" t="str">
        <f>IDU_Dropdown!$AI198</f>
        <v/>
      </c>
      <c r="P199" s="298"/>
    </row>
    <row r="200" spans="1:16" x14ac:dyDescent="0.2">
      <c r="A200" s="72"/>
      <c r="B200" s="73"/>
      <c r="C200" s="73"/>
      <c r="D200" s="73"/>
      <c r="E200" s="73"/>
      <c r="F200" s="73"/>
      <c r="G200" s="73"/>
      <c r="H200" s="73"/>
      <c r="I200" s="73"/>
      <c r="J200" s="73"/>
      <c r="K200" s="73"/>
      <c r="L200" s="73"/>
      <c r="M200" s="73"/>
      <c r="N200" s="74"/>
      <c r="O200" s="296" t="str">
        <f>IDU_Dropdown!$AI199</f>
        <v/>
      </c>
      <c r="P200" s="298"/>
    </row>
    <row r="201" spans="1:16" x14ac:dyDescent="0.2">
      <c r="A201" s="72"/>
      <c r="B201" s="73"/>
      <c r="C201" s="73"/>
      <c r="D201" s="73"/>
      <c r="E201" s="73"/>
      <c r="F201" s="73"/>
      <c r="G201" s="73"/>
      <c r="H201" s="73"/>
      <c r="I201" s="73"/>
      <c r="J201" s="73"/>
      <c r="K201" s="73"/>
      <c r="L201" s="73"/>
      <c r="M201" s="73"/>
      <c r="N201" s="74"/>
      <c r="O201" s="296" t="str">
        <f>IDU_Dropdown!$AI200</f>
        <v/>
      </c>
      <c r="P201" s="298"/>
    </row>
    <row r="202" spans="1:16" x14ac:dyDescent="0.2">
      <c r="A202" s="72"/>
      <c r="B202" s="73"/>
      <c r="C202" s="73"/>
      <c r="D202" s="73"/>
      <c r="E202" s="73"/>
      <c r="F202" s="73"/>
      <c r="G202" s="73"/>
      <c r="H202" s="73"/>
      <c r="I202" s="73"/>
      <c r="J202" s="73"/>
      <c r="K202" s="73"/>
      <c r="L202" s="73"/>
      <c r="M202" s="73"/>
      <c r="N202" s="74"/>
      <c r="O202" s="296" t="str">
        <f>IDU_Dropdown!$AI201</f>
        <v/>
      </c>
      <c r="P202" s="298"/>
    </row>
    <row r="203" spans="1:16" x14ac:dyDescent="0.2">
      <c r="A203" s="72"/>
      <c r="B203" s="73"/>
      <c r="C203" s="73"/>
      <c r="D203" s="73"/>
      <c r="E203" s="73"/>
      <c r="F203" s="73"/>
      <c r="G203" s="73"/>
      <c r="H203" s="73"/>
      <c r="I203" s="73"/>
      <c r="J203" s="73"/>
      <c r="K203" s="73"/>
      <c r="L203" s="73"/>
      <c r="M203" s="73"/>
      <c r="N203" s="74"/>
      <c r="O203" s="296" t="str">
        <f>IDU_Dropdown!$AI202</f>
        <v/>
      </c>
      <c r="P203" s="298"/>
    </row>
    <row r="204" spans="1:16" x14ac:dyDescent="0.2">
      <c r="A204" s="72"/>
      <c r="B204" s="73"/>
      <c r="C204" s="73"/>
      <c r="D204" s="73"/>
      <c r="E204" s="73"/>
      <c r="F204" s="73"/>
      <c r="G204" s="73"/>
      <c r="H204" s="73"/>
      <c r="I204" s="73"/>
      <c r="J204" s="73"/>
      <c r="K204" s="73"/>
      <c r="L204" s="73"/>
      <c r="M204" s="73"/>
      <c r="N204" s="74"/>
      <c r="O204" s="296" t="str">
        <f>IDU_Dropdown!$AI203</f>
        <v/>
      </c>
      <c r="P204" s="298"/>
    </row>
    <row r="205" spans="1:16" x14ac:dyDescent="0.2">
      <c r="A205" s="72"/>
      <c r="B205" s="73"/>
      <c r="C205" s="73"/>
      <c r="D205" s="73"/>
      <c r="E205" s="73"/>
      <c r="F205" s="73"/>
      <c r="G205" s="73"/>
      <c r="H205" s="73"/>
      <c r="I205" s="73"/>
      <c r="J205" s="73"/>
      <c r="K205" s="73"/>
      <c r="L205" s="73"/>
      <c r="M205" s="73"/>
      <c r="N205" s="74"/>
      <c r="O205" s="296" t="str">
        <f>IDU_Dropdown!$AI204</f>
        <v/>
      </c>
      <c r="P205" s="298"/>
    </row>
    <row r="206" spans="1:16" x14ac:dyDescent="0.2">
      <c r="A206" s="72"/>
      <c r="B206" s="73"/>
      <c r="C206" s="73"/>
      <c r="D206" s="73"/>
      <c r="E206" s="73"/>
      <c r="F206" s="73"/>
      <c r="G206" s="73"/>
      <c r="H206" s="73"/>
      <c r="I206" s="73"/>
      <c r="J206" s="73"/>
      <c r="K206" s="73"/>
      <c r="L206" s="73"/>
      <c r="M206" s="73"/>
      <c r="N206" s="74"/>
      <c r="O206" s="296" t="str">
        <f>IDU_Dropdown!$AI205</f>
        <v/>
      </c>
      <c r="P206" s="298"/>
    </row>
    <row r="207" spans="1:16" x14ac:dyDescent="0.2">
      <c r="A207" s="72"/>
      <c r="B207" s="73"/>
      <c r="C207" s="73"/>
      <c r="D207" s="73"/>
      <c r="E207" s="73"/>
      <c r="F207" s="73"/>
      <c r="G207" s="73"/>
      <c r="H207" s="73"/>
      <c r="I207" s="73"/>
      <c r="J207" s="73"/>
      <c r="K207" s="73"/>
      <c r="L207" s="73"/>
      <c r="M207" s="73"/>
      <c r="N207" s="74"/>
      <c r="O207" s="296" t="str">
        <f>IDU_Dropdown!$AI206</f>
        <v/>
      </c>
      <c r="P207" s="298"/>
    </row>
    <row r="208" spans="1:16" x14ac:dyDescent="0.2">
      <c r="A208" s="72"/>
      <c r="B208" s="73"/>
      <c r="C208" s="73"/>
      <c r="D208" s="73"/>
      <c r="E208" s="73"/>
      <c r="F208" s="73"/>
      <c r="G208" s="73"/>
      <c r="H208" s="73"/>
      <c r="I208" s="73"/>
      <c r="J208" s="73"/>
      <c r="K208" s="73"/>
      <c r="L208" s="73"/>
      <c r="M208" s="73"/>
      <c r="N208" s="74"/>
      <c r="O208" s="296" t="str">
        <f>IDU_Dropdown!$AI207</f>
        <v/>
      </c>
      <c r="P208" s="298"/>
    </row>
    <row r="209" spans="1:16" x14ac:dyDescent="0.2">
      <c r="A209" s="72"/>
      <c r="B209" s="73"/>
      <c r="C209" s="73"/>
      <c r="D209" s="73"/>
      <c r="E209" s="73"/>
      <c r="F209" s="73"/>
      <c r="G209" s="73"/>
      <c r="H209" s="73"/>
      <c r="I209" s="73"/>
      <c r="J209" s="73"/>
      <c r="K209" s="73"/>
      <c r="L209" s="73"/>
      <c r="M209" s="73"/>
      <c r="N209" s="74"/>
      <c r="O209" s="296" t="str">
        <f>IDU_Dropdown!$AI208</f>
        <v/>
      </c>
      <c r="P209" s="298"/>
    </row>
    <row r="210" spans="1:16" x14ac:dyDescent="0.2">
      <c r="A210" s="72"/>
      <c r="B210" s="73"/>
      <c r="C210" s="73"/>
      <c r="D210" s="73"/>
      <c r="E210" s="73"/>
      <c r="F210" s="73"/>
      <c r="G210" s="73"/>
      <c r="H210" s="73"/>
      <c r="I210" s="73"/>
      <c r="J210" s="73"/>
      <c r="K210" s="73"/>
      <c r="L210" s="73"/>
      <c r="M210" s="73"/>
      <c r="N210" s="74"/>
      <c r="O210" s="296" t="str">
        <f>IDU_Dropdown!$AI209</f>
        <v/>
      </c>
      <c r="P210" s="298"/>
    </row>
    <row r="211" spans="1:16" x14ac:dyDescent="0.2">
      <c r="A211" s="72"/>
      <c r="B211" s="73"/>
      <c r="C211" s="73"/>
      <c r="D211" s="73"/>
      <c r="E211" s="73"/>
      <c r="F211" s="73"/>
      <c r="G211" s="73"/>
      <c r="H211" s="73"/>
      <c r="I211" s="73"/>
      <c r="J211" s="73"/>
      <c r="K211" s="73"/>
      <c r="L211" s="73"/>
      <c r="M211" s="73"/>
      <c r="N211" s="74"/>
      <c r="O211" s="296" t="str">
        <f>IDU_Dropdown!$AI210</f>
        <v/>
      </c>
      <c r="P211" s="298"/>
    </row>
    <row r="212" spans="1:16" x14ac:dyDescent="0.2">
      <c r="A212" s="72"/>
      <c r="B212" s="73"/>
      <c r="C212" s="73"/>
      <c r="D212" s="73"/>
      <c r="E212" s="73"/>
      <c r="F212" s="73"/>
      <c r="G212" s="73"/>
      <c r="H212" s="73"/>
      <c r="I212" s="73"/>
      <c r="J212" s="73"/>
      <c r="K212" s="73"/>
      <c r="L212" s="73"/>
      <c r="M212" s="73"/>
      <c r="N212" s="74"/>
      <c r="O212" s="296" t="str">
        <f>IDU_Dropdown!$AI211</f>
        <v/>
      </c>
      <c r="P212" s="298"/>
    </row>
    <row r="213" spans="1:16" x14ac:dyDescent="0.2">
      <c r="A213" s="72"/>
      <c r="B213" s="73"/>
      <c r="C213" s="73"/>
      <c r="D213" s="73"/>
      <c r="E213" s="73"/>
      <c r="F213" s="73"/>
      <c r="G213" s="73"/>
      <c r="H213" s="73"/>
      <c r="I213" s="73"/>
      <c r="J213" s="73"/>
      <c r="K213" s="73"/>
      <c r="L213" s="73"/>
      <c r="M213" s="73"/>
      <c r="N213" s="74"/>
      <c r="O213" s="296" t="str">
        <f>IDU_Dropdown!$AI212</f>
        <v/>
      </c>
      <c r="P213" s="298"/>
    </row>
    <row r="214" spans="1:16" x14ac:dyDescent="0.2">
      <c r="A214" s="72"/>
      <c r="B214" s="73"/>
      <c r="C214" s="73"/>
      <c r="D214" s="73"/>
      <c r="E214" s="73"/>
      <c r="F214" s="73"/>
      <c r="G214" s="73"/>
      <c r="H214" s="73"/>
      <c r="I214" s="73"/>
      <c r="J214" s="73"/>
      <c r="K214" s="73"/>
      <c r="L214" s="73"/>
      <c r="M214" s="73"/>
      <c r="N214" s="74"/>
      <c r="O214" s="296" t="str">
        <f>IDU_Dropdown!$AI213</f>
        <v/>
      </c>
      <c r="P214" s="298"/>
    </row>
    <row r="215" spans="1:16" x14ac:dyDescent="0.2">
      <c r="A215" s="72"/>
      <c r="B215" s="73"/>
      <c r="C215" s="73"/>
      <c r="D215" s="73"/>
      <c r="E215" s="73"/>
      <c r="F215" s="73"/>
      <c r="G215" s="73"/>
      <c r="H215" s="73"/>
      <c r="I215" s="73"/>
      <c r="J215" s="73"/>
      <c r="K215" s="73"/>
      <c r="L215" s="73"/>
      <c r="M215" s="73"/>
      <c r="N215" s="74"/>
      <c r="O215" s="296" t="str">
        <f>IDU_Dropdown!$AI214</f>
        <v/>
      </c>
      <c r="P215" s="298"/>
    </row>
    <row r="216" spans="1:16" x14ac:dyDescent="0.2">
      <c r="A216" s="72"/>
      <c r="B216" s="73"/>
      <c r="C216" s="73"/>
      <c r="D216" s="73"/>
      <c r="E216" s="73"/>
      <c r="F216" s="73"/>
      <c r="G216" s="73"/>
      <c r="H216" s="73"/>
      <c r="I216" s="73"/>
      <c r="J216" s="73"/>
      <c r="K216" s="73"/>
      <c r="L216" s="73"/>
      <c r="M216" s="73"/>
      <c r="N216" s="74"/>
      <c r="O216" s="296" t="str">
        <f>IDU_Dropdown!$AI215</f>
        <v/>
      </c>
      <c r="P216" s="298"/>
    </row>
    <row r="217" spans="1:16" x14ac:dyDescent="0.2">
      <c r="A217" s="72"/>
      <c r="B217" s="73"/>
      <c r="C217" s="73"/>
      <c r="D217" s="73"/>
      <c r="E217" s="73"/>
      <c r="F217" s="73"/>
      <c r="G217" s="73"/>
      <c r="H217" s="73"/>
      <c r="I217" s="73"/>
      <c r="J217" s="73"/>
      <c r="K217" s="73"/>
      <c r="L217" s="73"/>
      <c r="M217" s="73"/>
      <c r="N217" s="74"/>
      <c r="O217" s="296" t="str">
        <f>IDU_Dropdown!$AI216</f>
        <v/>
      </c>
      <c r="P217" s="298"/>
    </row>
    <row r="218" spans="1:16" x14ac:dyDescent="0.2">
      <c r="A218" s="72"/>
      <c r="B218" s="73"/>
      <c r="C218" s="73"/>
      <c r="D218" s="73"/>
      <c r="E218" s="73"/>
      <c r="F218" s="73"/>
      <c r="G218" s="73"/>
      <c r="H218" s="73"/>
      <c r="I218" s="73"/>
      <c r="J218" s="73"/>
      <c r="K218" s="73"/>
      <c r="L218" s="73"/>
      <c r="M218" s="73"/>
      <c r="N218" s="74"/>
      <c r="O218" s="296" t="str">
        <f>IDU_Dropdown!$AI217</f>
        <v/>
      </c>
      <c r="P218" s="298"/>
    </row>
    <row r="219" spans="1:16" x14ac:dyDescent="0.2">
      <c r="A219" s="72"/>
      <c r="B219" s="73"/>
      <c r="C219" s="73"/>
      <c r="D219" s="73"/>
      <c r="E219" s="73"/>
      <c r="F219" s="73"/>
      <c r="G219" s="73"/>
      <c r="H219" s="73"/>
      <c r="I219" s="73"/>
      <c r="J219" s="73"/>
      <c r="K219" s="73"/>
      <c r="L219" s="73"/>
      <c r="M219" s="73"/>
      <c r="N219" s="74"/>
      <c r="O219" s="296" t="str">
        <f>IDU_Dropdown!$AI218</f>
        <v/>
      </c>
      <c r="P219" s="298"/>
    </row>
    <row r="220" spans="1:16" x14ac:dyDescent="0.2">
      <c r="A220" s="72"/>
      <c r="B220" s="73"/>
      <c r="C220" s="73"/>
      <c r="D220" s="73"/>
      <c r="E220" s="73"/>
      <c r="F220" s="73"/>
      <c r="G220" s="73"/>
      <c r="H220" s="73"/>
      <c r="I220" s="73"/>
      <c r="J220" s="73"/>
      <c r="K220" s="73"/>
      <c r="L220" s="73"/>
      <c r="M220" s="73"/>
      <c r="N220" s="74"/>
      <c r="O220" s="296" t="str">
        <f>IDU_Dropdown!$AI219</f>
        <v/>
      </c>
      <c r="P220" s="298"/>
    </row>
    <row r="221" spans="1:16" x14ac:dyDescent="0.2">
      <c r="A221" s="72"/>
      <c r="B221" s="73"/>
      <c r="C221" s="73"/>
      <c r="D221" s="73"/>
      <c r="E221" s="73"/>
      <c r="F221" s="73"/>
      <c r="G221" s="73"/>
      <c r="H221" s="73"/>
      <c r="I221" s="73"/>
      <c r="J221" s="73"/>
      <c r="K221" s="73"/>
      <c r="L221" s="73"/>
      <c r="M221" s="73"/>
      <c r="N221" s="74"/>
      <c r="O221" s="296" t="str">
        <f>IDU_Dropdown!$AI220</f>
        <v/>
      </c>
      <c r="P221" s="298"/>
    </row>
    <row r="222" spans="1:16" x14ac:dyDescent="0.2">
      <c r="A222" s="72"/>
      <c r="B222" s="73"/>
      <c r="C222" s="73"/>
      <c r="D222" s="73"/>
      <c r="E222" s="73"/>
      <c r="F222" s="73"/>
      <c r="G222" s="73"/>
      <c r="H222" s="73"/>
      <c r="I222" s="73"/>
      <c r="J222" s="73"/>
      <c r="K222" s="73"/>
      <c r="L222" s="73"/>
      <c r="M222" s="73"/>
      <c r="N222" s="74"/>
      <c r="O222" s="296" t="str">
        <f>IDU_Dropdown!$AI221</f>
        <v/>
      </c>
      <c r="P222" s="298"/>
    </row>
    <row r="223" spans="1:16" x14ac:dyDescent="0.2">
      <c r="A223" s="72"/>
      <c r="B223" s="73"/>
      <c r="C223" s="73"/>
      <c r="D223" s="73"/>
      <c r="E223" s="73"/>
      <c r="F223" s="73"/>
      <c r="G223" s="73"/>
      <c r="H223" s="73"/>
      <c r="I223" s="73"/>
      <c r="J223" s="73"/>
      <c r="K223" s="73"/>
      <c r="L223" s="73"/>
      <c r="M223" s="73"/>
      <c r="N223" s="74"/>
      <c r="O223" s="296" t="str">
        <f>IDU_Dropdown!$AI222</f>
        <v/>
      </c>
      <c r="P223" s="298"/>
    </row>
    <row r="224" spans="1:16" x14ac:dyDescent="0.2">
      <c r="A224" s="72"/>
      <c r="B224" s="73"/>
      <c r="C224" s="73"/>
      <c r="D224" s="73"/>
      <c r="E224" s="73"/>
      <c r="F224" s="73"/>
      <c r="G224" s="73"/>
      <c r="H224" s="73"/>
      <c r="I224" s="73"/>
      <c r="J224" s="73"/>
      <c r="K224" s="73"/>
      <c r="L224" s="73"/>
      <c r="M224" s="73"/>
      <c r="N224" s="74"/>
      <c r="O224" s="296" t="str">
        <f>IDU_Dropdown!$AI223</f>
        <v/>
      </c>
      <c r="P224" s="298"/>
    </row>
    <row r="225" spans="1:16" x14ac:dyDescent="0.2">
      <c r="A225" s="72"/>
      <c r="B225" s="73"/>
      <c r="C225" s="73"/>
      <c r="D225" s="73"/>
      <c r="E225" s="73"/>
      <c r="F225" s="73"/>
      <c r="G225" s="73"/>
      <c r="H225" s="73"/>
      <c r="I225" s="73"/>
      <c r="J225" s="73"/>
      <c r="K225" s="73"/>
      <c r="L225" s="73"/>
      <c r="M225" s="73"/>
      <c r="N225" s="74"/>
      <c r="O225" s="296" t="str">
        <f>IDU_Dropdown!$AI224</f>
        <v/>
      </c>
      <c r="P225" s="298"/>
    </row>
    <row r="226" spans="1:16" x14ac:dyDescent="0.2">
      <c r="A226" s="72"/>
      <c r="B226" s="73"/>
      <c r="C226" s="73"/>
      <c r="D226" s="73"/>
      <c r="E226" s="73"/>
      <c r="F226" s="73"/>
      <c r="G226" s="73"/>
      <c r="H226" s="73"/>
      <c r="I226" s="73"/>
      <c r="J226" s="73"/>
      <c r="K226" s="73"/>
      <c r="L226" s="73"/>
      <c r="M226" s="73"/>
      <c r="N226" s="74"/>
      <c r="O226" s="296" t="str">
        <f>IDU_Dropdown!$AI225</f>
        <v/>
      </c>
      <c r="P226" s="298"/>
    </row>
    <row r="227" spans="1:16" x14ac:dyDescent="0.2">
      <c r="A227" s="72"/>
      <c r="B227" s="73"/>
      <c r="C227" s="73"/>
      <c r="D227" s="73"/>
      <c r="E227" s="73"/>
      <c r="F227" s="73"/>
      <c r="G227" s="73"/>
      <c r="H227" s="73"/>
      <c r="I227" s="73"/>
      <c r="J227" s="73"/>
      <c r="K227" s="73"/>
      <c r="L227" s="73"/>
      <c r="M227" s="73"/>
      <c r="N227" s="74"/>
      <c r="O227" s="296" t="str">
        <f>IDU_Dropdown!$AI226</f>
        <v/>
      </c>
      <c r="P227" s="298"/>
    </row>
    <row r="228" spans="1:16" x14ac:dyDescent="0.2">
      <c r="A228" s="72"/>
      <c r="B228" s="73"/>
      <c r="C228" s="73"/>
      <c r="D228" s="73"/>
      <c r="E228" s="73"/>
      <c r="F228" s="73"/>
      <c r="G228" s="73"/>
      <c r="H228" s="73"/>
      <c r="I228" s="73"/>
      <c r="J228" s="73"/>
      <c r="K228" s="73"/>
      <c r="L228" s="73"/>
      <c r="M228" s="73"/>
      <c r="N228" s="74"/>
      <c r="O228" s="296" t="str">
        <f>IDU_Dropdown!$AI227</f>
        <v/>
      </c>
      <c r="P228" s="298"/>
    </row>
    <row r="229" spans="1:16" x14ac:dyDescent="0.2">
      <c r="A229" s="72"/>
      <c r="B229" s="73"/>
      <c r="C229" s="73"/>
      <c r="D229" s="73"/>
      <c r="E229" s="73"/>
      <c r="F229" s="73"/>
      <c r="G229" s="73"/>
      <c r="H229" s="73"/>
      <c r="I229" s="73"/>
      <c r="J229" s="73"/>
      <c r="K229" s="73"/>
      <c r="L229" s="73"/>
      <c r="M229" s="73"/>
      <c r="N229" s="74"/>
      <c r="O229" s="296" t="str">
        <f>IDU_Dropdown!$AI228</f>
        <v/>
      </c>
      <c r="P229" s="298"/>
    </row>
    <row r="230" spans="1:16" x14ac:dyDescent="0.2">
      <c r="A230" s="72"/>
      <c r="B230" s="73"/>
      <c r="C230" s="73"/>
      <c r="D230" s="73"/>
      <c r="E230" s="73"/>
      <c r="F230" s="73"/>
      <c r="G230" s="73"/>
      <c r="H230" s="73"/>
      <c r="I230" s="73"/>
      <c r="J230" s="73"/>
      <c r="K230" s="73"/>
      <c r="L230" s="73"/>
      <c r="M230" s="73"/>
      <c r="N230" s="74"/>
      <c r="O230" s="296" t="str">
        <f>IDU_Dropdown!$AI229</f>
        <v/>
      </c>
      <c r="P230" s="298"/>
    </row>
    <row r="231" spans="1:16" x14ac:dyDescent="0.2">
      <c r="A231" s="72"/>
      <c r="B231" s="73"/>
      <c r="C231" s="73"/>
      <c r="D231" s="73"/>
      <c r="E231" s="73"/>
      <c r="F231" s="73"/>
      <c r="G231" s="73"/>
      <c r="H231" s="73"/>
      <c r="I231" s="73"/>
      <c r="J231" s="73"/>
      <c r="K231" s="73"/>
      <c r="L231" s="73"/>
      <c r="M231" s="73"/>
      <c r="N231" s="74"/>
      <c r="O231" s="296" t="str">
        <f>IDU_Dropdown!$AI230</f>
        <v/>
      </c>
      <c r="P231" s="298"/>
    </row>
    <row r="232" spans="1:16" x14ac:dyDescent="0.2">
      <c r="A232" s="72"/>
      <c r="B232" s="73"/>
      <c r="C232" s="73"/>
      <c r="D232" s="73"/>
      <c r="E232" s="73"/>
      <c r="F232" s="73"/>
      <c r="G232" s="73"/>
      <c r="H232" s="73"/>
      <c r="I232" s="73"/>
      <c r="J232" s="73"/>
      <c r="K232" s="73"/>
      <c r="L232" s="73"/>
      <c r="M232" s="73"/>
      <c r="N232" s="74"/>
      <c r="O232" s="296" t="str">
        <f>IDU_Dropdown!$AI231</f>
        <v/>
      </c>
      <c r="P232" s="298"/>
    </row>
    <row r="233" spans="1:16" x14ac:dyDescent="0.2">
      <c r="A233" s="72"/>
      <c r="B233" s="73"/>
      <c r="C233" s="73"/>
      <c r="D233" s="73"/>
      <c r="E233" s="73"/>
      <c r="F233" s="73"/>
      <c r="G233" s="73"/>
      <c r="H233" s="73"/>
      <c r="I233" s="73"/>
      <c r="J233" s="73"/>
      <c r="K233" s="73"/>
      <c r="L233" s="73"/>
      <c r="M233" s="73"/>
      <c r="N233" s="74"/>
      <c r="O233" s="296" t="str">
        <f>IDU_Dropdown!$AI232</f>
        <v/>
      </c>
      <c r="P233" s="298"/>
    </row>
    <row r="234" spans="1:16" x14ac:dyDescent="0.2">
      <c r="A234" s="72"/>
      <c r="B234" s="73"/>
      <c r="C234" s="73"/>
      <c r="D234" s="73"/>
      <c r="E234" s="73"/>
      <c r="F234" s="73"/>
      <c r="G234" s="73"/>
      <c r="H234" s="73"/>
      <c r="I234" s="73"/>
      <c r="J234" s="73"/>
      <c r="K234" s="73"/>
      <c r="L234" s="73"/>
      <c r="M234" s="73"/>
      <c r="N234" s="74"/>
      <c r="O234" s="296" t="str">
        <f>IDU_Dropdown!$AI233</f>
        <v/>
      </c>
      <c r="P234" s="298"/>
    </row>
    <row r="235" spans="1:16" x14ac:dyDescent="0.2">
      <c r="A235" s="72"/>
      <c r="B235" s="73"/>
      <c r="C235" s="73"/>
      <c r="D235" s="73"/>
      <c r="E235" s="73"/>
      <c r="F235" s="73"/>
      <c r="G235" s="73"/>
      <c r="H235" s="73"/>
      <c r="I235" s="73"/>
      <c r="J235" s="73"/>
      <c r="K235" s="73"/>
      <c r="L235" s="73"/>
      <c r="M235" s="73"/>
      <c r="N235" s="74"/>
      <c r="O235" s="296" t="str">
        <f>IDU_Dropdown!$AI234</f>
        <v/>
      </c>
      <c r="P235" s="298"/>
    </row>
    <row r="236" spans="1:16" x14ac:dyDescent="0.2">
      <c r="A236" s="72"/>
      <c r="B236" s="73"/>
      <c r="C236" s="73"/>
      <c r="D236" s="73"/>
      <c r="E236" s="73"/>
      <c r="F236" s="73"/>
      <c r="G236" s="73"/>
      <c r="H236" s="73"/>
      <c r="I236" s="73"/>
      <c r="J236" s="73"/>
      <c r="K236" s="73"/>
      <c r="L236" s="73"/>
      <c r="M236" s="73"/>
      <c r="N236" s="74"/>
      <c r="O236" s="296" t="str">
        <f>IDU_Dropdown!$AI235</f>
        <v/>
      </c>
      <c r="P236" s="298"/>
    </row>
    <row r="237" spans="1:16" x14ac:dyDescent="0.2">
      <c r="A237" s="72"/>
      <c r="B237" s="73"/>
      <c r="C237" s="73"/>
      <c r="D237" s="73"/>
      <c r="E237" s="73"/>
      <c r="F237" s="73"/>
      <c r="G237" s="73"/>
      <c r="H237" s="73"/>
      <c r="I237" s="73"/>
      <c r="J237" s="73"/>
      <c r="K237" s="73"/>
      <c r="L237" s="73"/>
      <c r="M237" s="73"/>
      <c r="N237" s="74"/>
      <c r="O237" s="296" t="str">
        <f>IDU_Dropdown!$AI236</f>
        <v/>
      </c>
      <c r="P237" s="298"/>
    </row>
    <row r="238" spans="1:16" x14ac:dyDescent="0.2">
      <c r="A238" s="72"/>
      <c r="B238" s="73"/>
      <c r="C238" s="73"/>
      <c r="D238" s="73"/>
      <c r="E238" s="73"/>
      <c r="F238" s="73"/>
      <c r="G238" s="73"/>
      <c r="H238" s="73"/>
      <c r="I238" s="73"/>
      <c r="J238" s="73"/>
      <c r="K238" s="73"/>
      <c r="L238" s="73"/>
      <c r="M238" s="73"/>
      <c r="N238" s="74"/>
      <c r="O238" s="296" t="str">
        <f>IDU_Dropdown!$AI237</f>
        <v/>
      </c>
      <c r="P238" s="298"/>
    </row>
    <row r="239" spans="1:16" x14ac:dyDescent="0.2">
      <c r="A239" s="72"/>
      <c r="B239" s="73"/>
      <c r="C239" s="73"/>
      <c r="D239" s="73"/>
      <c r="E239" s="73"/>
      <c r="F239" s="73"/>
      <c r="G239" s="73"/>
      <c r="H239" s="73"/>
      <c r="I239" s="73"/>
      <c r="J239" s="73"/>
      <c r="K239" s="73"/>
      <c r="L239" s="73"/>
      <c r="M239" s="73"/>
      <c r="N239" s="74"/>
      <c r="O239" s="296" t="str">
        <f>IDU_Dropdown!$AI238</f>
        <v/>
      </c>
      <c r="P239" s="298"/>
    </row>
    <row r="240" spans="1:16" x14ac:dyDescent="0.2">
      <c r="A240" s="72"/>
      <c r="B240" s="73"/>
      <c r="C240" s="73"/>
      <c r="D240" s="73"/>
      <c r="E240" s="73"/>
      <c r="F240" s="73"/>
      <c r="G240" s="73"/>
      <c r="H240" s="73"/>
      <c r="I240" s="73"/>
      <c r="J240" s="73"/>
      <c r="K240" s="73"/>
      <c r="L240" s="73"/>
      <c r="M240" s="73"/>
      <c r="N240" s="74"/>
      <c r="O240" s="296" t="str">
        <f>IDU_Dropdown!$AI239</f>
        <v/>
      </c>
      <c r="P240" s="298"/>
    </row>
    <row r="241" spans="1:16" x14ac:dyDescent="0.2">
      <c r="A241" s="72"/>
      <c r="B241" s="73"/>
      <c r="C241" s="73"/>
      <c r="D241" s="73"/>
      <c r="E241" s="73"/>
      <c r="F241" s="73"/>
      <c r="G241" s="73"/>
      <c r="H241" s="73"/>
      <c r="I241" s="73"/>
      <c r="J241" s="73"/>
      <c r="K241" s="73"/>
      <c r="L241" s="73"/>
      <c r="M241" s="73"/>
      <c r="N241" s="74"/>
      <c r="O241" s="296" t="str">
        <f>IDU_Dropdown!$AI240</f>
        <v/>
      </c>
      <c r="P241" s="298"/>
    </row>
    <row r="242" spans="1:16" x14ac:dyDescent="0.2">
      <c r="A242" s="72"/>
      <c r="B242" s="73"/>
      <c r="C242" s="73"/>
      <c r="D242" s="73"/>
      <c r="E242" s="73"/>
      <c r="F242" s="73"/>
      <c r="G242" s="73"/>
      <c r="H242" s="73"/>
      <c r="I242" s="73"/>
      <c r="J242" s="73"/>
      <c r="K242" s="73"/>
      <c r="L242" s="73"/>
      <c r="M242" s="73"/>
      <c r="N242" s="74"/>
      <c r="O242" s="296" t="str">
        <f>IDU_Dropdown!$AI241</f>
        <v/>
      </c>
      <c r="P242" s="298"/>
    </row>
    <row r="243" spans="1:16" x14ac:dyDescent="0.2">
      <c r="A243" s="72"/>
      <c r="B243" s="73"/>
      <c r="C243" s="73"/>
      <c r="D243" s="73"/>
      <c r="E243" s="73"/>
      <c r="F243" s="73"/>
      <c r="G243" s="73"/>
      <c r="H243" s="73"/>
      <c r="I243" s="73"/>
      <c r="J243" s="73"/>
      <c r="K243" s="73"/>
      <c r="L243" s="73"/>
      <c r="M243" s="73"/>
      <c r="N243" s="74"/>
      <c r="O243" s="296" t="str">
        <f>IDU_Dropdown!$AI242</f>
        <v/>
      </c>
      <c r="P243" s="298"/>
    </row>
    <row r="244" spans="1:16" x14ac:dyDescent="0.2">
      <c r="A244" s="72"/>
      <c r="B244" s="73"/>
      <c r="C244" s="73"/>
      <c r="D244" s="73"/>
      <c r="E244" s="73"/>
      <c r="F244" s="73"/>
      <c r="G244" s="73"/>
      <c r="H244" s="73"/>
      <c r="I244" s="73"/>
      <c r="J244" s="73"/>
      <c r="K244" s="73"/>
      <c r="L244" s="73"/>
      <c r="M244" s="73"/>
      <c r="N244" s="74"/>
      <c r="O244" s="296" t="str">
        <f>IDU_Dropdown!$AI243</f>
        <v/>
      </c>
      <c r="P244" s="298"/>
    </row>
    <row r="245" spans="1:16" x14ac:dyDescent="0.2">
      <c r="A245" s="72"/>
      <c r="B245" s="73"/>
      <c r="C245" s="73"/>
      <c r="D245" s="73"/>
      <c r="E245" s="73"/>
      <c r="F245" s="73"/>
      <c r="G245" s="73"/>
      <c r="H245" s="73"/>
      <c r="I245" s="73"/>
      <c r="J245" s="73"/>
      <c r="K245" s="73"/>
      <c r="L245" s="73"/>
      <c r="M245" s="73"/>
      <c r="N245" s="74"/>
      <c r="O245" s="296" t="str">
        <f>IDU_Dropdown!$AI244</f>
        <v/>
      </c>
      <c r="P245" s="298"/>
    </row>
    <row r="246" spans="1:16" x14ac:dyDescent="0.2">
      <c r="A246" s="72"/>
      <c r="B246" s="73"/>
      <c r="C246" s="73"/>
      <c r="D246" s="73"/>
      <c r="E246" s="73"/>
      <c r="F246" s="73"/>
      <c r="G246" s="73"/>
      <c r="H246" s="73"/>
      <c r="I246" s="73"/>
      <c r="J246" s="73"/>
      <c r="K246" s="73"/>
      <c r="L246" s="73"/>
      <c r="M246" s="73"/>
      <c r="N246" s="74"/>
      <c r="O246" s="296" t="str">
        <f>IDU_Dropdown!$AI245</f>
        <v/>
      </c>
      <c r="P246" s="298"/>
    </row>
    <row r="247" spans="1:16" x14ac:dyDescent="0.2">
      <c r="A247" s="72"/>
      <c r="B247" s="73"/>
      <c r="C247" s="73"/>
      <c r="D247" s="73"/>
      <c r="E247" s="73"/>
      <c r="F247" s="73"/>
      <c r="G247" s="73"/>
      <c r="H247" s="73"/>
      <c r="I247" s="73"/>
      <c r="J247" s="73"/>
      <c r="K247" s="73"/>
      <c r="L247" s="73"/>
      <c r="M247" s="73"/>
      <c r="N247" s="74"/>
      <c r="O247" s="296" t="str">
        <f>IDU_Dropdown!$AI246</f>
        <v/>
      </c>
      <c r="P247" s="298"/>
    </row>
    <row r="248" spans="1:16" x14ac:dyDescent="0.2">
      <c r="A248" s="72"/>
      <c r="B248" s="73"/>
      <c r="C248" s="73"/>
      <c r="D248" s="73"/>
      <c r="E248" s="73"/>
      <c r="F248" s="73"/>
      <c r="G248" s="73"/>
      <c r="H248" s="73"/>
      <c r="I248" s="73"/>
      <c r="J248" s="73"/>
      <c r="K248" s="73"/>
      <c r="L248" s="73"/>
      <c r="M248" s="73"/>
      <c r="N248" s="74"/>
      <c r="O248" s="296" t="str">
        <f>IDU_Dropdown!$AI247</f>
        <v/>
      </c>
      <c r="P248" s="298"/>
    </row>
    <row r="249" spans="1:16" x14ac:dyDescent="0.2">
      <c r="A249" s="72"/>
      <c r="B249" s="73"/>
      <c r="C249" s="73"/>
      <c r="D249" s="73"/>
      <c r="E249" s="73"/>
      <c r="F249" s="73"/>
      <c r="G249" s="73"/>
      <c r="H249" s="73"/>
      <c r="I249" s="73"/>
      <c r="J249" s="73"/>
      <c r="K249" s="73"/>
      <c r="L249" s="73"/>
      <c r="M249" s="73"/>
      <c r="N249" s="74"/>
      <c r="O249" s="296" t="str">
        <f>IDU_Dropdown!$AI248</f>
        <v/>
      </c>
      <c r="P249" s="298"/>
    </row>
    <row r="250" spans="1:16" x14ac:dyDescent="0.2">
      <c r="A250" s="72"/>
      <c r="B250" s="73"/>
      <c r="C250" s="73"/>
      <c r="D250" s="73"/>
      <c r="E250" s="73"/>
      <c r="F250" s="73"/>
      <c r="G250" s="73"/>
      <c r="H250" s="73"/>
      <c r="I250" s="73"/>
      <c r="J250" s="73"/>
      <c r="K250" s="73"/>
      <c r="L250" s="73"/>
      <c r="M250" s="73"/>
      <c r="N250" s="74"/>
      <c r="O250" s="296" t="str">
        <f>IDU_Dropdown!$AI249</f>
        <v/>
      </c>
      <c r="P250" s="298"/>
    </row>
    <row r="251" spans="1:16" x14ac:dyDescent="0.2">
      <c r="A251" s="72"/>
      <c r="B251" s="73"/>
      <c r="C251" s="73"/>
      <c r="D251" s="73"/>
      <c r="E251" s="73"/>
      <c r="F251" s="73"/>
      <c r="G251" s="73"/>
      <c r="H251" s="73"/>
      <c r="I251" s="73"/>
      <c r="J251" s="73"/>
      <c r="K251" s="73"/>
      <c r="L251" s="73"/>
      <c r="M251" s="73"/>
      <c r="N251" s="74"/>
      <c r="O251" s="296" t="str">
        <f>IDU_Dropdown!$AI250</f>
        <v/>
      </c>
      <c r="P251" s="298"/>
    </row>
    <row r="252" spans="1:16" x14ac:dyDescent="0.2">
      <c r="A252" s="72"/>
      <c r="B252" s="73"/>
      <c r="C252" s="73"/>
      <c r="D252" s="73"/>
      <c r="E252" s="73"/>
      <c r="F252" s="73"/>
      <c r="G252" s="73"/>
      <c r="H252" s="73"/>
      <c r="I252" s="73"/>
      <c r="J252" s="73"/>
      <c r="K252" s="73"/>
      <c r="L252" s="73"/>
      <c r="M252" s="73"/>
      <c r="N252" s="74"/>
      <c r="O252" s="296" t="str">
        <f>IDU_Dropdown!$AI251</f>
        <v/>
      </c>
      <c r="P252" s="298"/>
    </row>
    <row r="253" spans="1:16" x14ac:dyDescent="0.2">
      <c r="A253" s="72"/>
      <c r="B253" s="73"/>
      <c r="C253" s="73"/>
      <c r="D253" s="73"/>
      <c r="E253" s="73"/>
      <c r="F253" s="73"/>
      <c r="G253" s="73"/>
      <c r="H253" s="73"/>
      <c r="I253" s="73"/>
      <c r="J253" s="73"/>
      <c r="K253" s="73"/>
      <c r="L253" s="73"/>
      <c r="M253" s="73"/>
      <c r="N253" s="74"/>
      <c r="O253" s="296" t="str">
        <f>IDU_Dropdown!$AI252</f>
        <v/>
      </c>
      <c r="P253" s="298"/>
    </row>
    <row r="254" spans="1:16" x14ac:dyDescent="0.2">
      <c r="A254" s="72"/>
      <c r="B254" s="73"/>
      <c r="C254" s="73"/>
      <c r="D254" s="73"/>
      <c r="E254" s="73"/>
      <c r="F254" s="73"/>
      <c r="G254" s="73"/>
      <c r="H254" s="73"/>
      <c r="I254" s="73"/>
      <c r="J254" s="73"/>
      <c r="K254" s="73"/>
      <c r="L254" s="73"/>
      <c r="M254" s="73"/>
      <c r="N254" s="74"/>
      <c r="O254" s="296" t="str">
        <f>IDU_Dropdown!$AI253</f>
        <v/>
      </c>
      <c r="P254" s="298"/>
    </row>
    <row r="255" spans="1:16" x14ac:dyDescent="0.2">
      <c r="A255" s="72"/>
      <c r="B255" s="73"/>
      <c r="C255" s="73"/>
      <c r="D255" s="73"/>
      <c r="E255" s="73"/>
      <c r="F255" s="73"/>
      <c r="G255" s="73"/>
      <c r="H255" s="73"/>
      <c r="I255" s="73"/>
      <c r="J255" s="73"/>
      <c r="K255" s="73"/>
      <c r="L255" s="73"/>
      <c r="M255" s="73"/>
      <c r="N255" s="74"/>
      <c r="O255" s="296" t="str">
        <f>IDU_Dropdown!$AI254</f>
        <v/>
      </c>
      <c r="P255" s="298"/>
    </row>
    <row r="256" spans="1:16" x14ac:dyDescent="0.2">
      <c r="A256" s="72"/>
      <c r="B256" s="73"/>
      <c r="C256" s="73"/>
      <c r="D256" s="73"/>
      <c r="E256" s="73"/>
      <c r="F256" s="73"/>
      <c r="G256" s="73"/>
      <c r="H256" s="73"/>
      <c r="I256" s="73"/>
      <c r="J256" s="73"/>
      <c r="K256" s="73"/>
      <c r="L256" s="73"/>
      <c r="M256" s="73"/>
      <c r="N256" s="74"/>
      <c r="O256" s="296" t="str">
        <f>IDU_Dropdown!$AI255</f>
        <v/>
      </c>
      <c r="P256" s="298"/>
    </row>
    <row r="257" spans="1:16" x14ac:dyDescent="0.2">
      <c r="A257" s="72"/>
      <c r="B257" s="73"/>
      <c r="C257" s="73"/>
      <c r="D257" s="73"/>
      <c r="E257" s="73"/>
      <c r="F257" s="73"/>
      <c r="G257" s="73"/>
      <c r="H257" s="73"/>
      <c r="I257" s="73"/>
      <c r="J257" s="73"/>
      <c r="K257" s="73"/>
      <c r="L257" s="73"/>
      <c r="M257" s="73"/>
      <c r="N257" s="74"/>
      <c r="O257" s="296" t="str">
        <f>IDU_Dropdown!$AI256</f>
        <v/>
      </c>
      <c r="P257" s="298"/>
    </row>
    <row r="258" spans="1:16" x14ac:dyDescent="0.2">
      <c r="A258" s="72"/>
      <c r="B258" s="73"/>
      <c r="C258" s="73"/>
      <c r="D258" s="73"/>
      <c r="E258" s="73"/>
      <c r="F258" s="73"/>
      <c r="G258" s="73"/>
      <c r="H258" s="73"/>
      <c r="I258" s="73"/>
      <c r="J258" s="73"/>
      <c r="K258" s="73"/>
      <c r="L258" s="73"/>
      <c r="M258" s="73"/>
      <c r="N258" s="74"/>
      <c r="O258" s="296" t="str">
        <f>IDU_Dropdown!$AI257</f>
        <v/>
      </c>
      <c r="P258" s="298"/>
    </row>
    <row r="259" spans="1:16" x14ac:dyDescent="0.2">
      <c r="A259" s="72"/>
      <c r="B259" s="73"/>
      <c r="C259" s="73"/>
      <c r="D259" s="73"/>
      <c r="E259" s="73"/>
      <c r="F259" s="73"/>
      <c r="G259" s="73"/>
      <c r="H259" s="73"/>
      <c r="I259" s="73"/>
      <c r="J259" s="73"/>
      <c r="K259" s="73"/>
      <c r="L259" s="73"/>
      <c r="M259" s="73"/>
      <c r="N259" s="74"/>
      <c r="O259" s="296" t="str">
        <f>IDU_Dropdown!$AI258</f>
        <v/>
      </c>
      <c r="P259" s="298"/>
    </row>
    <row r="260" spans="1:16" x14ac:dyDescent="0.2">
      <c r="A260" s="72"/>
      <c r="B260" s="73"/>
      <c r="C260" s="73"/>
      <c r="D260" s="73"/>
      <c r="E260" s="73"/>
      <c r="F260" s="73"/>
      <c r="G260" s="73"/>
      <c r="H260" s="73"/>
      <c r="I260" s="73"/>
      <c r="J260" s="73"/>
      <c r="K260" s="73"/>
      <c r="L260" s="73"/>
      <c r="M260" s="73"/>
      <c r="N260" s="74"/>
      <c r="O260" s="296" t="str">
        <f>IDU_Dropdown!$AI259</f>
        <v/>
      </c>
      <c r="P260" s="298"/>
    </row>
    <row r="261" spans="1:16" x14ac:dyDescent="0.2">
      <c r="A261" s="72"/>
      <c r="B261" s="73"/>
      <c r="C261" s="73"/>
      <c r="D261" s="73"/>
      <c r="E261" s="73"/>
      <c r="F261" s="73"/>
      <c r="G261" s="73"/>
      <c r="H261" s="73"/>
      <c r="I261" s="73"/>
      <c r="J261" s="73"/>
      <c r="K261" s="73"/>
      <c r="L261" s="73"/>
      <c r="M261" s="73"/>
      <c r="N261" s="74"/>
      <c r="O261" s="296" t="str">
        <f>IDU_Dropdown!$AI260</f>
        <v/>
      </c>
      <c r="P261" s="298"/>
    </row>
    <row r="262" spans="1:16" x14ac:dyDescent="0.2">
      <c r="A262" s="72"/>
      <c r="B262" s="73"/>
      <c r="C262" s="73"/>
      <c r="D262" s="73"/>
      <c r="E262" s="73"/>
      <c r="F262" s="73"/>
      <c r="G262" s="73"/>
      <c r="H262" s="73"/>
      <c r="I262" s="73"/>
      <c r="J262" s="73"/>
      <c r="K262" s="73"/>
      <c r="L262" s="73"/>
      <c r="M262" s="73"/>
      <c r="N262" s="74"/>
      <c r="O262" s="296" t="str">
        <f>IDU_Dropdown!$AI261</f>
        <v/>
      </c>
      <c r="P262" s="298"/>
    </row>
    <row r="263" spans="1:16" x14ac:dyDescent="0.2">
      <c r="A263" s="72"/>
      <c r="B263" s="73"/>
      <c r="C263" s="73"/>
      <c r="D263" s="73"/>
      <c r="E263" s="73"/>
      <c r="F263" s="73"/>
      <c r="G263" s="73"/>
      <c r="H263" s="73"/>
      <c r="I263" s="73"/>
      <c r="J263" s="73"/>
      <c r="K263" s="73"/>
      <c r="L263" s="73"/>
      <c r="M263" s="73"/>
      <c r="N263" s="74"/>
      <c r="O263" s="296" t="str">
        <f>IDU_Dropdown!$AI262</f>
        <v/>
      </c>
      <c r="P263" s="298"/>
    </row>
    <row r="264" spans="1:16" x14ac:dyDescent="0.2">
      <c r="A264" s="72"/>
      <c r="B264" s="73"/>
      <c r="C264" s="73"/>
      <c r="D264" s="73"/>
      <c r="E264" s="73"/>
      <c r="F264" s="73"/>
      <c r="G264" s="73"/>
      <c r="H264" s="73"/>
      <c r="I264" s="73"/>
      <c r="J264" s="73"/>
      <c r="K264" s="73"/>
      <c r="L264" s="73"/>
      <c r="M264" s="73"/>
      <c r="N264" s="74"/>
      <c r="O264" s="296" t="str">
        <f>IDU_Dropdown!$AI263</f>
        <v/>
      </c>
      <c r="P264" s="298"/>
    </row>
    <row r="265" spans="1:16" x14ac:dyDescent="0.2">
      <c r="A265" s="72"/>
      <c r="B265" s="73"/>
      <c r="C265" s="73"/>
      <c r="D265" s="73"/>
      <c r="E265" s="73"/>
      <c r="F265" s="73"/>
      <c r="G265" s="73"/>
      <c r="H265" s="73"/>
      <c r="I265" s="73"/>
      <c r="J265" s="73"/>
      <c r="K265" s="73"/>
      <c r="L265" s="73"/>
      <c r="M265" s="73"/>
      <c r="N265" s="74"/>
      <c r="O265" s="296" t="str">
        <f>IDU_Dropdown!$AI264</f>
        <v/>
      </c>
      <c r="P265" s="298"/>
    </row>
    <row r="266" spans="1:16" x14ac:dyDescent="0.2">
      <c r="A266" s="72"/>
      <c r="B266" s="73"/>
      <c r="C266" s="73"/>
      <c r="D266" s="73"/>
      <c r="E266" s="73"/>
      <c r="F266" s="73"/>
      <c r="G266" s="73"/>
      <c r="H266" s="73"/>
      <c r="I266" s="73"/>
      <c r="J266" s="73"/>
      <c r="K266" s="73"/>
      <c r="L266" s="73"/>
      <c r="M266" s="73"/>
      <c r="N266" s="74"/>
      <c r="O266" s="296" t="str">
        <f>IDU_Dropdown!$AI265</f>
        <v/>
      </c>
      <c r="P266" s="298"/>
    </row>
    <row r="267" spans="1:16" x14ac:dyDescent="0.2">
      <c r="A267" s="72"/>
      <c r="B267" s="73"/>
      <c r="C267" s="73"/>
      <c r="D267" s="73"/>
      <c r="E267" s="73"/>
      <c r="F267" s="73"/>
      <c r="G267" s="73"/>
      <c r="H267" s="73"/>
      <c r="I267" s="73"/>
      <c r="J267" s="73"/>
      <c r="K267" s="73"/>
      <c r="L267" s="73"/>
      <c r="M267" s="73"/>
      <c r="N267" s="74"/>
      <c r="O267" s="296" t="str">
        <f>IDU_Dropdown!$AI266</f>
        <v/>
      </c>
      <c r="P267" s="298"/>
    </row>
    <row r="268" spans="1:16" x14ac:dyDescent="0.2">
      <c r="A268" s="72"/>
      <c r="B268" s="73"/>
      <c r="C268" s="73"/>
      <c r="D268" s="73"/>
      <c r="E268" s="73"/>
      <c r="F268" s="73"/>
      <c r="G268" s="73"/>
      <c r="H268" s="73"/>
      <c r="I268" s="73"/>
      <c r="J268" s="73"/>
      <c r="K268" s="73"/>
      <c r="L268" s="73"/>
      <c r="M268" s="73"/>
      <c r="N268" s="74"/>
      <c r="O268" s="296" t="str">
        <f>IDU_Dropdown!$AI267</f>
        <v/>
      </c>
      <c r="P268" s="298"/>
    </row>
    <row r="269" spans="1:16" x14ac:dyDescent="0.2">
      <c r="A269" s="72"/>
      <c r="B269" s="73"/>
      <c r="C269" s="73"/>
      <c r="D269" s="73"/>
      <c r="E269" s="73"/>
      <c r="F269" s="73"/>
      <c r="G269" s="73"/>
      <c r="H269" s="73"/>
      <c r="I269" s="73"/>
      <c r="J269" s="73"/>
      <c r="K269" s="73"/>
      <c r="L269" s="73"/>
      <c r="M269" s="73"/>
      <c r="N269" s="74"/>
      <c r="O269" s="296" t="str">
        <f>IDU_Dropdown!$AI268</f>
        <v/>
      </c>
      <c r="P269" s="298"/>
    </row>
    <row r="270" spans="1:16" x14ac:dyDescent="0.2">
      <c r="A270" s="72"/>
      <c r="B270" s="73"/>
      <c r="C270" s="73"/>
      <c r="D270" s="73"/>
      <c r="E270" s="73"/>
      <c r="F270" s="73"/>
      <c r="G270" s="73"/>
      <c r="H270" s="73"/>
      <c r="I270" s="73"/>
      <c r="J270" s="73"/>
      <c r="K270" s="73"/>
      <c r="L270" s="73"/>
      <c r="M270" s="73"/>
      <c r="N270" s="74"/>
      <c r="O270" s="296" t="str">
        <f>IDU_Dropdown!$AI269</f>
        <v/>
      </c>
      <c r="P270" s="298"/>
    </row>
    <row r="271" spans="1:16" x14ac:dyDescent="0.2">
      <c r="A271" s="72"/>
      <c r="B271" s="73"/>
      <c r="C271" s="73"/>
      <c r="D271" s="73"/>
      <c r="E271" s="73"/>
      <c r="F271" s="73"/>
      <c r="G271" s="73"/>
      <c r="H271" s="73"/>
      <c r="I271" s="73"/>
      <c r="J271" s="73"/>
      <c r="K271" s="73"/>
      <c r="L271" s="73"/>
      <c r="M271" s="73"/>
      <c r="N271" s="74"/>
      <c r="O271" s="296" t="str">
        <f>IDU_Dropdown!$AI270</f>
        <v/>
      </c>
      <c r="P271" s="298"/>
    </row>
    <row r="272" spans="1:16" x14ac:dyDescent="0.2">
      <c r="A272" s="72"/>
      <c r="B272" s="73"/>
      <c r="C272" s="73"/>
      <c r="D272" s="73"/>
      <c r="E272" s="73"/>
      <c r="F272" s="73"/>
      <c r="G272" s="73"/>
      <c r="H272" s="73"/>
      <c r="I272" s="73"/>
      <c r="J272" s="73"/>
      <c r="K272" s="73"/>
      <c r="L272" s="73"/>
      <c r="M272" s="73"/>
      <c r="N272" s="74"/>
      <c r="O272" s="296" t="str">
        <f>IDU_Dropdown!$AI271</f>
        <v/>
      </c>
      <c r="P272" s="298"/>
    </row>
    <row r="273" spans="1:16" x14ac:dyDescent="0.2">
      <c r="A273" s="72"/>
      <c r="B273" s="73"/>
      <c r="C273" s="73"/>
      <c r="D273" s="73"/>
      <c r="E273" s="73"/>
      <c r="F273" s="73"/>
      <c r="G273" s="73"/>
      <c r="H273" s="73"/>
      <c r="I273" s="73"/>
      <c r="J273" s="73"/>
      <c r="K273" s="73"/>
      <c r="L273" s="73"/>
      <c r="M273" s="73"/>
      <c r="N273" s="74"/>
      <c r="O273" s="296" t="str">
        <f>IDU_Dropdown!$AI272</f>
        <v/>
      </c>
      <c r="P273" s="298"/>
    </row>
    <row r="274" spans="1:16" x14ac:dyDescent="0.2">
      <c r="A274" s="72"/>
      <c r="B274" s="73"/>
      <c r="C274" s="73"/>
      <c r="D274" s="73"/>
      <c r="E274" s="73"/>
      <c r="F274" s="73"/>
      <c r="G274" s="73"/>
      <c r="H274" s="73"/>
      <c r="I274" s="73"/>
      <c r="J274" s="73"/>
      <c r="K274" s="73"/>
      <c r="L274" s="73"/>
      <c r="M274" s="73"/>
      <c r="N274" s="74"/>
      <c r="O274" s="296" t="str">
        <f>IDU_Dropdown!$AI273</f>
        <v/>
      </c>
      <c r="P274" s="298"/>
    </row>
    <row r="275" spans="1:16" x14ac:dyDescent="0.2">
      <c r="A275" s="72"/>
      <c r="B275" s="73"/>
      <c r="C275" s="73"/>
      <c r="D275" s="73"/>
      <c r="E275" s="73"/>
      <c r="F275" s="73"/>
      <c r="G275" s="73"/>
      <c r="H275" s="73"/>
      <c r="I275" s="73"/>
      <c r="J275" s="73"/>
      <c r="K275" s="73"/>
      <c r="L275" s="73"/>
      <c r="M275" s="73"/>
      <c r="N275" s="74"/>
      <c r="O275" s="296" t="str">
        <f>IDU_Dropdown!$AI274</f>
        <v/>
      </c>
      <c r="P275" s="298"/>
    </row>
    <row r="276" spans="1:16" x14ac:dyDescent="0.2">
      <c r="A276" s="72"/>
      <c r="B276" s="73"/>
      <c r="C276" s="73"/>
      <c r="D276" s="73"/>
      <c r="E276" s="73"/>
      <c r="F276" s="73"/>
      <c r="G276" s="73"/>
      <c r="H276" s="73"/>
      <c r="I276" s="73"/>
      <c r="J276" s="73"/>
      <c r="K276" s="73"/>
      <c r="L276" s="73"/>
      <c r="M276" s="73"/>
      <c r="N276" s="74"/>
      <c r="O276" s="296" t="str">
        <f>IDU_Dropdown!$AI275</f>
        <v/>
      </c>
      <c r="P276" s="298"/>
    </row>
    <row r="277" spans="1:16" x14ac:dyDescent="0.2">
      <c r="A277" s="72"/>
      <c r="B277" s="73"/>
      <c r="C277" s="73"/>
      <c r="D277" s="73"/>
      <c r="E277" s="73"/>
      <c r="F277" s="73"/>
      <c r="G277" s="73"/>
      <c r="H277" s="73"/>
      <c r="I277" s="73"/>
      <c r="J277" s="73"/>
      <c r="K277" s="73"/>
      <c r="L277" s="73"/>
      <c r="M277" s="73"/>
      <c r="N277" s="74"/>
      <c r="O277" s="296" t="str">
        <f>IDU_Dropdown!$AI276</f>
        <v/>
      </c>
      <c r="P277" s="298"/>
    </row>
    <row r="278" spans="1:16" x14ac:dyDescent="0.2">
      <c r="A278" s="72"/>
      <c r="B278" s="73"/>
      <c r="C278" s="73"/>
      <c r="D278" s="73"/>
      <c r="E278" s="73"/>
      <c r="F278" s="73"/>
      <c r="G278" s="73"/>
      <c r="H278" s="73"/>
      <c r="I278" s="73"/>
      <c r="J278" s="73"/>
      <c r="K278" s="73"/>
      <c r="L278" s="73"/>
      <c r="M278" s="73"/>
      <c r="N278" s="74"/>
      <c r="O278" s="296" t="str">
        <f>IDU_Dropdown!$AI277</f>
        <v/>
      </c>
      <c r="P278" s="298"/>
    </row>
    <row r="279" spans="1:16" x14ac:dyDescent="0.2">
      <c r="A279" s="72"/>
      <c r="B279" s="73"/>
      <c r="C279" s="73"/>
      <c r="D279" s="73"/>
      <c r="E279" s="73"/>
      <c r="F279" s="73"/>
      <c r="G279" s="73"/>
      <c r="H279" s="73"/>
      <c r="I279" s="73"/>
      <c r="J279" s="73"/>
      <c r="K279" s="73"/>
      <c r="L279" s="73"/>
      <c r="M279" s="73"/>
      <c r="N279" s="74"/>
      <c r="O279" s="296" t="str">
        <f>IDU_Dropdown!$AI278</f>
        <v/>
      </c>
      <c r="P279" s="298"/>
    </row>
    <row r="280" spans="1:16" x14ac:dyDescent="0.2">
      <c r="A280" s="72"/>
      <c r="B280" s="73"/>
      <c r="C280" s="73"/>
      <c r="D280" s="73"/>
      <c r="E280" s="73"/>
      <c r="F280" s="73"/>
      <c r="G280" s="73"/>
      <c r="H280" s="73"/>
      <c r="I280" s="73"/>
      <c r="J280" s="73"/>
      <c r="K280" s="73"/>
      <c r="L280" s="73"/>
      <c r="M280" s="73"/>
      <c r="N280" s="74"/>
      <c r="O280" s="296" t="str">
        <f>IDU_Dropdown!$AI279</f>
        <v/>
      </c>
      <c r="P280" s="298"/>
    </row>
    <row r="281" spans="1:16" x14ac:dyDescent="0.2">
      <c r="A281" s="72"/>
      <c r="B281" s="73"/>
      <c r="C281" s="73"/>
      <c r="D281" s="73"/>
      <c r="E281" s="73"/>
      <c r="F281" s="73"/>
      <c r="G281" s="73"/>
      <c r="H281" s="73"/>
      <c r="I281" s="73"/>
      <c r="J281" s="73"/>
      <c r="K281" s="73"/>
      <c r="L281" s="73"/>
      <c r="M281" s="73"/>
      <c r="N281" s="74"/>
      <c r="O281" s="296" t="str">
        <f>IDU_Dropdown!$AI280</f>
        <v/>
      </c>
      <c r="P281" s="298"/>
    </row>
    <row r="282" spans="1:16" x14ac:dyDescent="0.2">
      <c r="A282" s="72"/>
      <c r="B282" s="73"/>
      <c r="C282" s="73"/>
      <c r="D282" s="73"/>
      <c r="E282" s="73"/>
      <c r="F282" s="73"/>
      <c r="G282" s="73"/>
      <c r="H282" s="73"/>
      <c r="I282" s="73"/>
      <c r="J282" s="73"/>
      <c r="K282" s="73"/>
      <c r="L282" s="73"/>
      <c r="M282" s="73"/>
      <c r="N282" s="74"/>
      <c r="O282" s="296" t="str">
        <f>IDU_Dropdown!$AI281</f>
        <v/>
      </c>
      <c r="P282" s="298"/>
    </row>
    <row r="283" spans="1:16" x14ac:dyDescent="0.2">
      <c r="A283" s="72"/>
      <c r="B283" s="73"/>
      <c r="C283" s="73"/>
      <c r="D283" s="73"/>
      <c r="E283" s="73"/>
      <c r="F283" s="73"/>
      <c r="G283" s="73"/>
      <c r="H283" s="73"/>
      <c r="I283" s="73"/>
      <c r="J283" s="73"/>
      <c r="K283" s="73"/>
      <c r="L283" s="73"/>
      <c r="M283" s="73"/>
      <c r="N283" s="74"/>
      <c r="O283" s="296" t="str">
        <f>IDU_Dropdown!$AI282</f>
        <v/>
      </c>
      <c r="P283" s="298"/>
    </row>
    <row r="284" spans="1:16" x14ac:dyDescent="0.2">
      <c r="A284" s="72"/>
      <c r="B284" s="73"/>
      <c r="C284" s="73"/>
      <c r="D284" s="73"/>
      <c r="E284" s="73"/>
      <c r="F284" s="73"/>
      <c r="G284" s="73"/>
      <c r="H284" s="73"/>
      <c r="I284" s="73"/>
      <c r="J284" s="73"/>
      <c r="K284" s="73"/>
      <c r="L284" s="73"/>
      <c r="M284" s="73"/>
      <c r="N284" s="74"/>
      <c r="O284" s="296" t="str">
        <f>IDU_Dropdown!$AI283</f>
        <v/>
      </c>
      <c r="P284" s="298"/>
    </row>
    <row r="285" spans="1:16" x14ac:dyDescent="0.2">
      <c r="A285" s="72"/>
      <c r="B285" s="73"/>
      <c r="C285" s="73"/>
      <c r="D285" s="73"/>
      <c r="E285" s="73"/>
      <c r="F285" s="73"/>
      <c r="G285" s="73"/>
      <c r="H285" s="73"/>
      <c r="I285" s="73"/>
      <c r="J285" s="73"/>
      <c r="K285" s="73"/>
      <c r="L285" s="73"/>
      <c r="M285" s="73"/>
      <c r="N285" s="74"/>
      <c r="O285" s="296" t="str">
        <f>IDU_Dropdown!$AI284</f>
        <v/>
      </c>
      <c r="P285" s="298"/>
    </row>
    <row r="286" spans="1:16" x14ac:dyDescent="0.2">
      <c r="A286" s="72"/>
      <c r="B286" s="73"/>
      <c r="C286" s="73"/>
      <c r="D286" s="73"/>
      <c r="E286" s="73"/>
      <c r="F286" s="73"/>
      <c r="G286" s="73"/>
      <c r="H286" s="73"/>
      <c r="I286" s="73"/>
      <c r="J286" s="73"/>
      <c r="K286" s="73"/>
      <c r="L286" s="73"/>
      <c r="M286" s="73"/>
      <c r="N286" s="74"/>
      <c r="O286" s="296" t="str">
        <f>IDU_Dropdown!$AI285</f>
        <v/>
      </c>
      <c r="P286" s="298"/>
    </row>
    <row r="287" spans="1:16" x14ac:dyDescent="0.2">
      <c r="A287" s="72"/>
      <c r="B287" s="73"/>
      <c r="C287" s="73"/>
      <c r="D287" s="73"/>
      <c r="E287" s="73"/>
      <c r="F287" s="73"/>
      <c r="G287" s="73"/>
      <c r="H287" s="73"/>
      <c r="I287" s="73"/>
      <c r="J287" s="73"/>
      <c r="K287" s="73"/>
      <c r="L287" s="73"/>
      <c r="M287" s="73"/>
      <c r="N287" s="74"/>
      <c r="O287" s="296" t="str">
        <f>IDU_Dropdown!$AI286</f>
        <v/>
      </c>
      <c r="P287" s="298"/>
    </row>
    <row r="288" spans="1:16" x14ac:dyDescent="0.2">
      <c r="A288" s="72"/>
      <c r="B288" s="73"/>
      <c r="C288" s="73"/>
      <c r="D288" s="73"/>
      <c r="E288" s="73"/>
      <c r="F288" s="73"/>
      <c r="G288" s="73"/>
      <c r="H288" s="73"/>
      <c r="I288" s="73"/>
      <c r="J288" s="73"/>
      <c r="K288" s="73"/>
      <c r="L288" s="73"/>
      <c r="M288" s="73"/>
      <c r="N288" s="74"/>
      <c r="O288" s="296" t="str">
        <f>IDU_Dropdown!$AI287</f>
        <v/>
      </c>
      <c r="P288" s="298"/>
    </row>
    <row r="289" spans="1:16" x14ac:dyDescent="0.2">
      <c r="A289" s="72"/>
      <c r="B289" s="73"/>
      <c r="C289" s="73"/>
      <c r="D289" s="73"/>
      <c r="E289" s="73"/>
      <c r="F289" s="73"/>
      <c r="G289" s="73"/>
      <c r="H289" s="73"/>
      <c r="I289" s="73"/>
      <c r="J289" s="73"/>
      <c r="K289" s="73"/>
      <c r="L289" s="73"/>
      <c r="M289" s="73"/>
      <c r="N289" s="74"/>
      <c r="O289" s="296" t="str">
        <f>IDU_Dropdown!$AI288</f>
        <v/>
      </c>
      <c r="P289" s="298"/>
    </row>
    <row r="290" spans="1:16" x14ac:dyDescent="0.2">
      <c r="A290" s="72"/>
      <c r="B290" s="73"/>
      <c r="C290" s="73"/>
      <c r="D290" s="73"/>
      <c r="E290" s="73"/>
      <c r="F290" s="73"/>
      <c r="G290" s="73"/>
      <c r="H290" s="73"/>
      <c r="I290" s="73"/>
      <c r="J290" s="73"/>
      <c r="K290" s="73"/>
      <c r="L290" s="73"/>
      <c r="M290" s="73"/>
      <c r="N290" s="74"/>
      <c r="O290" s="296" t="str">
        <f>IDU_Dropdown!$AI289</f>
        <v/>
      </c>
      <c r="P290" s="298"/>
    </row>
    <row r="291" spans="1:16" x14ac:dyDescent="0.2">
      <c r="A291" s="72"/>
      <c r="B291" s="73"/>
      <c r="C291" s="73"/>
      <c r="D291" s="73"/>
      <c r="E291" s="73"/>
      <c r="F291" s="73"/>
      <c r="G291" s="73"/>
      <c r="H291" s="73"/>
      <c r="I291" s="73"/>
      <c r="J291" s="73"/>
      <c r="K291" s="73"/>
      <c r="L291" s="73"/>
      <c r="M291" s="73"/>
      <c r="N291" s="74"/>
      <c r="O291" s="296" t="str">
        <f>IDU_Dropdown!$AI290</f>
        <v/>
      </c>
      <c r="P291" s="298"/>
    </row>
    <row r="292" spans="1:16" x14ac:dyDescent="0.2">
      <c r="A292" s="72"/>
      <c r="B292" s="73"/>
      <c r="C292" s="73"/>
      <c r="D292" s="73"/>
      <c r="E292" s="73"/>
      <c r="F292" s="73"/>
      <c r="G292" s="73"/>
      <c r="H292" s="73"/>
      <c r="I292" s="73"/>
      <c r="J292" s="73"/>
      <c r="K292" s="73"/>
      <c r="L292" s="73"/>
      <c r="M292" s="73"/>
      <c r="N292" s="74"/>
      <c r="O292" s="296" t="str">
        <f>IDU_Dropdown!$AI291</f>
        <v/>
      </c>
      <c r="P292" s="298"/>
    </row>
    <row r="293" spans="1:16" x14ac:dyDescent="0.2">
      <c r="A293" s="72"/>
      <c r="B293" s="73"/>
      <c r="C293" s="73"/>
      <c r="D293" s="73"/>
      <c r="E293" s="73"/>
      <c r="F293" s="73"/>
      <c r="G293" s="73"/>
      <c r="H293" s="73"/>
      <c r="I293" s="73"/>
      <c r="J293" s="73"/>
      <c r="K293" s="73"/>
      <c r="L293" s="73"/>
      <c r="M293" s="73"/>
      <c r="N293" s="74"/>
      <c r="O293" s="296" t="str">
        <f>IDU_Dropdown!$AI292</f>
        <v/>
      </c>
      <c r="P293" s="298"/>
    </row>
    <row r="294" spans="1:16" x14ac:dyDescent="0.2">
      <c r="A294" s="72"/>
      <c r="B294" s="73"/>
      <c r="C294" s="73"/>
      <c r="D294" s="73"/>
      <c r="E294" s="73"/>
      <c r="F294" s="73"/>
      <c r="G294" s="73"/>
      <c r="H294" s="73"/>
      <c r="I294" s="73"/>
      <c r="J294" s="73"/>
      <c r="K294" s="73"/>
      <c r="L294" s="73"/>
      <c r="M294" s="73"/>
      <c r="N294" s="74"/>
      <c r="O294" s="296" t="str">
        <f>IDU_Dropdown!$AI293</f>
        <v/>
      </c>
      <c r="P294" s="298"/>
    </row>
    <row r="295" spans="1:16" x14ac:dyDescent="0.2">
      <c r="A295" s="72"/>
      <c r="B295" s="73"/>
      <c r="C295" s="73"/>
      <c r="D295" s="73"/>
      <c r="E295" s="73"/>
      <c r="F295" s="73"/>
      <c r="G295" s="73"/>
      <c r="H295" s="73"/>
      <c r="I295" s="73"/>
      <c r="J295" s="73"/>
      <c r="K295" s="73"/>
      <c r="L295" s="73"/>
      <c r="M295" s="73"/>
      <c r="N295" s="74"/>
      <c r="O295" s="296" t="str">
        <f>IDU_Dropdown!$AI294</f>
        <v/>
      </c>
      <c r="P295" s="298"/>
    </row>
    <row r="296" spans="1:16" x14ac:dyDescent="0.2">
      <c r="A296" s="72"/>
      <c r="B296" s="73"/>
      <c r="C296" s="73"/>
      <c r="D296" s="73"/>
      <c r="E296" s="73"/>
      <c r="F296" s="73"/>
      <c r="G296" s="73"/>
      <c r="H296" s="73"/>
      <c r="I296" s="73"/>
      <c r="J296" s="73"/>
      <c r="K296" s="73"/>
      <c r="L296" s="73"/>
      <c r="M296" s="73"/>
      <c r="N296" s="74"/>
      <c r="O296" s="296" t="str">
        <f>IDU_Dropdown!$AI295</f>
        <v/>
      </c>
      <c r="P296" s="298"/>
    </row>
    <row r="297" spans="1:16" x14ac:dyDescent="0.2">
      <c r="A297" s="72"/>
      <c r="B297" s="73"/>
      <c r="C297" s="73"/>
      <c r="D297" s="73"/>
      <c r="E297" s="73"/>
      <c r="F297" s="73"/>
      <c r="G297" s="73"/>
      <c r="H297" s="73"/>
      <c r="I297" s="73"/>
      <c r="J297" s="73"/>
      <c r="K297" s="73"/>
      <c r="L297" s="73"/>
      <c r="M297" s="73"/>
      <c r="N297" s="74"/>
      <c r="O297" s="296" t="str">
        <f>IDU_Dropdown!$AI296</f>
        <v/>
      </c>
      <c r="P297" s="298"/>
    </row>
    <row r="298" spans="1:16" x14ac:dyDescent="0.2">
      <c r="A298" s="72"/>
      <c r="B298" s="73"/>
      <c r="C298" s="73"/>
      <c r="D298" s="73"/>
      <c r="E298" s="73"/>
      <c r="F298" s="73"/>
      <c r="G298" s="73"/>
      <c r="H298" s="73"/>
      <c r="I298" s="73"/>
      <c r="J298" s="73"/>
      <c r="K298" s="73"/>
      <c r="L298" s="73"/>
      <c r="M298" s="73"/>
      <c r="N298" s="74"/>
      <c r="O298" s="296" t="str">
        <f>IDU_Dropdown!$AI297</f>
        <v/>
      </c>
      <c r="P298" s="298"/>
    </row>
    <row r="299" spans="1:16" x14ac:dyDescent="0.2">
      <c r="A299" s="72"/>
      <c r="B299" s="73"/>
      <c r="C299" s="73"/>
      <c r="D299" s="73"/>
      <c r="E299" s="73"/>
      <c r="F299" s="73"/>
      <c r="G299" s="73"/>
      <c r="H299" s="73"/>
      <c r="I299" s="73"/>
      <c r="J299" s="73"/>
      <c r="K299" s="73"/>
      <c r="L299" s="73"/>
      <c r="M299" s="73"/>
      <c r="N299" s="74"/>
      <c r="O299" s="296" t="str">
        <f>IDU_Dropdown!$AI298</f>
        <v/>
      </c>
      <c r="P299" s="298"/>
    </row>
    <row r="300" spans="1:16" x14ac:dyDescent="0.2">
      <c r="A300" s="72"/>
      <c r="B300" s="73"/>
      <c r="C300" s="73"/>
      <c r="D300" s="73"/>
      <c r="E300" s="73"/>
      <c r="F300" s="73"/>
      <c r="G300" s="73"/>
      <c r="H300" s="73"/>
      <c r="I300" s="73"/>
      <c r="J300" s="73"/>
      <c r="K300" s="73"/>
      <c r="L300" s="73"/>
      <c r="M300" s="73"/>
      <c r="N300" s="74"/>
      <c r="O300" s="296" t="str">
        <f>IDU_Dropdown!$AI299</f>
        <v/>
      </c>
      <c r="P300" s="298"/>
    </row>
    <row r="301" spans="1:16" x14ac:dyDescent="0.2">
      <c r="A301" s="72"/>
      <c r="B301" s="73"/>
      <c r="C301" s="73"/>
      <c r="D301" s="73"/>
      <c r="E301" s="73"/>
      <c r="F301" s="73"/>
      <c r="G301" s="73"/>
      <c r="H301" s="73"/>
      <c r="I301" s="73"/>
      <c r="J301" s="73"/>
      <c r="K301" s="73"/>
      <c r="L301" s="73"/>
      <c r="M301" s="73"/>
      <c r="N301" s="74"/>
      <c r="O301" s="296" t="str">
        <f>IDU_Dropdown!$AI300</f>
        <v/>
      </c>
      <c r="P301" s="298"/>
    </row>
    <row r="302" spans="1:16" x14ac:dyDescent="0.2">
      <c r="A302" s="72"/>
      <c r="B302" s="73"/>
      <c r="C302" s="73"/>
      <c r="D302" s="73"/>
      <c r="E302" s="73"/>
      <c r="F302" s="73"/>
      <c r="G302" s="73"/>
      <c r="H302" s="73"/>
      <c r="I302" s="73"/>
      <c r="J302" s="73"/>
      <c r="K302" s="73"/>
      <c r="L302" s="73"/>
      <c r="M302" s="73"/>
      <c r="N302" s="74"/>
      <c r="O302" s="296" t="str">
        <f>IDU_Dropdown!$AI301</f>
        <v/>
      </c>
      <c r="P302" s="298"/>
    </row>
    <row r="303" spans="1:16" x14ac:dyDescent="0.2">
      <c r="A303" s="72"/>
      <c r="B303" s="73"/>
      <c r="C303" s="73"/>
      <c r="D303" s="73"/>
      <c r="E303" s="73"/>
      <c r="F303" s="73"/>
      <c r="G303" s="73"/>
      <c r="H303" s="73"/>
      <c r="I303" s="73"/>
      <c r="J303" s="73"/>
      <c r="K303" s="73"/>
      <c r="L303" s="73"/>
      <c r="M303" s="73"/>
      <c r="N303" s="74"/>
      <c r="O303" s="296" t="str">
        <f>IDU_Dropdown!$AI302</f>
        <v/>
      </c>
      <c r="P303" s="298"/>
    </row>
    <row r="304" spans="1:16" x14ac:dyDescent="0.2">
      <c r="A304" s="72"/>
      <c r="B304" s="73"/>
      <c r="C304" s="73"/>
      <c r="D304" s="73"/>
      <c r="E304" s="73"/>
      <c r="F304" s="73"/>
      <c r="G304" s="73"/>
      <c r="H304" s="73"/>
      <c r="I304" s="73"/>
      <c r="J304" s="73"/>
      <c r="K304" s="73"/>
      <c r="L304" s="73"/>
      <c r="M304" s="73"/>
      <c r="N304" s="74"/>
      <c r="O304" s="296" t="str">
        <f>IDU_Dropdown!$AI303</f>
        <v/>
      </c>
      <c r="P304" s="298"/>
    </row>
    <row r="305" spans="1:16" x14ac:dyDescent="0.2">
      <c r="A305" s="72"/>
      <c r="B305" s="73"/>
      <c r="C305" s="73"/>
      <c r="D305" s="73"/>
      <c r="E305" s="73"/>
      <c r="F305" s="73"/>
      <c r="G305" s="73"/>
      <c r="H305" s="73"/>
      <c r="I305" s="73"/>
      <c r="J305" s="73"/>
      <c r="K305" s="73"/>
      <c r="L305" s="73"/>
      <c r="M305" s="73"/>
      <c r="N305" s="74"/>
      <c r="O305" s="296" t="str">
        <f>IDU_Dropdown!$AI304</f>
        <v/>
      </c>
      <c r="P305" s="298"/>
    </row>
    <row r="306" spans="1:16" x14ac:dyDescent="0.2">
      <c r="A306" s="72"/>
      <c r="B306" s="73"/>
      <c r="C306" s="73"/>
      <c r="D306" s="73"/>
      <c r="E306" s="73"/>
      <c r="F306" s="73"/>
      <c r="G306" s="73"/>
      <c r="H306" s="73"/>
      <c r="I306" s="73"/>
      <c r="J306" s="73"/>
      <c r="K306" s="73"/>
      <c r="L306" s="73"/>
      <c r="M306" s="73"/>
      <c r="N306" s="74"/>
      <c r="O306" s="296" t="str">
        <f>IDU_Dropdown!$AI305</f>
        <v/>
      </c>
      <c r="P306" s="298"/>
    </row>
    <row r="307" spans="1:16" x14ac:dyDescent="0.2">
      <c r="A307" s="72"/>
      <c r="B307" s="73"/>
      <c r="C307" s="73"/>
      <c r="D307" s="73"/>
      <c r="E307" s="73"/>
      <c r="F307" s="73"/>
      <c r="G307" s="73"/>
      <c r="H307" s="73"/>
      <c r="I307" s="73"/>
      <c r="J307" s="73"/>
      <c r="K307" s="73"/>
      <c r="L307" s="73"/>
      <c r="M307" s="73"/>
      <c r="N307" s="74"/>
      <c r="O307" s="296" t="str">
        <f>IDU_Dropdown!$AI306</f>
        <v/>
      </c>
      <c r="P307" s="298"/>
    </row>
    <row r="308" spans="1:16" x14ac:dyDescent="0.2">
      <c r="A308" s="72"/>
      <c r="B308" s="73"/>
      <c r="C308" s="73"/>
      <c r="D308" s="73"/>
      <c r="E308" s="73"/>
      <c r="F308" s="73"/>
      <c r="G308" s="73"/>
      <c r="H308" s="73"/>
      <c r="I308" s="73"/>
      <c r="J308" s="73"/>
      <c r="K308" s="73"/>
      <c r="L308" s="73"/>
      <c r="M308" s="73"/>
      <c r="N308" s="74"/>
      <c r="O308" s="296" t="str">
        <f>IDU_Dropdown!$AI307</f>
        <v/>
      </c>
      <c r="P308" s="298"/>
    </row>
    <row r="309" spans="1:16" x14ac:dyDescent="0.2">
      <c r="A309" s="72"/>
      <c r="B309" s="73"/>
      <c r="C309" s="73"/>
      <c r="D309" s="73"/>
      <c r="E309" s="73"/>
      <c r="F309" s="73"/>
      <c r="G309" s="73"/>
      <c r="H309" s="73"/>
      <c r="I309" s="73"/>
      <c r="J309" s="73"/>
      <c r="K309" s="73"/>
      <c r="L309" s="73"/>
      <c r="M309" s="73"/>
      <c r="N309" s="74"/>
      <c r="O309" s="296" t="str">
        <f>IDU_Dropdown!$AI308</f>
        <v/>
      </c>
      <c r="P309" s="298"/>
    </row>
    <row r="310" spans="1:16" x14ac:dyDescent="0.2">
      <c r="A310" s="72"/>
      <c r="B310" s="73"/>
      <c r="C310" s="73"/>
      <c r="D310" s="73"/>
      <c r="E310" s="73"/>
      <c r="F310" s="73"/>
      <c r="G310" s="73"/>
      <c r="H310" s="73"/>
      <c r="I310" s="73"/>
      <c r="J310" s="73"/>
      <c r="K310" s="73"/>
      <c r="L310" s="73"/>
      <c r="M310" s="73"/>
      <c r="N310" s="74"/>
      <c r="O310" s="296" t="str">
        <f>IDU_Dropdown!$AI309</f>
        <v/>
      </c>
      <c r="P310" s="298"/>
    </row>
    <row r="311" spans="1:16" x14ac:dyDescent="0.2">
      <c r="A311" s="72"/>
      <c r="B311" s="73"/>
      <c r="C311" s="73"/>
      <c r="D311" s="73"/>
      <c r="E311" s="73"/>
      <c r="F311" s="73"/>
      <c r="G311" s="73"/>
      <c r="H311" s="73"/>
      <c r="I311" s="73"/>
      <c r="J311" s="73"/>
      <c r="K311" s="73"/>
      <c r="L311" s="73"/>
      <c r="M311" s="73"/>
      <c r="N311" s="74"/>
      <c r="O311" s="296" t="str">
        <f>IDU_Dropdown!$AI310</f>
        <v/>
      </c>
      <c r="P311" s="298"/>
    </row>
    <row r="312" spans="1:16" x14ac:dyDescent="0.2">
      <c r="A312" s="72"/>
      <c r="B312" s="73"/>
      <c r="C312" s="73"/>
      <c r="D312" s="73"/>
      <c r="E312" s="73"/>
      <c r="F312" s="73"/>
      <c r="G312" s="73"/>
      <c r="H312" s="73"/>
      <c r="I312" s="73"/>
      <c r="J312" s="73"/>
      <c r="K312" s="73"/>
      <c r="L312" s="73"/>
      <c r="M312" s="73"/>
      <c r="N312" s="74"/>
      <c r="O312" s="296" t="str">
        <f>IDU_Dropdown!$AI311</f>
        <v/>
      </c>
      <c r="P312" s="298"/>
    </row>
    <row r="313" spans="1:16" x14ac:dyDescent="0.2">
      <c r="A313" s="72"/>
      <c r="B313" s="73"/>
      <c r="C313" s="73"/>
      <c r="D313" s="73"/>
      <c r="E313" s="73"/>
      <c r="F313" s="73"/>
      <c r="G313" s="73"/>
      <c r="H313" s="73"/>
      <c r="I313" s="73"/>
      <c r="J313" s="73"/>
      <c r="K313" s="73"/>
      <c r="L313" s="73"/>
      <c r="M313" s="73"/>
      <c r="N313" s="74"/>
      <c r="O313" s="296" t="str">
        <f>IDU_Dropdown!$AI312</f>
        <v/>
      </c>
      <c r="P313" s="298"/>
    </row>
    <row r="314" spans="1:16" x14ac:dyDescent="0.2">
      <c r="A314" s="72"/>
      <c r="B314" s="73"/>
      <c r="C314" s="73"/>
      <c r="D314" s="73"/>
      <c r="E314" s="73"/>
      <c r="F314" s="73"/>
      <c r="G314" s="73"/>
      <c r="H314" s="73"/>
      <c r="I314" s="73"/>
      <c r="J314" s="73"/>
      <c r="K314" s="73"/>
      <c r="L314" s="73"/>
      <c r="M314" s="73"/>
      <c r="N314" s="74"/>
      <c r="O314" s="296" t="str">
        <f>IDU_Dropdown!$AI313</f>
        <v/>
      </c>
      <c r="P314" s="298"/>
    </row>
    <row r="315" spans="1:16" x14ac:dyDescent="0.2">
      <c r="A315" s="72"/>
      <c r="B315" s="73"/>
      <c r="C315" s="73"/>
      <c r="D315" s="73"/>
      <c r="E315" s="73"/>
      <c r="F315" s="73"/>
      <c r="G315" s="73"/>
      <c r="H315" s="73"/>
      <c r="I315" s="73"/>
      <c r="J315" s="73"/>
      <c r="K315" s="73"/>
      <c r="L315" s="73"/>
      <c r="M315" s="73"/>
      <c r="N315" s="74"/>
      <c r="O315" s="296" t="str">
        <f>IDU_Dropdown!$AI314</f>
        <v/>
      </c>
      <c r="P315" s="298"/>
    </row>
    <row r="316" spans="1:16" x14ac:dyDescent="0.2">
      <c r="A316" s="72"/>
      <c r="B316" s="73"/>
      <c r="C316" s="73"/>
      <c r="D316" s="73"/>
      <c r="E316" s="73"/>
      <c r="F316" s="73"/>
      <c r="G316" s="73"/>
      <c r="H316" s="73"/>
      <c r="I316" s="73"/>
      <c r="J316" s="73"/>
      <c r="K316" s="73"/>
      <c r="L316" s="73"/>
      <c r="M316" s="73"/>
      <c r="N316" s="74"/>
      <c r="O316" s="296" t="str">
        <f>IDU_Dropdown!$AI315</f>
        <v/>
      </c>
      <c r="P316" s="298"/>
    </row>
    <row r="317" spans="1:16" x14ac:dyDescent="0.2">
      <c r="A317" s="72"/>
      <c r="B317" s="73"/>
      <c r="C317" s="73"/>
      <c r="D317" s="73"/>
      <c r="E317" s="73"/>
      <c r="F317" s="73"/>
      <c r="G317" s="73"/>
      <c r="H317" s="73"/>
      <c r="I317" s="73"/>
      <c r="J317" s="73"/>
      <c r="K317" s="73"/>
      <c r="L317" s="73"/>
      <c r="M317" s="73"/>
      <c r="N317" s="74"/>
      <c r="O317" s="296" t="str">
        <f>IDU_Dropdown!$AI316</f>
        <v/>
      </c>
      <c r="P317" s="298"/>
    </row>
    <row r="318" spans="1:16" x14ac:dyDescent="0.2">
      <c r="A318" s="72"/>
      <c r="B318" s="73"/>
      <c r="C318" s="73"/>
      <c r="D318" s="73"/>
      <c r="E318" s="73"/>
      <c r="F318" s="73"/>
      <c r="G318" s="73"/>
      <c r="H318" s="73"/>
      <c r="I318" s="73"/>
      <c r="J318" s="73"/>
      <c r="K318" s="73"/>
      <c r="L318" s="73"/>
      <c r="M318" s="73"/>
      <c r="N318" s="74"/>
      <c r="O318" s="296" t="str">
        <f>IDU_Dropdown!$AI317</f>
        <v/>
      </c>
      <c r="P318" s="298"/>
    </row>
    <row r="319" spans="1:16" x14ac:dyDescent="0.2">
      <c r="A319" s="72"/>
      <c r="B319" s="73"/>
      <c r="C319" s="73"/>
      <c r="D319" s="73"/>
      <c r="E319" s="73"/>
      <c r="F319" s="73"/>
      <c r="G319" s="73"/>
      <c r="H319" s="73"/>
      <c r="I319" s="73"/>
      <c r="J319" s="73"/>
      <c r="K319" s="73"/>
      <c r="L319" s="73"/>
      <c r="M319" s="73"/>
      <c r="N319" s="74"/>
      <c r="O319" s="296" t="str">
        <f>IDU_Dropdown!$AI318</f>
        <v/>
      </c>
      <c r="P319" s="298"/>
    </row>
    <row r="320" spans="1:16" x14ac:dyDescent="0.2">
      <c r="A320" s="72"/>
      <c r="B320" s="73"/>
      <c r="C320" s="73"/>
      <c r="D320" s="73"/>
      <c r="E320" s="73"/>
      <c r="F320" s="73"/>
      <c r="G320" s="73"/>
      <c r="H320" s="73"/>
      <c r="I320" s="73"/>
      <c r="J320" s="73"/>
      <c r="K320" s="73"/>
      <c r="L320" s="73"/>
      <c r="M320" s="73"/>
      <c r="N320" s="74"/>
      <c r="O320" s="296" t="str">
        <f>IDU_Dropdown!$AI319</f>
        <v/>
      </c>
      <c r="P320" s="298"/>
    </row>
    <row r="321" spans="1:16" x14ac:dyDescent="0.2">
      <c r="A321" s="72"/>
      <c r="B321" s="73"/>
      <c r="C321" s="73"/>
      <c r="D321" s="73"/>
      <c r="E321" s="73"/>
      <c r="F321" s="73"/>
      <c r="G321" s="73"/>
      <c r="H321" s="73"/>
      <c r="I321" s="73"/>
      <c r="J321" s="73"/>
      <c r="K321" s="73"/>
      <c r="L321" s="73"/>
      <c r="M321" s="73"/>
      <c r="N321" s="74"/>
      <c r="O321" s="296" t="str">
        <f>IDU_Dropdown!$AI320</f>
        <v/>
      </c>
      <c r="P321" s="298"/>
    </row>
    <row r="322" spans="1:16" x14ac:dyDescent="0.2">
      <c r="A322" s="72"/>
      <c r="B322" s="73"/>
      <c r="C322" s="73"/>
      <c r="D322" s="73"/>
      <c r="E322" s="73"/>
      <c r="F322" s="73"/>
      <c r="G322" s="73"/>
      <c r="H322" s="73"/>
      <c r="I322" s="73"/>
      <c r="J322" s="73"/>
      <c r="K322" s="73"/>
      <c r="L322" s="73"/>
      <c r="M322" s="73"/>
      <c r="N322" s="74"/>
      <c r="O322" s="296" t="str">
        <f>IDU_Dropdown!$AI321</f>
        <v/>
      </c>
      <c r="P322" s="298"/>
    </row>
    <row r="323" spans="1:16" x14ac:dyDescent="0.2">
      <c r="A323" s="72"/>
      <c r="B323" s="73"/>
      <c r="C323" s="73"/>
      <c r="D323" s="73"/>
      <c r="E323" s="73"/>
      <c r="F323" s="73"/>
      <c r="G323" s="73"/>
      <c r="H323" s="73"/>
      <c r="I323" s="73"/>
      <c r="J323" s="73"/>
      <c r="K323" s="73"/>
      <c r="L323" s="73"/>
      <c r="M323" s="73"/>
      <c r="N323" s="74"/>
      <c r="O323" s="296" t="str">
        <f>IDU_Dropdown!$AI322</f>
        <v/>
      </c>
      <c r="P323" s="298"/>
    </row>
    <row r="324" spans="1:16" x14ac:dyDescent="0.2">
      <c r="A324" s="72"/>
      <c r="B324" s="73"/>
      <c r="C324" s="73"/>
      <c r="D324" s="73"/>
      <c r="E324" s="73"/>
      <c r="F324" s="73"/>
      <c r="G324" s="73"/>
      <c r="H324" s="73"/>
      <c r="I324" s="73"/>
      <c r="J324" s="73"/>
      <c r="K324" s="73"/>
      <c r="L324" s="73"/>
      <c r="M324" s="73"/>
      <c r="N324" s="74"/>
      <c r="O324" s="296" t="str">
        <f>IDU_Dropdown!$AI323</f>
        <v/>
      </c>
      <c r="P324" s="298"/>
    </row>
    <row r="325" spans="1:16" x14ac:dyDescent="0.2">
      <c r="A325" s="72"/>
      <c r="B325" s="73"/>
      <c r="C325" s="73"/>
      <c r="D325" s="73"/>
      <c r="E325" s="73"/>
      <c r="F325" s="73"/>
      <c r="G325" s="73"/>
      <c r="H325" s="73"/>
      <c r="I325" s="73"/>
      <c r="J325" s="73"/>
      <c r="K325" s="73"/>
      <c r="L325" s="73"/>
      <c r="M325" s="73"/>
      <c r="N325" s="74"/>
      <c r="O325" s="296" t="str">
        <f>IDU_Dropdown!$AI324</f>
        <v/>
      </c>
      <c r="P325" s="298"/>
    </row>
    <row r="326" spans="1:16" x14ac:dyDescent="0.2">
      <c r="A326" s="72"/>
      <c r="B326" s="73"/>
      <c r="C326" s="73"/>
      <c r="D326" s="73"/>
      <c r="E326" s="73"/>
      <c r="F326" s="73"/>
      <c r="G326" s="73"/>
      <c r="H326" s="73"/>
      <c r="I326" s="73"/>
      <c r="J326" s="73"/>
      <c r="K326" s="73"/>
      <c r="L326" s="73"/>
      <c r="M326" s="73"/>
      <c r="N326" s="74"/>
      <c r="O326" s="296" t="str">
        <f>IDU_Dropdown!$AI325</f>
        <v/>
      </c>
      <c r="P326" s="298"/>
    </row>
    <row r="327" spans="1:16" x14ac:dyDescent="0.2">
      <c r="A327" s="72"/>
      <c r="B327" s="73"/>
      <c r="C327" s="73"/>
      <c r="D327" s="73"/>
      <c r="E327" s="73"/>
      <c r="F327" s="73"/>
      <c r="G327" s="73"/>
      <c r="H327" s="73"/>
      <c r="I327" s="73"/>
      <c r="J327" s="73"/>
      <c r="K327" s="73"/>
      <c r="L327" s="73"/>
      <c r="M327" s="73"/>
      <c r="N327" s="74"/>
      <c r="O327" s="296" t="str">
        <f>IDU_Dropdown!$AI326</f>
        <v/>
      </c>
      <c r="P327" s="298"/>
    </row>
    <row r="328" spans="1:16" x14ac:dyDescent="0.2">
      <c r="A328" s="72"/>
      <c r="B328" s="73"/>
      <c r="C328" s="73"/>
      <c r="D328" s="73"/>
      <c r="E328" s="73"/>
      <c r="F328" s="73"/>
      <c r="G328" s="73"/>
      <c r="H328" s="73"/>
      <c r="I328" s="73"/>
      <c r="J328" s="73"/>
      <c r="K328" s="73"/>
      <c r="L328" s="73"/>
      <c r="M328" s="73"/>
      <c r="N328" s="74"/>
      <c r="O328" s="296" t="str">
        <f>IDU_Dropdown!$AI327</f>
        <v/>
      </c>
      <c r="P328" s="298"/>
    </row>
    <row r="329" spans="1:16" x14ac:dyDescent="0.2">
      <c r="A329" s="72"/>
      <c r="B329" s="73"/>
      <c r="C329" s="73"/>
      <c r="D329" s="73"/>
      <c r="E329" s="73"/>
      <c r="F329" s="73"/>
      <c r="G329" s="73"/>
      <c r="H329" s="73"/>
      <c r="I329" s="73"/>
      <c r="J329" s="73"/>
      <c r="K329" s="73"/>
      <c r="L329" s="73"/>
      <c r="M329" s="73"/>
      <c r="N329" s="74"/>
      <c r="O329" s="296" t="str">
        <f>IDU_Dropdown!$AI328</f>
        <v/>
      </c>
      <c r="P329" s="298"/>
    </row>
    <row r="330" spans="1:16" x14ac:dyDescent="0.2">
      <c r="A330" s="72"/>
      <c r="B330" s="73"/>
      <c r="C330" s="73"/>
      <c r="D330" s="73"/>
      <c r="E330" s="73"/>
      <c r="F330" s="73"/>
      <c r="G330" s="73"/>
      <c r="H330" s="73"/>
      <c r="I330" s="73"/>
      <c r="J330" s="73"/>
      <c r="K330" s="73"/>
      <c r="L330" s="73"/>
      <c r="M330" s="73"/>
      <c r="N330" s="74"/>
      <c r="O330" s="296" t="str">
        <f>IDU_Dropdown!$AI329</f>
        <v/>
      </c>
      <c r="P330" s="298"/>
    </row>
    <row r="331" spans="1:16" x14ac:dyDescent="0.2">
      <c r="A331" s="72"/>
      <c r="B331" s="73"/>
      <c r="C331" s="73"/>
      <c r="D331" s="73"/>
      <c r="E331" s="73"/>
      <c r="F331" s="73"/>
      <c r="G331" s="73"/>
      <c r="H331" s="73"/>
      <c r="I331" s="73"/>
      <c r="J331" s="73"/>
      <c r="K331" s="73"/>
      <c r="L331" s="73"/>
      <c r="M331" s="73"/>
      <c r="N331" s="74"/>
      <c r="O331" s="296" t="str">
        <f>IDU_Dropdown!$AI330</f>
        <v/>
      </c>
      <c r="P331" s="298"/>
    </row>
    <row r="332" spans="1:16" x14ac:dyDescent="0.2">
      <c r="A332" s="72"/>
      <c r="B332" s="73"/>
      <c r="C332" s="73"/>
      <c r="D332" s="73"/>
      <c r="E332" s="73"/>
      <c r="F332" s="73"/>
      <c r="G332" s="73"/>
      <c r="H332" s="73"/>
      <c r="I332" s="73"/>
      <c r="J332" s="73"/>
      <c r="K332" s="73"/>
      <c r="L332" s="73"/>
      <c r="M332" s="73"/>
      <c r="N332" s="74"/>
      <c r="O332" s="296" t="str">
        <f>IDU_Dropdown!$AI331</f>
        <v/>
      </c>
      <c r="P332" s="298"/>
    </row>
    <row r="333" spans="1:16" x14ac:dyDescent="0.2">
      <c r="A333" s="72"/>
      <c r="B333" s="73"/>
      <c r="C333" s="73"/>
      <c r="D333" s="73"/>
      <c r="E333" s="73"/>
      <c r="F333" s="73"/>
      <c r="G333" s="73"/>
      <c r="H333" s="73"/>
      <c r="I333" s="73"/>
      <c r="J333" s="73"/>
      <c r="K333" s="73"/>
      <c r="L333" s="73"/>
      <c r="M333" s="73"/>
      <c r="N333" s="74"/>
      <c r="O333" s="296" t="str">
        <f>IDU_Dropdown!$AI332</f>
        <v/>
      </c>
      <c r="P333" s="298"/>
    </row>
    <row r="334" spans="1:16" x14ac:dyDescent="0.2">
      <c r="A334" s="72"/>
      <c r="B334" s="73"/>
      <c r="C334" s="73"/>
      <c r="D334" s="73"/>
      <c r="E334" s="73"/>
      <c r="F334" s="73"/>
      <c r="G334" s="73"/>
      <c r="H334" s="73"/>
      <c r="I334" s="73"/>
      <c r="J334" s="73"/>
      <c r="K334" s="73"/>
      <c r="L334" s="73"/>
      <c r="M334" s="73"/>
      <c r="N334" s="74"/>
      <c r="O334" s="296" t="str">
        <f>IDU_Dropdown!$AI333</f>
        <v/>
      </c>
      <c r="P334" s="298"/>
    </row>
    <row r="335" spans="1:16" x14ac:dyDescent="0.2">
      <c r="A335" s="72"/>
      <c r="B335" s="73"/>
      <c r="C335" s="73"/>
      <c r="D335" s="73"/>
      <c r="E335" s="73"/>
      <c r="F335" s="73"/>
      <c r="G335" s="73"/>
      <c r="H335" s="73"/>
      <c r="I335" s="73"/>
      <c r="J335" s="73"/>
      <c r="K335" s="73"/>
      <c r="L335" s="73"/>
      <c r="M335" s="73"/>
      <c r="N335" s="74"/>
      <c r="O335" s="296" t="str">
        <f>IDU_Dropdown!$AI334</f>
        <v/>
      </c>
      <c r="P335" s="298"/>
    </row>
    <row r="336" spans="1:16" x14ac:dyDescent="0.2">
      <c r="A336" s="72"/>
      <c r="B336" s="73"/>
      <c r="C336" s="73"/>
      <c r="D336" s="73"/>
      <c r="E336" s="73"/>
      <c r="F336" s="73"/>
      <c r="G336" s="73"/>
      <c r="H336" s="73"/>
      <c r="I336" s="73"/>
      <c r="J336" s="73"/>
      <c r="K336" s="73"/>
      <c r="L336" s="73"/>
      <c r="M336" s="73"/>
      <c r="N336" s="74"/>
      <c r="O336" s="296" t="str">
        <f>IDU_Dropdown!$AI335</f>
        <v/>
      </c>
      <c r="P336" s="298"/>
    </row>
    <row r="337" spans="1:16" x14ac:dyDescent="0.2">
      <c r="A337" s="72"/>
      <c r="B337" s="73"/>
      <c r="C337" s="73"/>
      <c r="D337" s="73"/>
      <c r="E337" s="73"/>
      <c r="F337" s="73"/>
      <c r="G337" s="73"/>
      <c r="H337" s="73"/>
      <c r="I337" s="73"/>
      <c r="J337" s="73"/>
      <c r="K337" s="73"/>
      <c r="L337" s="73"/>
      <c r="M337" s="73"/>
      <c r="N337" s="74"/>
      <c r="O337" s="296" t="str">
        <f>IDU_Dropdown!$AI336</f>
        <v/>
      </c>
      <c r="P337" s="298"/>
    </row>
    <row r="338" spans="1:16" x14ac:dyDescent="0.2">
      <c r="A338" s="72"/>
      <c r="B338" s="73"/>
      <c r="C338" s="73"/>
      <c r="D338" s="73"/>
      <c r="E338" s="73"/>
      <c r="F338" s="73"/>
      <c r="G338" s="73"/>
      <c r="H338" s="73"/>
      <c r="I338" s="73"/>
      <c r="J338" s="73"/>
      <c r="K338" s="73"/>
      <c r="L338" s="73"/>
      <c r="M338" s="73"/>
      <c r="N338" s="74"/>
      <c r="O338" s="296" t="str">
        <f>IDU_Dropdown!$AI337</f>
        <v/>
      </c>
      <c r="P338" s="298"/>
    </row>
    <row r="339" spans="1:16" x14ac:dyDescent="0.2">
      <c r="A339" s="72"/>
      <c r="B339" s="73"/>
      <c r="C339" s="73"/>
      <c r="D339" s="73"/>
      <c r="E339" s="73"/>
      <c r="F339" s="73"/>
      <c r="G339" s="73"/>
      <c r="H339" s="73"/>
      <c r="I339" s="73"/>
      <c r="J339" s="73"/>
      <c r="K339" s="73"/>
      <c r="L339" s="73"/>
      <c r="M339" s="73"/>
      <c r="N339" s="74"/>
      <c r="O339" s="296" t="str">
        <f>IDU_Dropdown!$AI338</f>
        <v/>
      </c>
      <c r="P339" s="298"/>
    </row>
    <row r="340" spans="1:16" x14ac:dyDescent="0.2">
      <c r="A340" s="72"/>
      <c r="B340" s="73"/>
      <c r="C340" s="73"/>
      <c r="D340" s="73"/>
      <c r="E340" s="73"/>
      <c r="F340" s="73"/>
      <c r="G340" s="73"/>
      <c r="H340" s="73"/>
      <c r="I340" s="73"/>
      <c r="J340" s="73"/>
      <c r="K340" s="73"/>
      <c r="L340" s="73"/>
      <c r="M340" s="73"/>
      <c r="N340" s="74"/>
      <c r="O340" s="296" t="str">
        <f>IDU_Dropdown!$AI339</f>
        <v/>
      </c>
      <c r="P340" s="298"/>
    </row>
    <row r="341" spans="1:16" x14ac:dyDescent="0.2">
      <c r="A341" s="72"/>
      <c r="B341" s="73"/>
      <c r="C341" s="73"/>
      <c r="D341" s="73"/>
      <c r="E341" s="73"/>
      <c r="F341" s="73"/>
      <c r="G341" s="73"/>
      <c r="H341" s="73"/>
      <c r="I341" s="73"/>
      <c r="J341" s="73"/>
      <c r="K341" s="73"/>
      <c r="L341" s="73"/>
      <c r="M341" s="73"/>
      <c r="N341" s="74"/>
      <c r="O341" s="296" t="str">
        <f>IDU_Dropdown!$AI340</f>
        <v/>
      </c>
      <c r="P341" s="298"/>
    </row>
    <row r="342" spans="1:16" x14ac:dyDescent="0.2">
      <c r="A342" s="72"/>
      <c r="B342" s="73"/>
      <c r="C342" s="73"/>
      <c r="D342" s="73"/>
      <c r="E342" s="73"/>
      <c r="F342" s="73"/>
      <c r="G342" s="73"/>
      <c r="H342" s="73"/>
      <c r="I342" s="73"/>
      <c r="J342" s="73"/>
      <c r="K342" s="73"/>
      <c r="L342" s="73"/>
      <c r="M342" s="73"/>
      <c r="N342" s="74"/>
      <c r="O342" s="296" t="str">
        <f>IDU_Dropdown!$AI341</f>
        <v/>
      </c>
      <c r="P342" s="298"/>
    </row>
    <row r="343" spans="1:16" x14ac:dyDescent="0.2">
      <c r="A343" s="72"/>
      <c r="B343" s="73"/>
      <c r="C343" s="73"/>
      <c r="D343" s="73"/>
      <c r="E343" s="73"/>
      <c r="F343" s="73"/>
      <c r="G343" s="73"/>
      <c r="H343" s="73"/>
      <c r="I343" s="73"/>
      <c r="J343" s="73"/>
      <c r="K343" s="73"/>
      <c r="L343" s="73"/>
      <c r="M343" s="73"/>
      <c r="N343" s="74"/>
      <c r="O343" s="296" t="str">
        <f>IDU_Dropdown!$AI342</f>
        <v/>
      </c>
      <c r="P343" s="298"/>
    </row>
    <row r="344" spans="1:16" x14ac:dyDescent="0.2">
      <c r="A344" s="72"/>
      <c r="B344" s="73"/>
      <c r="C344" s="73"/>
      <c r="D344" s="73"/>
      <c r="E344" s="73"/>
      <c r="F344" s="73"/>
      <c r="G344" s="73"/>
      <c r="H344" s="73"/>
      <c r="I344" s="73"/>
      <c r="J344" s="73"/>
      <c r="K344" s="73"/>
      <c r="L344" s="73"/>
      <c r="M344" s="73"/>
      <c r="N344" s="74"/>
      <c r="O344" s="296" t="str">
        <f>IDU_Dropdown!$AI343</f>
        <v/>
      </c>
      <c r="P344" s="298"/>
    </row>
    <row r="345" spans="1:16" x14ac:dyDescent="0.2">
      <c r="A345" s="72"/>
      <c r="B345" s="73"/>
      <c r="C345" s="73"/>
      <c r="D345" s="73"/>
      <c r="E345" s="73"/>
      <c r="F345" s="73"/>
      <c r="G345" s="73"/>
      <c r="H345" s="73"/>
      <c r="I345" s="73"/>
      <c r="J345" s="73"/>
      <c r="K345" s="73"/>
      <c r="L345" s="73"/>
      <c r="M345" s="73"/>
      <c r="N345" s="74"/>
      <c r="O345" s="296" t="str">
        <f>IDU_Dropdown!$AI344</f>
        <v/>
      </c>
      <c r="P345" s="298"/>
    </row>
    <row r="346" spans="1:16" x14ac:dyDescent="0.2">
      <c r="A346" s="72"/>
      <c r="B346" s="73"/>
      <c r="C346" s="73"/>
      <c r="D346" s="73"/>
      <c r="E346" s="73"/>
      <c r="F346" s="73"/>
      <c r="G346" s="73"/>
      <c r="H346" s="73"/>
      <c r="I346" s="73"/>
      <c r="J346" s="73"/>
      <c r="K346" s="73"/>
      <c r="L346" s="73"/>
      <c r="M346" s="73"/>
      <c r="N346" s="74"/>
      <c r="O346" s="296" t="str">
        <f>IDU_Dropdown!$AI345</f>
        <v/>
      </c>
      <c r="P346" s="298"/>
    </row>
    <row r="347" spans="1:16" x14ac:dyDescent="0.2">
      <c r="A347" s="72"/>
      <c r="B347" s="73"/>
      <c r="C347" s="73"/>
      <c r="D347" s="73"/>
      <c r="E347" s="73"/>
      <c r="F347" s="73"/>
      <c r="G347" s="73"/>
      <c r="H347" s="73"/>
      <c r="I347" s="73"/>
      <c r="J347" s="73"/>
      <c r="K347" s="73"/>
      <c r="L347" s="73"/>
      <c r="M347" s="73"/>
      <c r="N347" s="74"/>
      <c r="O347" s="296" t="str">
        <f>IDU_Dropdown!$AI346</f>
        <v/>
      </c>
      <c r="P347" s="298"/>
    </row>
    <row r="348" spans="1:16" x14ac:dyDescent="0.2">
      <c r="A348" s="72"/>
      <c r="B348" s="73"/>
      <c r="C348" s="73"/>
      <c r="D348" s="73"/>
      <c r="E348" s="73"/>
      <c r="F348" s="73"/>
      <c r="G348" s="73"/>
      <c r="H348" s="73"/>
      <c r="I348" s="73"/>
      <c r="J348" s="73"/>
      <c r="K348" s="73"/>
      <c r="L348" s="73"/>
      <c r="M348" s="73"/>
      <c r="N348" s="74"/>
      <c r="O348" s="296" t="str">
        <f>IDU_Dropdown!$AI347</f>
        <v/>
      </c>
      <c r="P348" s="298"/>
    </row>
    <row r="349" spans="1:16" x14ac:dyDescent="0.2">
      <c r="A349" s="72"/>
      <c r="B349" s="73"/>
      <c r="C349" s="73"/>
      <c r="D349" s="73"/>
      <c r="E349" s="73"/>
      <c r="F349" s="73"/>
      <c r="G349" s="73"/>
      <c r="H349" s="73"/>
      <c r="I349" s="73"/>
      <c r="J349" s="73"/>
      <c r="K349" s="73"/>
      <c r="L349" s="73"/>
      <c r="M349" s="73"/>
      <c r="N349" s="74"/>
      <c r="O349" s="296" t="str">
        <f>IDU_Dropdown!$AI348</f>
        <v/>
      </c>
      <c r="P349" s="298"/>
    </row>
    <row r="350" spans="1:16" x14ac:dyDescent="0.2">
      <c r="A350" s="72"/>
      <c r="B350" s="73"/>
      <c r="C350" s="73"/>
      <c r="D350" s="73"/>
      <c r="E350" s="73"/>
      <c r="F350" s="73"/>
      <c r="G350" s="73"/>
      <c r="H350" s="73"/>
      <c r="I350" s="73"/>
      <c r="J350" s="73"/>
      <c r="K350" s="73"/>
      <c r="L350" s="73"/>
      <c r="M350" s="73"/>
      <c r="N350" s="74"/>
      <c r="O350" s="296" t="str">
        <f>IDU_Dropdown!$AI349</f>
        <v/>
      </c>
      <c r="P350" s="298"/>
    </row>
    <row r="351" spans="1:16" x14ac:dyDescent="0.2">
      <c r="A351" s="72"/>
      <c r="B351" s="73"/>
      <c r="C351" s="73"/>
      <c r="D351" s="73"/>
      <c r="E351" s="73"/>
      <c r="F351" s="73"/>
      <c r="G351" s="73"/>
      <c r="H351" s="73"/>
      <c r="I351" s="73"/>
      <c r="J351" s="73"/>
      <c r="K351" s="73"/>
      <c r="L351" s="73"/>
      <c r="M351" s="73"/>
      <c r="N351" s="74"/>
      <c r="O351" s="296" t="str">
        <f>IDU_Dropdown!$AI350</f>
        <v/>
      </c>
      <c r="P351" s="298"/>
    </row>
    <row r="352" spans="1:16" x14ac:dyDescent="0.2">
      <c r="A352" s="72"/>
      <c r="B352" s="73"/>
      <c r="C352" s="73"/>
      <c r="D352" s="73"/>
      <c r="E352" s="73"/>
      <c r="F352" s="73"/>
      <c r="G352" s="73"/>
      <c r="H352" s="73"/>
      <c r="I352" s="73"/>
      <c r="J352" s="73"/>
      <c r="K352" s="73"/>
      <c r="L352" s="73"/>
      <c r="M352" s="73"/>
      <c r="N352" s="74"/>
      <c r="O352" s="296" t="str">
        <f>IDU_Dropdown!$AI351</f>
        <v/>
      </c>
      <c r="P352" s="298"/>
    </row>
    <row r="353" spans="1:16" x14ac:dyDescent="0.2">
      <c r="A353" s="72"/>
      <c r="B353" s="73"/>
      <c r="C353" s="73"/>
      <c r="D353" s="73"/>
      <c r="E353" s="73"/>
      <c r="F353" s="73"/>
      <c r="G353" s="73"/>
      <c r="H353" s="73"/>
      <c r="I353" s="73"/>
      <c r="J353" s="73"/>
      <c r="K353" s="73"/>
      <c r="L353" s="73"/>
      <c r="M353" s="73"/>
      <c r="N353" s="74"/>
      <c r="P353" s="298"/>
    </row>
    <row r="354" spans="1:16" ht="13.5" thickBot="1" x14ac:dyDescent="0.25">
      <c r="A354" s="75"/>
      <c r="B354" s="76"/>
      <c r="C354" s="76"/>
      <c r="D354" s="76"/>
      <c r="E354" s="76"/>
      <c r="F354" s="76"/>
      <c r="G354" s="76"/>
      <c r="H354" s="76"/>
      <c r="I354" s="76"/>
      <c r="J354" s="76"/>
      <c r="K354" s="76"/>
      <c r="L354" s="76"/>
      <c r="M354" s="76"/>
      <c r="N354" s="77"/>
      <c r="P354" s="298"/>
    </row>
    <row r="355" spans="1:16" ht="13.5" thickTop="1" x14ac:dyDescent="0.2">
      <c r="P355" s="298"/>
    </row>
    <row r="356" spans="1:16" x14ac:dyDescent="0.2">
      <c r="P356" s="298"/>
    </row>
    <row r="357" spans="1:16" x14ac:dyDescent="0.2">
      <c r="P357" s="298"/>
    </row>
    <row r="358" spans="1:16" x14ac:dyDescent="0.2">
      <c r="P358" s="298"/>
    </row>
    <row r="359" spans="1:16" x14ac:dyDescent="0.2">
      <c r="P359" s="298"/>
    </row>
    <row r="360" spans="1:16" x14ac:dyDescent="0.2">
      <c r="P360" s="298"/>
    </row>
    <row r="361" spans="1:16" x14ac:dyDescent="0.2">
      <c r="P361" s="298"/>
    </row>
    <row r="362" spans="1:16" x14ac:dyDescent="0.2">
      <c r="P362" s="298"/>
    </row>
    <row r="363" spans="1:16" x14ac:dyDescent="0.2">
      <c r="P363" s="298"/>
    </row>
    <row r="364" spans="1:16" x14ac:dyDescent="0.2">
      <c r="P364" s="298"/>
    </row>
    <row r="365" spans="1:16" x14ac:dyDescent="0.2">
      <c r="P365" s="298"/>
    </row>
    <row r="366" spans="1:16" x14ac:dyDescent="0.2">
      <c r="P366" s="298"/>
    </row>
    <row r="367" spans="1:16" x14ac:dyDescent="0.2">
      <c r="P367" s="298"/>
    </row>
    <row r="368" spans="1:16" x14ac:dyDescent="0.2">
      <c r="P368" s="298"/>
    </row>
    <row r="369" spans="16:16" x14ac:dyDescent="0.2">
      <c r="P369" s="298"/>
    </row>
    <row r="370" spans="16:16" x14ac:dyDescent="0.2">
      <c r="P370" s="298"/>
    </row>
    <row r="371" spans="16:16" x14ac:dyDescent="0.2">
      <c r="P371" s="298"/>
    </row>
    <row r="372" spans="16:16" x14ac:dyDescent="0.2">
      <c r="P372" s="298"/>
    </row>
    <row r="373" spans="16:16" x14ac:dyDescent="0.2">
      <c r="P373" s="298"/>
    </row>
    <row r="374" spans="16:16" x14ac:dyDescent="0.2">
      <c r="P374" s="298"/>
    </row>
    <row r="375" spans="16:16" x14ac:dyDescent="0.2">
      <c r="P375" s="298"/>
    </row>
    <row r="376" spans="16:16" x14ac:dyDescent="0.2">
      <c r="P376" s="298"/>
    </row>
    <row r="377" spans="16:16" x14ac:dyDescent="0.2">
      <c r="P377" s="298"/>
    </row>
    <row r="378" spans="16:16" x14ac:dyDescent="0.2">
      <c r="P378" s="298"/>
    </row>
    <row r="379" spans="16:16" x14ac:dyDescent="0.2">
      <c r="P379" s="298"/>
    </row>
    <row r="380" spans="16:16" x14ac:dyDescent="0.2">
      <c r="P380" s="298"/>
    </row>
    <row r="381" spans="16:16" x14ac:dyDescent="0.2">
      <c r="P381" s="298"/>
    </row>
    <row r="382" spans="16:16" x14ac:dyDescent="0.2">
      <c r="P382" s="298"/>
    </row>
    <row r="383" spans="16:16" x14ac:dyDescent="0.2">
      <c r="P383" s="298"/>
    </row>
    <row r="384" spans="16:16" x14ac:dyDescent="0.2">
      <c r="P384" s="298"/>
    </row>
    <row r="385" spans="16:16" x14ac:dyDescent="0.2">
      <c r="P385" s="298"/>
    </row>
    <row r="386" spans="16:16" x14ac:dyDescent="0.2">
      <c r="P386" s="298"/>
    </row>
    <row r="387" spans="16:16" x14ac:dyDescent="0.2">
      <c r="P387" s="298"/>
    </row>
    <row r="388" spans="16:16" x14ac:dyDescent="0.2">
      <c r="P388" s="298"/>
    </row>
    <row r="389" spans="16:16" x14ac:dyDescent="0.2">
      <c r="P389" s="298"/>
    </row>
    <row r="390" spans="16:16" x14ac:dyDescent="0.2">
      <c r="P390" s="298"/>
    </row>
    <row r="391" spans="16:16" x14ac:dyDescent="0.2">
      <c r="P391" s="298"/>
    </row>
    <row r="392" spans="16:16" x14ac:dyDescent="0.2">
      <c r="P392" s="298"/>
    </row>
    <row r="393" spans="16:16" x14ac:dyDescent="0.2">
      <c r="P393" s="298"/>
    </row>
    <row r="394" spans="16:16" x14ac:dyDescent="0.2">
      <c r="P394" s="298"/>
    </row>
    <row r="395" spans="16:16" x14ac:dyDescent="0.2">
      <c r="P395" s="298"/>
    </row>
    <row r="396" spans="16:16" x14ac:dyDescent="0.2">
      <c r="P396" s="298"/>
    </row>
    <row r="397" spans="16:16" x14ac:dyDescent="0.2">
      <c r="P397" s="298"/>
    </row>
    <row r="398" spans="16:16" x14ac:dyDescent="0.2">
      <c r="P398" s="298"/>
    </row>
    <row r="399" spans="16:16" x14ac:dyDescent="0.2">
      <c r="P399" s="298"/>
    </row>
    <row r="400" spans="16:16" x14ac:dyDescent="0.2">
      <c r="P400" s="298"/>
    </row>
    <row r="401" spans="16:16" x14ac:dyDescent="0.2">
      <c r="P401" s="298"/>
    </row>
    <row r="402" spans="16:16" x14ac:dyDescent="0.2">
      <c r="P402" s="298"/>
    </row>
    <row r="403" spans="16:16" x14ac:dyDescent="0.2">
      <c r="P403" s="298"/>
    </row>
    <row r="404" spans="16:16" x14ac:dyDescent="0.2">
      <c r="P404" s="298"/>
    </row>
    <row r="405" spans="16:16" x14ac:dyDescent="0.2">
      <c r="P405" s="298"/>
    </row>
    <row r="406" spans="16:16" x14ac:dyDescent="0.2">
      <c r="P406" s="298"/>
    </row>
    <row r="407" spans="16:16" x14ac:dyDescent="0.2">
      <c r="P407" s="298"/>
    </row>
    <row r="408" spans="16:16" x14ac:dyDescent="0.2">
      <c r="P408" s="298"/>
    </row>
    <row r="409" spans="16:16" x14ac:dyDescent="0.2">
      <c r="P409" s="298"/>
    </row>
    <row r="410" spans="16:16" x14ac:dyDescent="0.2">
      <c r="P410" s="298"/>
    </row>
    <row r="411" spans="16:16" x14ac:dyDescent="0.2">
      <c r="P411" s="298"/>
    </row>
    <row r="412" spans="16:16" x14ac:dyDescent="0.2">
      <c r="P412" s="298"/>
    </row>
    <row r="413" spans="16:16" x14ac:dyDescent="0.2">
      <c r="P413" s="298"/>
    </row>
    <row r="414" spans="16:16" x14ac:dyDescent="0.2">
      <c r="P414" s="298"/>
    </row>
    <row r="415" spans="16:16" x14ac:dyDescent="0.2">
      <c r="P415" s="298"/>
    </row>
    <row r="416" spans="16:16" x14ac:dyDescent="0.2">
      <c r="P416" s="298"/>
    </row>
    <row r="417" spans="16:16" x14ac:dyDescent="0.2">
      <c r="P417" s="298"/>
    </row>
    <row r="418" spans="16:16" x14ac:dyDescent="0.2">
      <c r="P418" s="298"/>
    </row>
    <row r="419" spans="16:16" x14ac:dyDescent="0.2">
      <c r="P419" s="298"/>
    </row>
    <row r="420" spans="16:16" x14ac:dyDescent="0.2">
      <c r="P420" s="298"/>
    </row>
    <row r="421" spans="16:16" x14ac:dyDescent="0.2">
      <c r="P421" s="298"/>
    </row>
    <row r="422" spans="16:16" x14ac:dyDescent="0.2">
      <c r="P422" s="298"/>
    </row>
    <row r="423" spans="16:16" x14ac:dyDescent="0.2">
      <c r="P423" s="298"/>
    </row>
    <row r="424" spans="16:16" x14ac:dyDescent="0.2">
      <c r="P424" s="298"/>
    </row>
    <row r="425" spans="16:16" x14ac:dyDescent="0.2">
      <c r="P425" s="298"/>
    </row>
    <row r="426" spans="16:16" x14ac:dyDescent="0.2">
      <c r="P426" s="298"/>
    </row>
    <row r="427" spans="16:16" x14ac:dyDescent="0.2">
      <c r="P427" s="298"/>
    </row>
    <row r="428" spans="16:16" x14ac:dyDescent="0.2">
      <c r="P428" s="298"/>
    </row>
    <row r="429" spans="16:16" x14ac:dyDescent="0.2">
      <c r="P429" s="298"/>
    </row>
    <row r="430" spans="16:16" x14ac:dyDescent="0.2">
      <c r="P430" s="298"/>
    </row>
    <row r="431" spans="16:16" x14ac:dyDescent="0.2">
      <c r="P431" s="298"/>
    </row>
    <row r="432" spans="16:16" x14ac:dyDescent="0.2">
      <c r="P432" s="298"/>
    </row>
    <row r="433" spans="16:16" x14ac:dyDescent="0.2">
      <c r="P433" s="298"/>
    </row>
    <row r="434" spans="16:16" x14ac:dyDescent="0.2">
      <c r="P434" s="298"/>
    </row>
    <row r="435" spans="16:16" x14ac:dyDescent="0.2">
      <c r="P435" s="298"/>
    </row>
    <row r="436" spans="16:16" x14ac:dyDescent="0.2">
      <c r="P436" s="298"/>
    </row>
    <row r="437" spans="16:16" x14ac:dyDescent="0.2">
      <c r="P437" s="298"/>
    </row>
    <row r="438" spans="16:16" x14ac:dyDescent="0.2">
      <c r="P438" s="298"/>
    </row>
    <row r="439" spans="16:16" x14ac:dyDescent="0.2">
      <c r="P439" s="298"/>
    </row>
    <row r="440" spans="16:16" x14ac:dyDescent="0.2">
      <c r="P440" s="298"/>
    </row>
    <row r="441" spans="16:16" x14ac:dyDescent="0.2">
      <c r="P441" s="298"/>
    </row>
    <row r="442" spans="16:16" x14ac:dyDescent="0.2">
      <c r="P442" s="298"/>
    </row>
    <row r="443" spans="16:16" x14ac:dyDescent="0.2">
      <c r="P443" s="298"/>
    </row>
    <row r="444" spans="16:16" x14ac:dyDescent="0.2">
      <c r="P444" s="298"/>
    </row>
    <row r="445" spans="16:16" x14ac:dyDescent="0.2">
      <c r="P445" s="298"/>
    </row>
    <row r="446" spans="16:16" x14ac:dyDescent="0.2">
      <c r="P446" s="298"/>
    </row>
    <row r="447" spans="16:16" x14ac:dyDescent="0.2">
      <c r="P447" s="298"/>
    </row>
    <row r="448" spans="16:16" x14ac:dyDescent="0.2">
      <c r="P448" s="298"/>
    </row>
    <row r="449" spans="16:16" x14ac:dyDescent="0.2">
      <c r="P449" s="298"/>
    </row>
    <row r="450" spans="16:16" x14ac:dyDescent="0.2">
      <c r="P450" s="298"/>
    </row>
    <row r="451" spans="16:16" x14ac:dyDescent="0.2">
      <c r="P451" s="298"/>
    </row>
    <row r="452" spans="16:16" x14ac:dyDescent="0.2">
      <c r="P452" s="298"/>
    </row>
    <row r="453" spans="16:16" x14ac:dyDescent="0.2">
      <c r="P453" s="298"/>
    </row>
    <row r="454" spans="16:16" x14ac:dyDescent="0.2">
      <c r="P454" s="298"/>
    </row>
    <row r="455" spans="16:16" x14ac:dyDescent="0.2">
      <c r="P455" s="298"/>
    </row>
    <row r="456" spans="16:16" x14ac:dyDescent="0.2">
      <c r="P456" s="298"/>
    </row>
    <row r="457" spans="16:16" x14ac:dyDescent="0.2">
      <c r="P457" s="298"/>
    </row>
    <row r="458" spans="16:16" x14ac:dyDescent="0.2">
      <c r="P458" s="298"/>
    </row>
    <row r="459" spans="16:16" x14ac:dyDescent="0.2">
      <c r="P459" s="298"/>
    </row>
    <row r="460" spans="16:16" x14ac:dyDescent="0.2">
      <c r="P460" s="298"/>
    </row>
    <row r="461" spans="16:16" x14ac:dyDescent="0.2">
      <c r="P461" s="298"/>
    </row>
    <row r="462" spans="16:16" x14ac:dyDescent="0.2">
      <c r="P462" s="298"/>
    </row>
    <row r="463" spans="16:16" x14ac:dyDescent="0.2">
      <c r="P463" s="298"/>
    </row>
    <row r="464" spans="16:16" x14ac:dyDescent="0.2">
      <c r="P464" s="298"/>
    </row>
    <row r="465" spans="16:16" x14ac:dyDescent="0.2">
      <c r="P465" s="298"/>
    </row>
    <row r="466" spans="16:16" x14ac:dyDescent="0.2">
      <c r="P466" s="298"/>
    </row>
    <row r="467" spans="16:16" x14ac:dyDescent="0.2">
      <c r="P467" s="298"/>
    </row>
    <row r="468" spans="16:16" x14ac:dyDescent="0.2">
      <c r="P468" s="298"/>
    </row>
    <row r="469" spans="16:16" x14ac:dyDescent="0.2">
      <c r="P469" s="298"/>
    </row>
    <row r="470" spans="16:16" x14ac:dyDescent="0.2">
      <c r="P470" s="298"/>
    </row>
    <row r="471" spans="16:16" x14ac:dyDescent="0.2">
      <c r="P471" s="298"/>
    </row>
    <row r="472" spans="16:16" x14ac:dyDescent="0.2">
      <c r="P472" s="298"/>
    </row>
    <row r="473" spans="16:16" x14ac:dyDescent="0.2">
      <c r="P473" s="298"/>
    </row>
    <row r="474" spans="16:16" x14ac:dyDescent="0.2">
      <c r="P474" s="298"/>
    </row>
    <row r="475" spans="16:16" x14ac:dyDescent="0.2">
      <c r="P475" s="298"/>
    </row>
    <row r="476" spans="16:16" x14ac:dyDescent="0.2">
      <c r="P476" s="298"/>
    </row>
    <row r="477" spans="16:16" x14ac:dyDescent="0.2">
      <c r="P477" s="298"/>
    </row>
    <row r="478" spans="16:16" x14ac:dyDescent="0.2">
      <c r="P478" s="298"/>
    </row>
    <row r="479" spans="16:16" x14ac:dyDescent="0.2">
      <c r="P479" s="298"/>
    </row>
    <row r="480" spans="16:16" x14ac:dyDescent="0.2">
      <c r="P480" s="298"/>
    </row>
    <row r="481" spans="16:16" x14ac:dyDescent="0.2">
      <c r="P481" s="298"/>
    </row>
    <row r="482" spans="16:16" x14ac:dyDescent="0.2">
      <c r="P482" s="298"/>
    </row>
    <row r="483" spans="16:16" x14ac:dyDescent="0.2">
      <c r="P483" s="298"/>
    </row>
    <row r="484" spans="16:16" x14ac:dyDescent="0.2">
      <c r="P484" s="298"/>
    </row>
    <row r="485" spans="16:16" x14ac:dyDescent="0.2">
      <c r="P485" s="298"/>
    </row>
    <row r="486" spans="16:16" x14ac:dyDescent="0.2">
      <c r="P486" s="298"/>
    </row>
    <row r="487" spans="16:16" x14ac:dyDescent="0.2">
      <c r="P487" s="298"/>
    </row>
    <row r="488" spans="16:16" x14ac:dyDescent="0.2">
      <c r="P488" s="298"/>
    </row>
    <row r="489" spans="16:16" x14ac:dyDescent="0.2">
      <c r="P489" s="298"/>
    </row>
    <row r="490" spans="16:16" x14ac:dyDescent="0.2">
      <c r="P490" s="298"/>
    </row>
    <row r="491" spans="16:16" x14ac:dyDescent="0.2">
      <c r="P491" s="298"/>
    </row>
    <row r="492" spans="16:16" x14ac:dyDescent="0.2">
      <c r="P492" s="298"/>
    </row>
    <row r="493" spans="16:16" x14ac:dyDescent="0.2">
      <c r="P493" s="298"/>
    </row>
    <row r="494" spans="16:16" x14ac:dyDescent="0.2">
      <c r="P494" s="298"/>
    </row>
    <row r="495" spans="16:16" x14ac:dyDescent="0.2">
      <c r="P495" s="298"/>
    </row>
    <row r="496" spans="16:16" x14ac:dyDescent="0.2">
      <c r="P496" s="298"/>
    </row>
    <row r="497" spans="16:16" x14ac:dyDescent="0.2">
      <c r="P497" s="298"/>
    </row>
    <row r="498" spans="16:16" x14ac:dyDescent="0.2">
      <c r="P498" s="298"/>
    </row>
    <row r="499" spans="16:16" x14ac:dyDescent="0.2">
      <c r="P499" s="298"/>
    </row>
    <row r="500" spans="16:16" x14ac:dyDescent="0.2">
      <c r="P500" s="298"/>
    </row>
    <row r="501" spans="16:16" x14ac:dyDescent="0.2">
      <c r="P501" s="298"/>
    </row>
    <row r="502" spans="16:16" x14ac:dyDescent="0.2">
      <c r="P502" s="298"/>
    </row>
    <row r="503" spans="16:16" x14ac:dyDescent="0.2">
      <c r="P503" s="298"/>
    </row>
    <row r="504" spans="16:16" x14ac:dyDescent="0.2">
      <c r="P504" s="298"/>
    </row>
    <row r="505" spans="16:16" x14ac:dyDescent="0.2">
      <c r="P505" s="298"/>
    </row>
    <row r="506" spans="16:16" x14ac:dyDescent="0.2">
      <c r="P506" s="298"/>
    </row>
    <row r="507" spans="16:16" x14ac:dyDescent="0.2">
      <c r="P507" s="298"/>
    </row>
    <row r="508" spans="16:16" x14ac:dyDescent="0.2">
      <c r="P508" s="298"/>
    </row>
    <row r="509" spans="16:16" x14ac:dyDescent="0.2">
      <c r="P509" s="298"/>
    </row>
    <row r="510" spans="16:16" x14ac:dyDescent="0.2">
      <c r="P510" s="298"/>
    </row>
    <row r="511" spans="16:16" x14ac:dyDescent="0.2">
      <c r="P511" s="298"/>
    </row>
    <row r="512" spans="16:16" x14ac:dyDescent="0.2">
      <c r="P512" s="298"/>
    </row>
    <row r="513" spans="16:16" x14ac:dyDescent="0.2">
      <c r="P513" s="298"/>
    </row>
    <row r="514" spans="16:16" x14ac:dyDescent="0.2">
      <c r="P514" s="298"/>
    </row>
    <row r="515" spans="16:16" x14ac:dyDescent="0.2">
      <c r="P515" s="298"/>
    </row>
    <row r="516" spans="16:16" x14ac:dyDescent="0.2">
      <c r="P516" s="298"/>
    </row>
    <row r="517" spans="16:16" x14ac:dyDescent="0.2">
      <c r="P517" s="298"/>
    </row>
    <row r="518" spans="16:16" x14ac:dyDescent="0.2">
      <c r="P518" s="298"/>
    </row>
    <row r="519" spans="16:16" x14ac:dyDescent="0.2">
      <c r="P519" s="298"/>
    </row>
    <row r="520" spans="16:16" x14ac:dyDescent="0.2">
      <c r="P520" s="298"/>
    </row>
    <row r="521" spans="16:16" x14ac:dyDescent="0.2">
      <c r="P521" s="298"/>
    </row>
    <row r="522" spans="16:16" x14ac:dyDescent="0.2">
      <c r="P522" s="298"/>
    </row>
    <row r="523" spans="16:16" x14ac:dyDescent="0.2">
      <c r="P523" s="298"/>
    </row>
    <row r="524" spans="16:16" x14ac:dyDescent="0.2">
      <c r="P524" s="298"/>
    </row>
    <row r="525" spans="16:16" x14ac:dyDescent="0.2">
      <c r="P525" s="298"/>
    </row>
    <row r="526" spans="16:16" x14ac:dyDescent="0.2">
      <c r="P526" s="298"/>
    </row>
    <row r="527" spans="16:16" x14ac:dyDescent="0.2">
      <c r="P527" s="298"/>
    </row>
    <row r="528" spans="16:16" x14ac:dyDescent="0.2">
      <c r="P528" s="298"/>
    </row>
    <row r="529" spans="16:16" x14ac:dyDescent="0.2">
      <c r="P529" s="298"/>
    </row>
    <row r="530" spans="16:16" x14ac:dyDescent="0.2">
      <c r="P530" s="298"/>
    </row>
    <row r="531" spans="16:16" x14ac:dyDescent="0.2">
      <c r="P531" s="298"/>
    </row>
    <row r="532" spans="16:16" x14ac:dyDescent="0.2">
      <c r="P532" s="298"/>
    </row>
    <row r="533" spans="16:16" x14ac:dyDescent="0.2">
      <c r="P533" s="298"/>
    </row>
    <row r="534" spans="16:16" x14ac:dyDescent="0.2">
      <c r="P534" s="298"/>
    </row>
    <row r="535" spans="16:16" x14ac:dyDescent="0.2">
      <c r="P535" s="298"/>
    </row>
    <row r="536" spans="16:16" x14ac:dyDescent="0.2">
      <c r="P536" s="298"/>
    </row>
    <row r="537" spans="16:16" x14ac:dyDescent="0.2">
      <c r="P537" s="298"/>
    </row>
    <row r="538" spans="16:16" x14ac:dyDescent="0.2">
      <c r="P538" s="298"/>
    </row>
    <row r="539" spans="16:16" x14ac:dyDescent="0.2">
      <c r="P539" s="298"/>
    </row>
    <row r="540" spans="16:16" x14ac:dyDescent="0.2">
      <c r="P540" s="298"/>
    </row>
    <row r="541" spans="16:16" x14ac:dyDescent="0.2">
      <c r="P541" s="298"/>
    </row>
    <row r="542" spans="16:16" x14ac:dyDescent="0.2">
      <c r="P542" s="298"/>
    </row>
    <row r="543" spans="16:16" x14ac:dyDescent="0.2">
      <c r="P543" s="298"/>
    </row>
    <row r="544" spans="16:16" x14ac:dyDescent="0.2">
      <c r="P544" s="298"/>
    </row>
    <row r="545" spans="16:16" x14ac:dyDescent="0.2">
      <c r="P545" s="298"/>
    </row>
    <row r="546" spans="16:16" x14ac:dyDescent="0.2">
      <c r="P546" s="298"/>
    </row>
    <row r="547" spans="16:16" x14ac:dyDescent="0.2">
      <c r="P547" s="298"/>
    </row>
    <row r="548" spans="16:16" x14ac:dyDescent="0.2">
      <c r="P548" s="298"/>
    </row>
    <row r="549" spans="16:16" x14ac:dyDescent="0.2">
      <c r="P549" s="298"/>
    </row>
    <row r="550" spans="16:16" x14ac:dyDescent="0.2">
      <c r="P550" s="298"/>
    </row>
    <row r="551" spans="16:16" x14ac:dyDescent="0.2">
      <c r="P551" s="298"/>
    </row>
    <row r="552" spans="16:16" x14ac:dyDescent="0.2">
      <c r="P552" s="298"/>
    </row>
    <row r="553" spans="16:16" x14ac:dyDescent="0.2">
      <c r="P553" s="298"/>
    </row>
    <row r="554" spans="16:16" x14ac:dyDescent="0.2">
      <c r="P554" s="298"/>
    </row>
    <row r="555" spans="16:16" x14ac:dyDescent="0.2">
      <c r="P555" s="298"/>
    </row>
    <row r="556" spans="16:16" x14ac:dyDescent="0.2">
      <c r="P556" s="298"/>
    </row>
    <row r="557" spans="16:16" x14ac:dyDescent="0.2">
      <c r="P557" s="298"/>
    </row>
    <row r="558" spans="16:16" x14ac:dyDescent="0.2">
      <c r="P558" s="298"/>
    </row>
    <row r="559" spans="16:16" x14ac:dyDescent="0.2">
      <c r="P559" s="298"/>
    </row>
    <row r="560" spans="16:16" x14ac:dyDescent="0.2">
      <c r="P560" s="298"/>
    </row>
    <row r="561" spans="16:16" x14ac:dyDescent="0.2">
      <c r="P561" s="298"/>
    </row>
    <row r="562" spans="16:16" x14ac:dyDescent="0.2">
      <c r="P562" s="298"/>
    </row>
    <row r="563" spans="16:16" x14ac:dyDescent="0.2">
      <c r="P563" s="298"/>
    </row>
    <row r="564" spans="16:16" x14ac:dyDescent="0.2">
      <c r="P564" s="298"/>
    </row>
    <row r="565" spans="16:16" x14ac:dyDescent="0.2">
      <c r="P565" s="298"/>
    </row>
    <row r="566" spans="16:16" x14ac:dyDescent="0.2">
      <c r="P566" s="298"/>
    </row>
    <row r="567" spans="16:16" x14ac:dyDescent="0.2">
      <c r="P567" s="298"/>
    </row>
    <row r="568" spans="16:16" x14ac:dyDescent="0.2">
      <c r="P568" s="298"/>
    </row>
    <row r="569" spans="16:16" x14ac:dyDescent="0.2">
      <c r="P569" s="298"/>
    </row>
    <row r="570" spans="16:16" x14ac:dyDescent="0.2">
      <c r="P570" s="298"/>
    </row>
    <row r="571" spans="16:16" x14ac:dyDescent="0.2">
      <c r="P571" s="298"/>
    </row>
    <row r="572" spans="16:16" x14ac:dyDescent="0.2">
      <c r="P572" s="298"/>
    </row>
    <row r="573" spans="16:16" x14ac:dyDescent="0.2">
      <c r="P573" s="298"/>
    </row>
    <row r="574" spans="16:16" x14ac:dyDescent="0.2">
      <c r="P574" s="298"/>
    </row>
    <row r="575" spans="16:16" x14ac:dyDescent="0.2">
      <c r="P575" s="298"/>
    </row>
    <row r="576" spans="16:16" x14ac:dyDescent="0.2">
      <c r="P576" s="298"/>
    </row>
    <row r="577" spans="16:16" x14ac:dyDescent="0.2">
      <c r="P577" s="298"/>
    </row>
    <row r="578" spans="16:16" x14ac:dyDescent="0.2">
      <c r="P578" s="298"/>
    </row>
    <row r="579" spans="16:16" x14ac:dyDescent="0.2">
      <c r="P579" s="298"/>
    </row>
    <row r="580" spans="16:16" x14ac:dyDescent="0.2">
      <c r="P580" s="298"/>
    </row>
    <row r="581" spans="16:16" x14ac:dyDescent="0.2">
      <c r="P581" s="298"/>
    </row>
    <row r="582" spans="16:16" x14ac:dyDescent="0.2">
      <c r="P582" s="298"/>
    </row>
    <row r="583" spans="16:16" x14ac:dyDescent="0.2">
      <c r="P583" s="298"/>
    </row>
    <row r="584" spans="16:16" x14ac:dyDescent="0.2">
      <c r="P584" s="298"/>
    </row>
    <row r="585" spans="16:16" x14ac:dyDescent="0.2">
      <c r="P585" s="298"/>
    </row>
    <row r="586" spans="16:16" x14ac:dyDescent="0.2">
      <c r="P586" s="298"/>
    </row>
    <row r="587" spans="16:16" x14ac:dyDescent="0.2">
      <c r="P587" s="298"/>
    </row>
    <row r="588" spans="16:16" x14ac:dyDescent="0.2">
      <c r="P588" s="298"/>
    </row>
    <row r="589" spans="16:16" x14ac:dyDescent="0.2">
      <c r="P589" s="298"/>
    </row>
    <row r="590" spans="16:16" x14ac:dyDescent="0.2">
      <c r="P590" s="298"/>
    </row>
    <row r="591" spans="16:16" x14ac:dyDescent="0.2">
      <c r="P591" s="298"/>
    </row>
    <row r="592" spans="16:16" x14ac:dyDescent="0.2">
      <c r="P592" s="298"/>
    </row>
    <row r="593" spans="16:16" x14ac:dyDescent="0.2">
      <c r="P593" s="298"/>
    </row>
    <row r="594" spans="16:16" x14ac:dyDescent="0.2">
      <c r="P594" s="298"/>
    </row>
    <row r="595" spans="16:16" x14ac:dyDescent="0.2">
      <c r="P595" s="298"/>
    </row>
    <row r="596" spans="16:16" x14ac:dyDescent="0.2">
      <c r="P596" s="298"/>
    </row>
    <row r="597" spans="16:16" x14ac:dyDescent="0.2">
      <c r="P597" s="298"/>
    </row>
    <row r="598" spans="16:16" x14ac:dyDescent="0.2">
      <c r="P598" s="298"/>
    </row>
    <row r="599" spans="16:16" x14ac:dyDescent="0.2">
      <c r="P599" s="298"/>
    </row>
    <row r="600" spans="16:16" x14ac:dyDescent="0.2">
      <c r="P600" s="298"/>
    </row>
    <row r="601" spans="16:16" x14ac:dyDescent="0.2">
      <c r="P601" s="298"/>
    </row>
    <row r="602" spans="16:16" x14ac:dyDescent="0.2">
      <c r="P602" s="298"/>
    </row>
    <row r="603" spans="16:16" x14ac:dyDescent="0.2">
      <c r="P603" s="298"/>
    </row>
    <row r="604" spans="16:16" x14ac:dyDescent="0.2">
      <c r="P604" s="298"/>
    </row>
    <row r="605" spans="16:16" x14ac:dyDescent="0.2">
      <c r="P605" s="298"/>
    </row>
    <row r="606" spans="16:16" x14ac:dyDescent="0.2">
      <c r="P606" s="298"/>
    </row>
    <row r="607" spans="16:16" x14ac:dyDescent="0.2">
      <c r="P607" s="298"/>
    </row>
    <row r="608" spans="16:16" x14ac:dyDescent="0.2">
      <c r="P608" s="298"/>
    </row>
    <row r="609" spans="16:16" x14ac:dyDescent="0.2">
      <c r="P609" s="298"/>
    </row>
    <row r="610" spans="16:16" x14ac:dyDescent="0.2">
      <c r="P610" s="298"/>
    </row>
    <row r="611" spans="16:16" x14ac:dyDescent="0.2">
      <c r="P611" s="298"/>
    </row>
    <row r="612" spans="16:16" x14ac:dyDescent="0.2">
      <c r="P612" s="298"/>
    </row>
    <row r="613" spans="16:16" x14ac:dyDescent="0.2">
      <c r="P613" s="298"/>
    </row>
    <row r="614" spans="16:16" x14ac:dyDescent="0.2">
      <c r="P614" s="298"/>
    </row>
    <row r="615" spans="16:16" x14ac:dyDescent="0.2">
      <c r="P615" s="298"/>
    </row>
    <row r="616" spans="16:16" x14ac:dyDescent="0.2">
      <c r="P616" s="298"/>
    </row>
    <row r="617" spans="16:16" x14ac:dyDescent="0.2">
      <c r="P617" s="298"/>
    </row>
    <row r="618" spans="16:16" x14ac:dyDescent="0.2">
      <c r="P618" s="298"/>
    </row>
    <row r="619" spans="16:16" x14ac:dyDescent="0.2">
      <c r="P619" s="298"/>
    </row>
    <row r="620" spans="16:16" x14ac:dyDescent="0.2">
      <c r="P620" s="298"/>
    </row>
    <row r="621" spans="16:16" x14ac:dyDescent="0.2">
      <c r="P621" s="298"/>
    </row>
    <row r="622" spans="16:16" x14ac:dyDescent="0.2">
      <c r="P622" s="298"/>
    </row>
    <row r="623" spans="16:16" x14ac:dyDescent="0.2">
      <c r="P623" s="298"/>
    </row>
    <row r="624" spans="16:16" x14ac:dyDescent="0.2">
      <c r="P624" s="298"/>
    </row>
    <row r="625" spans="16:16" x14ac:dyDescent="0.2">
      <c r="P625" s="298"/>
    </row>
    <row r="626" spans="16:16" x14ac:dyDescent="0.2">
      <c r="P626" s="298"/>
    </row>
    <row r="627" spans="16:16" x14ac:dyDescent="0.2">
      <c r="P627" s="298"/>
    </row>
    <row r="628" spans="16:16" x14ac:dyDescent="0.2">
      <c r="P628" s="298"/>
    </row>
    <row r="629" spans="16:16" x14ac:dyDescent="0.2">
      <c r="P629" s="298"/>
    </row>
    <row r="630" spans="16:16" x14ac:dyDescent="0.2">
      <c r="P630" s="298"/>
    </row>
    <row r="631" spans="16:16" x14ac:dyDescent="0.2">
      <c r="P631" s="298"/>
    </row>
    <row r="632" spans="16:16" x14ac:dyDescent="0.2">
      <c r="P632" s="298"/>
    </row>
    <row r="633" spans="16:16" x14ac:dyDescent="0.2">
      <c r="P633" s="298"/>
    </row>
    <row r="634" spans="16:16" x14ac:dyDescent="0.2">
      <c r="P634" s="298"/>
    </row>
    <row r="635" spans="16:16" x14ac:dyDescent="0.2">
      <c r="P635" s="298"/>
    </row>
    <row r="636" spans="16:16" x14ac:dyDescent="0.2">
      <c r="P636" s="298"/>
    </row>
    <row r="637" spans="16:16" x14ac:dyDescent="0.2">
      <c r="P637" s="298"/>
    </row>
    <row r="638" spans="16:16" x14ac:dyDescent="0.2">
      <c r="P638" s="298"/>
    </row>
    <row r="639" spans="16:16" x14ac:dyDescent="0.2">
      <c r="P639" s="298"/>
    </row>
    <row r="640" spans="16:16" x14ac:dyDescent="0.2">
      <c r="P640" s="298"/>
    </row>
    <row r="641" spans="16:16" x14ac:dyDescent="0.2">
      <c r="P641" s="298"/>
    </row>
    <row r="642" spans="16:16" x14ac:dyDescent="0.2">
      <c r="P642" s="298"/>
    </row>
    <row r="643" spans="16:16" x14ac:dyDescent="0.2">
      <c r="P643" s="298"/>
    </row>
    <row r="644" spans="16:16" x14ac:dyDescent="0.2">
      <c r="P644" s="298"/>
    </row>
    <row r="645" spans="16:16" x14ac:dyDescent="0.2">
      <c r="P645" s="298"/>
    </row>
    <row r="646" spans="16:16" x14ac:dyDescent="0.2">
      <c r="P646" s="298"/>
    </row>
    <row r="647" spans="16:16" x14ac:dyDescent="0.2">
      <c r="P647" s="298"/>
    </row>
    <row r="648" spans="16:16" x14ac:dyDescent="0.2">
      <c r="P648" s="298"/>
    </row>
    <row r="649" spans="16:16" x14ac:dyDescent="0.2">
      <c r="P649" s="298"/>
    </row>
    <row r="650" spans="16:16" x14ac:dyDescent="0.2">
      <c r="P650" s="298"/>
    </row>
    <row r="651" spans="16:16" x14ac:dyDescent="0.2">
      <c r="P651" s="298"/>
    </row>
    <row r="652" spans="16:16" x14ac:dyDescent="0.2">
      <c r="P652" s="298"/>
    </row>
    <row r="653" spans="16:16" x14ac:dyDescent="0.2">
      <c r="P653" s="298"/>
    </row>
    <row r="654" spans="16:16" x14ac:dyDescent="0.2">
      <c r="P654" s="298"/>
    </row>
    <row r="655" spans="16:16" x14ac:dyDescent="0.2">
      <c r="P655" s="298"/>
    </row>
    <row r="656" spans="16:16" x14ac:dyDescent="0.2">
      <c r="P656" s="298"/>
    </row>
    <row r="657" spans="16:16" x14ac:dyDescent="0.2">
      <c r="P657" s="298"/>
    </row>
    <row r="658" spans="16:16" x14ac:dyDescent="0.2">
      <c r="P658" s="298"/>
    </row>
    <row r="659" spans="16:16" x14ac:dyDescent="0.2">
      <c r="P659" s="298"/>
    </row>
    <row r="660" spans="16:16" x14ac:dyDescent="0.2">
      <c r="P660" s="298"/>
    </row>
    <row r="661" spans="16:16" x14ac:dyDescent="0.2">
      <c r="P661" s="298"/>
    </row>
    <row r="662" spans="16:16" x14ac:dyDescent="0.2">
      <c r="P662" s="298"/>
    </row>
    <row r="663" spans="16:16" x14ac:dyDescent="0.2">
      <c r="P663" s="298"/>
    </row>
    <row r="664" spans="16:16" x14ac:dyDescent="0.2">
      <c r="P664" s="298"/>
    </row>
    <row r="665" spans="16:16" x14ac:dyDescent="0.2">
      <c r="P665" s="298"/>
    </row>
    <row r="666" spans="16:16" x14ac:dyDescent="0.2">
      <c r="P666" s="298"/>
    </row>
    <row r="667" spans="16:16" x14ac:dyDescent="0.2">
      <c r="P667" s="298"/>
    </row>
    <row r="668" spans="16:16" x14ac:dyDescent="0.2">
      <c r="P668" s="298"/>
    </row>
    <row r="669" spans="16:16" x14ac:dyDescent="0.2">
      <c r="P669" s="298"/>
    </row>
    <row r="670" spans="16:16" x14ac:dyDescent="0.2">
      <c r="P670" s="298"/>
    </row>
    <row r="671" spans="16:16" x14ac:dyDescent="0.2">
      <c r="P671" s="298"/>
    </row>
    <row r="672" spans="16:16" x14ac:dyDescent="0.2">
      <c r="P672" s="298"/>
    </row>
    <row r="673" spans="16:16" x14ac:dyDescent="0.2">
      <c r="P673" s="298"/>
    </row>
    <row r="674" spans="16:16" x14ac:dyDescent="0.2">
      <c r="P674" s="298"/>
    </row>
    <row r="675" spans="16:16" x14ac:dyDescent="0.2">
      <c r="P675" s="298"/>
    </row>
    <row r="676" spans="16:16" x14ac:dyDescent="0.2">
      <c r="P676" s="298"/>
    </row>
    <row r="677" spans="16:16" x14ac:dyDescent="0.2">
      <c r="P677" s="298"/>
    </row>
    <row r="678" spans="16:16" x14ac:dyDescent="0.2">
      <c r="P678" s="298"/>
    </row>
    <row r="679" spans="16:16" x14ac:dyDescent="0.2">
      <c r="P679" s="298"/>
    </row>
    <row r="680" spans="16:16" x14ac:dyDescent="0.2">
      <c r="P680" s="298"/>
    </row>
    <row r="681" spans="16:16" x14ac:dyDescent="0.2">
      <c r="P681" s="298"/>
    </row>
    <row r="682" spans="16:16" x14ac:dyDescent="0.2">
      <c r="P682" s="298"/>
    </row>
    <row r="683" spans="16:16" x14ac:dyDescent="0.2">
      <c r="P683" s="298"/>
    </row>
    <row r="684" spans="16:16" x14ac:dyDescent="0.2">
      <c r="P684" s="298"/>
    </row>
    <row r="685" spans="16:16" x14ac:dyDescent="0.2">
      <c r="P685" s="298"/>
    </row>
    <row r="686" spans="16:16" x14ac:dyDescent="0.2">
      <c r="P686" s="298"/>
    </row>
    <row r="687" spans="16:16" x14ac:dyDescent="0.2">
      <c r="P687" s="298"/>
    </row>
    <row r="688" spans="16:16" x14ac:dyDescent="0.2">
      <c r="P688" s="298"/>
    </row>
    <row r="689" spans="16:16" x14ac:dyDescent="0.2">
      <c r="P689" s="298"/>
    </row>
    <row r="690" spans="16:16" x14ac:dyDescent="0.2">
      <c r="P690" s="298"/>
    </row>
    <row r="691" spans="16:16" x14ac:dyDescent="0.2">
      <c r="P691" s="298"/>
    </row>
    <row r="692" spans="16:16" x14ac:dyDescent="0.2">
      <c r="P692" s="298"/>
    </row>
    <row r="693" spans="16:16" x14ac:dyDescent="0.2">
      <c r="P693" s="298"/>
    </row>
    <row r="694" spans="16:16" x14ac:dyDescent="0.2">
      <c r="P694" s="298"/>
    </row>
    <row r="695" spans="16:16" x14ac:dyDescent="0.2">
      <c r="P695" s="298"/>
    </row>
    <row r="696" spans="16:16" x14ac:dyDescent="0.2">
      <c r="P696" s="298"/>
    </row>
    <row r="697" spans="16:16" x14ac:dyDescent="0.2">
      <c r="P697" s="298"/>
    </row>
    <row r="698" spans="16:16" x14ac:dyDescent="0.2">
      <c r="P698" s="298"/>
    </row>
    <row r="699" spans="16:16" x14ac:dyDescent="0.2">
      <c r="P699" s="298"/>
    </row>
    <row r="700" spans="16:16" x14ac:dyDescent="0.2">
      <c r="P700" s="298"/>
    </row>
    <row r="701" spans="16:16" x14ac:dyDescent="0.2">
      <c r="P701" s="298"/>
    </row>
    <row r="702" spans="16:16" x14ac:dyDescent="0.2">
      <c r="P702" s="298"/>
    </row>
    <row r="703" spans="16:16" x14ac:dyDescent="0.2">
      <c r="P703" s="298"/>
    </row>
    <row r="704" spans="16:16" x14ac:dyDescent="0.2">
      <c r="P704" s="298"/>
    </row>
    <row r="705" spans="16:16" x14ac:dyDescent="0.2">
      <c r="P705" s="298"/>
    </row>
    <row r="706" spans="16:16" x14ac:dyDescent="0.2">
      <c r="P706" s="298"/>
    </row>
    <row r="707" spans="16:16" x14ac:dyDescent="0.2">
      <c r="P707" s="298"/>
    </row>
    <row r="708" spans="16:16" x14ac:dyDescent="0.2">
      <c r="P708" s="298"/>
    </row>
    <row r="709" spans="16:16" x14ac:dyDescent="0.2">
      <c r="P709" s="298"/>
    </row>
    <row r="710" spans="16:16" x14ac:dyDescent="0.2">
      <c r="P710" s="298"/>
    </row>
    <row r="711" spans="16:16" x14ac:dyDescent="0.2">
      <c r="P711" s="298"/>
    </row>
    <row r="712" spans="16:16" x14ac:dyDescent="0.2">
      <c r="P712" s="298"/>
    </row>
    <row r="713" spans="16:16" x14ac:dyDescent="0.2">
      <c r="P713" s="298"/>
    </row>
    <row r="714" spans="16:16" x14ac:dyDescent="0.2">
      <c r="P714" s="298"/>
    </row>
    <row r="715" spans="16:16" x14ac:dyDescent="0.2">
      <c r="P715" s="298"/>
    </row>
    <row r="716" spans="16:16" x14ac:dyDescent="0.2">
      <c r="P716" s="298"/>
    </row>
    <row r="717" spans="16:16" x14ac:dyDescent="0.2">
      <c r="P717" s="298"/>
    </row>
    <row r="718" spans="16:16" x14ac:dyDescent="0.2">
      <c r="P718" s="298"/>
    </row>
    <row r="719" spans="16:16" x14ac:dyDescent="0.2">
      <c r="P719" s="298"/>
    </row>
    <row r="720" spans="16:16" x14ac:dyDescent="0.2">
      <c r="P720" s="298"/>
    </row>
    <row r="721" spans="16:16" x14ac:dyDescent="0.2">
      <c r="P721" s="298"/>
    </row>
    <row r="722" spans="16:16" x14ac:dyDescent="0.2">
      <c r="P722" s="298"/>
    </row>
    <row r="723" spans="16:16" x14ac:dyDescent="0.2">
      <c r="P723" s="298"/>
    </row>
    <row r="724" spans="16:16" x14ac:dyDescent="0.2">
      <c r="P724" s="298"/>
    </row>
    <row r="725" spans="16:16" x14ac:dyDescent="0.2">
      <c r="P725" s="298"/>
    </row>
    <row r="726" spans="16:16" x14ac:dyDescent="0.2">
      <c r="P726" s="298"/>
    </row>
    <row r="727" spans="16:16" x14ac:dyDescent="0.2">
      <c r="P727" s="298"/>
    </row>
    <row r="728" spans="16:16" x14ac:dyDescent="0.2">
      <c r="P728" s="298"/>
    </row>
    <row r="729" spans="16:16" x14ac:dyDescent="0.2">
      <c r="P729" s="298"/>
    </row>
    <row r="730" spans="16:16" x14ac:dyDescent="0.2">
      <c r="P730" s="298"/>
    </row>
    <row r="731" spans="16:16" x14ac:dyDescent="0.2">
      <c r="P731" s="298"/>
    </row>
    <row r="732" spans="16:16" x14ac:dyDescent="0.2">
      <c r="P732" s="298"/>
    </row>
    <row r="733" spans="16:16" x14ac:dyDescent="0.2">
      <c r="P733" s="298"/>
    </row>
    <row r="734" spans="16:16" x14ac:dyDescent="0.2">
      <c r="P734" s="298"/>
    </row>
    <row r="735" spans="16:16" x14ac:dyDescent="0.2">
      <c r="P735" s="298"/>
    </row>
    <row r="736" spans="16:16" x14ac:dyDescent="0.2">
      <c r="P736" s="298"/>
    </row>
    <row r="737" spans="16:16" x14ac:dyDescent="0.2">
      <c r="P737" s="298"/>
    </row>
    <row r="738" spans="16:16" x14ac:dyDescent="0.2">
      <c r="P738" s="298"/>
    </row>
    <row r="739" spans="16:16" x14ac:dyDescent="0.2">
      <c r="P739" s="298"/>
    </row>
    <row r="740" spans="16:16" x14ac:dyDescent="0.2">
      <c r="P740" s="298"/>
    </row>
    <row r="741" spans="16:16" x14ac:dyDescent="0.2">
      <c r="P741" s="298"/>
    </row>
    <row r="742" spans="16:16" x14ac:dyDescent="0.2">
      <c r="P742" s="298"/>
    </row>
    <row r="743" spans="16:16" x14ac:dyDescent="0.2">
      <c r="P743" s="298"/>
    </row>
    <row r="744" spans="16:16" x14ac:dyDescent="0.2">
      <c r="P744" s="298"/>
    </row>
    <row r="745" spans="16:16" x14ac:dyDescent="0.2">
      <c r="P745" s="298"/>
    </row>
    <row r="746" spans="16:16" x14ac:dyDescent="0.2">
      <c r="P746" s="298"/>
    </row>
    <row r="747" spans="16:16" x14ac:dyDescent="0.2">
      <c r="P747" s="298"/>
    </row>
    <row r="748" spans="16:16" x14ac:dyDescent="0.2">
      <c r="P748" s="298"/>
    </row>
    <row r="749" spans="16:16" x14ac:dyDescent="0.2">
      <c r="P749" s="298"/>
    </row>
    <row r="750" spans="16:16" x14ac:dyDescent="0.2">
      <c r="P750" s="298"/>
    </row>
    <row r="751" spans="16:16" x14ac:dyDescent="0.2">
      <c r="P751" s="298"/>
    </row>
    <row r="752" spans="16:16" x14ac:dyDescent="0.2">
      <c r="P752" s="298"/>
    </row>
    <row r="753" spans="16:16" x14ac:dyDescent="0.2">
      <c r="P753" s="298"/>
    </row>
    <row r="754" spans="16:16" x14ac:dyDescent="0.2">
      <c r="P754" s="298"/>
    </row>
    <row r="755" spans="16:16" x14ac:dyDescent="0.2">
      <c r="P755" s="298"/>
    </row>
    <row r="756" spans="16:16" x14ac:dyDescent="0.2">
      <c r="P756" s="298"/>
    </row>
    <row r="757" spans="16:16" x14ac:dyDescent="0.2">
      <c r="P757" s="298"/>
    </row>
    <row r="758" spans="16:16" x14ac:dyDescent="0.2">
      <c r="P758" s="298"/>
    </row>
    <row r="759" spans="16:16" x14ac:dyDescent="0.2">
      <c r="P759" s="298"/>
    </row>
    <row r="760" spans="16:16" x14ac:dyDescent="0.2">
      <c r="P760" s="298"/>
    </row>
    <row r="761" spans="16:16" x14ac:dyDescent="0.2">
      <c r="P761" s="298"/>
    </row>
    <row r="762" spans="16:16" x14ac:dyDescent="0.2">
      <c r="P762" s="298"/>
    </row>
    <row r="763" spans="16:16" x14ac:dyDescent="0.2">
      <c r="P763" s="298"/>
    </row>
    <row r="764" spans="16:16" x14ac:dyDescent="0.2">
      <c r="P764" s="298"/>
    </row>
    <row r="765" spans="16:16" x14ac:dyDescent="0.2">
      <c r="P765" s="298"/>
    </row>
    <row r="766" spans="16:16" x14ac:dyDescent="0.2">
      <c r="P766" s="298"/>
    </row>
    <row r="767" spans="16:16" x14ac:dyDescent="0.2">
      <c r="P767" s="298"/>
    </row>
    <row r="768" spans="16:16" x14ac:dyDescent="0.2">
      <c r="P768" s="298"/>
    </row>
    <row r="769" spans="16:16" x14ac:dyDescent="0.2">
      <c r="P769" s="298"/>
    </row>
    <row r="770" spans="16:16" x14ac:dyDescent="0.2">
      <c r="P770" s="298"/>
    </row>
    <row r="771" spans="16:16" x14ac:dyDescent="0.2">
      <c r="P771" s="298"/>
    </row>
    <row r="772" spans="16:16" x14ac:dyDescent="0.2">
      <c r="P772" s="298"/>
    </row>
    <row r="773" spans="16:16" x14ac:dyDescent="0.2">
      <c r="P773" s="298"/>
    </row>
    <row r="774" spans="16:16" x14ac:dyDescent="0.2">
      <c r="P774" s="298"/>
    </row>
    <row r="775" spans="16:16" x14ac:dyDescent="0.2">
      <c r="P775" s="298"/>
    </row>
    <row r="776" spans="16:16" x14ac:dyDescent="0.2">
      <c r="P776" s="298"/>
    </row>
    <row r="777" spans="16:16" x14ac:dyDescent="0.2">
      <c r="P777" s="298"/>
    </row>
    <row r="778" spans="16:16" x14ac:dyDescent="0.2">
      <c r="P778" s="298"/>
    </row>
    <row r="779" spans="16:16" x14ac:dyDescent="0.2">
      <c r="P779" s="298"/>
    </row>
    <row r="780" spans="16:16" x14ac:dyDescent="0.2">
      <c r="P780" s="298"/>
    </row>
    <row r="781" spans="16:16" x14ac:dyDescent="0.2">
      <c r="P781" s="298"/>
    </row>
    <row r="782" spans="16:16" x14ac:dyDescent="0.2">
      <c r="P782" s="298"/>
    </row>
    <row r="783" spans="16:16" x14ac:dyDescent="0.2">
      <c r="P783" s="298"/>
    </row>
    <row r="784" spans="16:16" x14ac:dyDescent="0.2">
      <c r="P784" s="298"/>
    </row>
    <row r="785" spans="16:16" x14ac:dyDescent="0.2">
      <c r="P785" s="298"/>
    </row>
    <row r="786" spans="16:16" x14ac:dyDescent="0.2">
      <c r="P786" s="298"/>
    </row>
    <row r="787" spans="16:16" x14ac:dyDescent="0.2">
      <c r="P787" s="298"/>
    </row>
    <row r="788" spans="16:16" x14ac:dyDescent="0.2">
      <c r="P788" s="298"/>
    </row>
    <row r="789" spans="16:16" x14ac:dyDescent="0.2">
      <c r="P789" s="298"/>
    </row>
    <row r="790" spans="16:16" x14ac:dyDescent="0.2">
      <c r="P790" s="298"/>
    </row>
    <row r="791" spans="16:16" x14ac:dyDescent="0.2">
      <c r="P791" s="298"/>
    </row>
    <row r="792" spans="16:16" x14ac:dyDescent="0.2">
      <c r="P792" s="298"/>
    </row>
    <row r="793" spans="16:16" x14ac:dyDescent="0.2">
      <c r="P793" s="298"/>
    </row>
    <row r="794" spans="16:16" x14ac:dyDescent="0.2">
      <c r="P794" s="298"/>
    </row>
    <row r="795" spans="16:16" x14ac:dyDescent="0.2">
      <c r="P795" s="298"/>
    </row>
    <row r="796" spans="16:16" x14ac:dyDescent="0.2">
      <c r="P796" s="298"/>
    </row>
    <row r="797" spans="16:16" x14ac:dyDescent="0.2">
      <c r="P797" s="298"/>
    </row>
    <row r="798" spans="16:16" x14ac:dyDescent="0.2">
      <c r="P798" s="298"/>
    </row>
    <row r="799" spans="16:16" x14ac:dyDescent="0.2">
      <c r="P799" s="298"/>
    </row>
    <row r="800" spans="16:16" x14ac:dyDescent="0.2">
      <c r="P800" s="298"/>
    </row>
    <row r="801" spans="16:16" x14ac:dyDescent="0.2">
      <c r="P801" s="298"/>
    </row>
    <row r="802" spans="16:16" x14ac:dyDescent="0.2">
      <c r="P802" s="298"/>
    </row>
    <row r="803" spans="16:16" x14ac:dyDescent="0.2">
      <c r="P803" s="298"/>
    </row>
    <row r="804" spans="16:16" x14ac:dyDescent="0.2">
      <c r="P804" s="298"/>
    </row>
    <row r="805" spans="16:16" x14ac:dyDescent="0.2">
      <c r="P805" s="298"/>
    </row>
    <row r="806" spans="16:16" x14ac:dyDescent="0.2">
      <c r="P806" s="298"/>
    </row>
    <row r="807" spans="16:16" x14ac:dyDescent="0.2">
      <c r="P807" s="298"/>
    </row>
    <row r="808" spans="16:16" x14ac:dyDescent="0.2">
      <c r="P808" s="298"/>
    </row>
    <row r="809" spans="16:16" x14ac:dyDescent="0.2">
      <c r="P809" s="298"/>
    </row>
    <row r="810" spans="16:16" x14ac:dyDescent="0.2">
      <c r="P810" s="298"/>
    </row>
    <row r="811" spans="16:16" x14ac:dyDescent="0.2">
      <c r="P811" s="298"/>
    </row>
    <row r="812" spans="16:16" x14ac:dyDescent="0.2">
      <c r="P812" s="298"/>
    </row>
    <row r="813" spans="16:16" x14ac:dyDescent="0.2">
      <c r="P813" s="298"/>
    </row>
    <row r="814" spans="16:16" x14ac:dyDescent="0.2">
      <c r="P814" s="298"/>
    </row>
    <row r="815" spans="16:16" x14ac:dyDescent="0.2">
      <c r="P815" s="298"/>
    </row>
    <row r="816" spans="16:16" x14ac:dyDescent="0.2">
      <c r="P816" s="298"/>
    </row>
    <row r="817" spans="16:16" x14ac:dyDescent="0.2">
      <c r="P817" s="298"/>
    </row>
    <row r="818" spans="16:16" x14ac:dyDescent="0.2">
      <c r="P818" s="298"/>
    </row>
    <row r="819" spans="16:16" x14ac:dyDescent="0.2">
      <c r="P819" s="298"/>
    </row>
    <row r="820" spans="16:16" x14ac:dyDescent="0.2">
      <c r="P820" s="298"/>
    </row>
    <row r="821" spans="16:16" x14ac:dyDescent="0.2">
      <c r="P821" s="298"/>
    </row>
    <row r="822" spans="16:16" x14ac:dyDescent="0.2">
      <c r="P822" s="298"/>
    </row>
    <row r="823" spans="16:16" x14ac:dyDescent="0.2">
      <c r="P823" s="298"/>
    </row>
    <row r="824" spans="16:16" x14ac:dyDescent="0.2">
      <c r="P824" s="298"/>
    </row>
    <row r="825" spans="16:16" x14ac:dyDescent="0.2">
      <c r="P825" s="298"/>
    </row>
    <row r="826" spans="16:16" x14ac:dyDescent="0.2">
      <c r="P826" s="298"/>
    </row>
    <row r="827" spans="16:16" x14ac:dyDescent="0.2">
      <c r="P827" s="298"/>
    </row>
    <row r="828" spans="16:16" x14ac:dyDescent="0.2">
      <c r="P828" s="298"/>
    </row>
    <row r="829" spans="16:16" x14ac:dyDescent="0.2">
      <c r="P829" s="298"/>
    </row>
    <row r="830" spans="16:16" x14ac:dyDescent="0.2">
      <c r="P830" s="298"/>
    </row>
    <row r="831" spans="16:16" x14ac:dyDescent="0.2">
      <c r="P831" s="298"/>
    </row>
    <row r="832" spans="16:16" x14ac:dyDescent="0.2">
      <c r="P832" s="298"/>
    </row>
    <row r="833" spans="16:16" x14ac:dyDescent="0.2">
      <c r="P833" s="298"/>
    </row>
    <row r="834" spans="16:16" x14ac:dyDescent="0.2">
      <c r="P834" s="298"/>
    </row>
    <row r="835" spans="16:16" x14ac:dyDescent="0.2">
      <c r="P835" s="298"/>
    </row>
    <row r="836" spans="16:16" x14ac:dyDescent="0.2">
      <c r="P836" s="298"/>
    </row>
    <row r="837" spans="16:16" x14ac:dyDescent="0.2">
      <c r="P837" s="298"/>
    </row>
    <row r="838" spans="16:16" x14ac:dyDescent="0.2">
      <c r="P838" s="298"/>
    </row>
    <row r="839" spans="16:16" x14ac:dyDescent="0.2">
      <c r="P839" s="298"/>
    </row>
    <row r="840" spans="16:16" x14ac:dyDescent="0.2">
      <c r="P840" s="298"/>
    </row>
    <row r="841" spans="16:16" x14ac:dyDescent="0.2">
      <c r="P841" s="298"/>
    </row>
    <row r="842" spans="16:16" x14ac:dyDescent="0.2">
      <c r="P842" s="298"/>
    </row>
    <row r="843" spans="16:16" x14ac:dyDescent="0.2">
      <c r="P843" s="298"/>
    </row>
    <row r="844" spans="16:16" x14ac:dyDescent="0.2">
      <c r="P844" s="298"/>
    </row>
    <row r="845" spans="16:16" x14ac:dyDescent="0.2">
      <c r="P845" s="298"/>
    </row>
    <row r="846" spans="16:16" x14ac:dyDescent="0.2">
      <c r="P846" s="298"/>
    </row>
    <row r="847" spans="16:16" x14ac:dyDescent="0.2">
      <c r="P847" s="298"/>
    </row>
    <row r="848" spans="16:16" x14ac:dyDescent="0.2">
      <c r="P848" s="298"/>
    </row>
    <row r="849" spans="16:16" x14ac:dyDescent="0.2">
      <c r="P849" s="298"/>
    </row>
    <row r="850" spans="16:16" x14ac:dyDescent="0.2">
      <c r="P850" s="298"/>
    </row>
    <row r="851" spans="16:16" x14ac:dyDescent="0.2">
      <c r="P851" s="298"/>
    </row>
    <row r="852" spans="16:16" x14ac:dyDescent="0.2">
      <c r="P852" s="298"/>
    </row>
    <row r="853" spans="16:16" x14ac:dyDescent="0.2">
      <c r="P853" s="298"/>
    </row>
    <row r="854" spans="16:16" x14ac:dyDescent="0.2">
      <c r="P854" s="298"/>
    </row>
    <row r="855" spans="16:16" x14ac:dyDescent="0.2">
      <c r="P855" s="298"/>
    </row>
    <row r="856" spans="16:16" x14ac:dyDescent="0.2">
      <c r="P856" s="298"/>
    </row>
    <row r="857" spans="16:16" x14ac:dyDescent="0.2">
      <c r="P857" s="298"/>
    </row>
    <row r="858" spans="16:16" x14ac:dyDescent="0.2">
      <c r="P858" s="298"/>
    </row>
    <row r="859" spans="16:16" x14ac:dyDescent="0.2">
      <c r="P859" s="298"/>
    </row>
    <row r="860" spans="16:16" x14ac:dyDescent="0.2">
      <c r="P860" s="298"/>
    </row>
    <row r="861" spans="16:16" x14ac:dyDescent="0.2">
      <c r="P861" s="298"/>
    </row>
    <row r="862" spans="16:16" x14ac:dyDescent="0.2">
      <c r="P862" s="298"/>
    </row>
    <row r="863" spans="16:16" x14ac:dyDescent="0.2">
      <c r="P863" s="298"/>
    </row>
    <row r="864" spans="16:16" x14ac:dyDescent="0.2">
      <c r="P864" s="298"/>
    </row>
    <row r="865" spans="16:16" x14ac:dyDescent="0.2">
      <c r="P865" s="298"/>
    </row>
    <row r="866" spans="16:16" x14ac:dyDescent="0.2">
      <c r="P866" s="298"/>
    </row>
    <row r="867" spans="16:16" x14ac:dyDescent="0.2">
      <c r="P867" s="298"/>
    </row>
    <row r="868" spans="16:16" x14ac:dyDescent="0.2">
      <c r="P868" s="298"/>
    </row>
    <row r="869" spans="16:16" x14ac:dyDescent="0.2">
      <c r="P869" s="298"/>
    </row>
    <row r="870" spans="16:16" x14ac:dyDescent="0.2">
      <c r="P870" s="298"/>
    </row>
    <row r="871" spans="16:16" x14ac:dyDescent="0.2">
      <c r="P871" s="298"/>
    </row>
    <row r="872" spans="16:16" x14ac:dyDescent="0.2">
      <c r="P872" s="298"/>
    </row>
    <row r="873" spans="16:16" x14ac:dyDescent="0.2">
      <c r="P873" s="298"/>
    </row>
    <row r="874" spans="16:16" x14ac:dyDescent="0.2">
      <c r="P874" s="298"/>
    </row>
    <row r="875" spans="16:16" x14ac:dyDescent="0.2">
      <c r="P875" s="298"/>
    </row>
    <row r="876" spans="16:16" x14ac:dyDescent="0.2">
      <c r="P876" s="298"/>
    </row>
    <row r="877" spans="16:16" x14ac:dyDescent="0.2">
      <c r="P877" s="298"/>
    </row>
    <row r="878" spans="16:16" x14ac:dyDescent="0.2">
      <c r="P878" s="298"/>
    </row>
    <row r="879" spans="16:16" x14ac:dyDescent="0.2">
      <c r="P879" s="298"/>
    </row>
    <row r="880" spans="16:16" x14ac:dyDescent="0.2">
      <c r="P880" s="298"/>
    </row>
    <row r="881" spans="16:16" x14ac:dyDescent="0.2">
      <c r="P881" s="298"/>
    </row>
    <row r="882" spans="16:16" x14ac:dyDescent="0.2">
      <c r="P882" s="298"/>
    </row>
    <row r="883" spans="16:16" x14ac:dyDescent="0.2">
      <c r="P883" s="298"/>
    </row>
    <row r="884" spans="16:16" x14ac:dyDescent="0.2">
      <c r="P884" s="298"/>
    </row>
    <row r="885" spans="16:16" x14ac:dyDescent="0.2">
      <c r="P885" s="298"/>
    </row>
    <row r="886" spans="16:16" x14ac:dyDescent="0.2">
      <c r="P886" s="298"/>
    </row>
    <row r="887" spans="16:16" x14ac:dyDescent="0.2">
      <c r="P887" s="298"/>
    </row>
    <row r="888" spans="16:16" x14ac:dyDescent="0.2">
      <c r="P888" s="298"/>
    </row>
    <row r="889" spans="16:16" x14ac:dyDescent="0.2">
      <c r="P889" s="298"/>
    </row>
    <row r="890" spans="16:16" x14ac:dyDescent="0.2">
      <c r="P890" s="298"/>
    </row>
    <row r="891" spans="16:16" x14ac:dyDescent="0.2">
      <c r="P891" s="298"/>
    </row>
    <row r="892" spans="16:16" x14ac:dyDescent="0.2">
      <c r="P892" s="298"/>
    </row>
    <row r="893" spans="16:16" x14ac:dyDescent="0.2">
      <c r="P893" s="298"/>
    </row>
    <row r="894" spans="16:16" x14ac:dyDescent="0.2">
      <c r="P894" s="298"/>
    </row>
    <row r="895" spans="16:16" x14ac:dyDescent="0.2">
      <c r="P895" s="298"/>
    </row>
    <row r="896" spans="16:16" x14ac:dyDescent="0.2">
      <c r="P896" s="298"/>
    </row>
    <row r="897" spans="16:16" x14ac:dyDescent="0.2">
      <c r="P897" s="298"/>
    </row>
    <row r="898" spans="16:16" x14ac:dyDescent="0.2">
      <c r="P898" s="298"/>
    </row>
    <row r="899" spans="16:16" x14ac:dyDescent="0.2">
      <c r="P899" s="298"/>
    </row>
    <row r="900" spans="16:16" x14ac:dyDescent="0.2">
      <c r="P900" s="298"/>
    </row>
    <row r="901" spans="16:16" x14ac:dyDescent="0.2">
      <c r="P901" s="298"/>
    </row>
    <row r="902" spans="16:16" x14ac:dyDescent="0.2">
      <c r="P902" s="298"/>
    </row>
    <row r="903" spans="16:16" x14ac:dyDescent="0.2">
      <c r="P903" s="298"/>
    </row>
    <row r="904" spans="16:16" x14ac:dyDescent="0.2">
      <c r="P904" s="298"/>
    </row>
    <row r="905" spans="16:16" x14ac:dyDescent="0.2">
      <c r="P905" s="298"/>
    </row>
    <row r="906" spans="16:16" x14ac:dyDescent="0.2">
      <c r="P906" s="298"/>
    </row>
    <row r="907" spans="16:16" x14ac:dyDescent="0.2">
      <c r="P907" s="298"/>
    </row>
    <row r="908" spans="16:16" x14ac:dyDescent="0.2">
      <c r="P908" s="298"/>
    </row>
    <row r="909" spans="16:16" x14ac:dyDescent="0.2">
      <c r="P909" s="298"/>
    </row>
    <row r="910" spans="16:16" x14ac:dyDescent="0.2">
      <c r="P910" s="298"/>
    </row>
    <row r="911" spans="16:16" x14ac:dyDescent="0.2">
      <c r="P911" s="298"/>
    </row>
    <row r="912" spans="16:16" x14ac:dyDescent="0.2">
      <c r="P912" s="298"/>
    </row>
    <row r="913" spans="16:16" x14ac:dyDescent="0.2">
      <c r="P913" s="298"/>
    </row>
    <row r="914" spans="16:16" x14ac:dyDescent="0.2">
      <c r="P914" s="298"/>
    </row>
    <row r="915" spans="16:16" x14ac:dyDescent="0.2">
      <c r="P915" s="298"/>
    </row>
    <row r="916" spans="16:16" x14ac:dyDescent="0.2">
      <c r="P916" s="298"/>
    </row>
    <row r="917" spans="16:16" x14ac:dyDescent="0.2">
      <c r="P917" s="298"/>
    </row>
    <row r="918" spans="16:16" x14ac:dyDescent="0.2">
      <c r="P918" s="298"/>
    </row>
    <row r="919" spans="16:16" x14ac:dyDescent="0.2">
      <c r="P919" s="298"/>
    </row>
    <row r="920" spans="16:16" x14ac:dyDescent="0.2">
      <c r="P920" s="298"/>
    </row>
    <row r="921" spans="16:16" x14ac:dyDescent="0.2">
      <c r="P921" s="298"/>
    </row>
    <row r="922" spans="16:16" x14ac:dyDescent="0.2">
      <c r="P922" s="298"/>
    </row>
    <row r="923" spans="16:16" x14ac:dyDescent="0.2">
      <c r="P923" s="298"/>
    </row>
    <row r="924" spans="16:16" x14ac:dyDescent="0.2">
      <c r="P924" s="298"/>
    </row>
    <row r="925" spans="16:16" x14ac:dyDescent="0.2">
      <c r="P925" s="298"/>
    </row>
    <row r="926" spans="16:16" x14ac:dyDescent="0.2">
      <c r="P926" s="298"/>
    </row>
    <row r="927" spans="16:16" x14ac:dyDescent="0.2">
      <c r="P927" s="298"/>
    </row>
    <row r="928" spans="16:16" x14ac:dyDescent="0.2">
      <c r="P928" s="298"/>
    </row>
    <row r="929" spans="16:16" x14ac:dyDescent="0.2">
      <c r="P929" s="298"/>
    </row>
    <row r="930" spans="16:16" x14ac:dyDescent="0.2">
      <c r="P930" s="298"/>
    </row>
    <row r="931" spans="16:16" x14ac:dyDescent="0.2">
      <c r="P931" s="298"/>
    </row>
    <row r="932" spans="16:16" x14ac:dyDescent="0.2">
      <c r="P932" s="298"/>
    </row>
    <row r="933" spans="16:16" x14ac:dyDescent="0.2">
      <c r="P933" s="298"/>
    </row>
    <row r="934" spans="16:16" x14ac:dyDescent="0.2">
      <c r="P934" s="298"/>
    </row>
    <row r="935" spans="16:16" x14ac:dyDescent="0.2">
      <c r="P935" s="298"/>
    </row>
    <row r="936" spans="16:16" x14ac:dyDescent="0.2">
      <c r="P936" s="298"/>
    </row>
    <row r="937" spans="16:16" x14ac:dyDescent="0.2">
      <c r="P937" s="298"/>
    </row>
    <row r="938" spans="16:16" x14ac:dyDescent="0.2">
      <c r="P938" s="298"/>
    </row>
    <row r="939" spans="16:16" x14ac:dyDescent="0.2">
      <c r="P939" s="298"/>
    </row>
    <row r="940" spans="16:16" x14ac:dyDescent="0.2">
      <c r="P940" s="298"/>
    </row>
    <row r="941" spans="16:16" x14ac:dyDescent="0.2">
      <c r="P941" s="298"/>
    </row>
    <row r="942" spans="16:16" x14ac:dyDescent="0.2">
      <c r="P942" s="298"/>
    </row>
    <row r="943" spans="16:16" x14ac:dyDescent="0.2">
      <c r="P943" s="298"/>
    </row>
    <row r="944" spans="16:16" x14ac:dyDescent="0.2">
      <c r="P944" s="298"/>
    </row>
    <row r="945" spans="16:16" x14ac:dyDescent="0.2">
      <c r="P945" s="298"/>
    </row>
    <row r="946" spans="16:16" x14ac:dyDescent="0.2">
      <c r="P946" s="298"/>
    </row>
    <row r="947" spans="16:16" x14ac:dyDescent="0.2">
      <c r="P947" s="298"/>
    </row>
    <row r="948" spans="16:16" x14ac:dyDescent="0.2">
      <c r="P948" s="298"/>
    </row>
    <row r="949" spans="16:16" x14ac:dyDescent="0.2">
      <c r="P949" s="298"/>
    </row>
    <row r="950" spans="16:16" x14ac:dyDescent="0.2">
      <c r="P950" s="298"/>
    </row>
    <row r="951" spans="16:16" x14ac:dyDescent="0.2">
      <c r="P951" s="298"/>
    </row>
    <row r="952" spans="16:16" x14ac:dyDescent="0.2">
      <c r="P952" s="298"/>
    </row>
    <row r="953" spans="16:16" x14ac:dyDescent="0.2">
      <c r="P953" s="298"/>
    </row>
    <row r="954" spans="16:16" x14ac:dyDescent="0.2">
      <c r="P954" s="298"/>
    </row>
    <row r="955" spans="16:16" x14ac:dyDescent="0.2">
      <c r="P955" s="298"/>
    </row>
    <row r="956" spans="16:16" x14ac:dyDescent="0.2">
      <c r="P956" s="298"/>
    </row>
    <row r="957" spans="16:16" x14ac:dyDescent="0.2">
      <c r="P957" s="298"/>
    </row>
    <row r="958" spans="16:16" x14ac:dyDescent="0.2">
      <c r="P958" s="298"/>
    </row>
    <row r="959" spans="16:16" x14ac:dyDescent="0.2">
      <c r="P959" s="298"/>
    </row>
    <row r="960" spans="16:16" x14ac:dyDescent="0.2">
      <c r="P960" s="298"/>
    </row>
    <row r="961" spans="16:16" x14ac:dyDescent="0.2">
      <c r="P961" s="298"/>
    </row>
    <row r="962" spans="16:16" x14ac:dyDescent="0.2">
      <c r="P962" s="298"/>
    </row>
    <row r="963" spans="16:16" x14ac:dyDescent="0.2">
      <c r="P963" s="298"/>
    </row>
    <row r="964" spans="16:16" x14ac:dyDescent="0.2">
      <c r="P964" s="298"/>
    </row>
    <row r="965" spans="16:16" x14ac:dyDescent="0.2">
      <c r="P965" s="298"/>
    </row>
    <row r="966" spans="16:16" x14ac:dyDescent="0.2">
      <c r="P966" s="298"/>
    </row>
    <row r="967" spans="16:16" x14ac:dyDescent="0.2">
      <c r="P967" s="298"/>
    </row>
    <row r="968" spans="16:16" x14ac:dyDescent="0.2">
      <c r="P968" s="298"/>
    </row>
    <row r="969" spans="16:16" x14ac:dyDescent="0.2">
      <c r="P969" s="298"/>
    </row>
    <row r="970" spans="16:16" x14ac:dyDescent="0.2">
      <c r="P970" s="298"/>
    </row>
    <row r="971" spans="16:16" x14ac:dyDescent="0.2">
      <c r="P971" s="298"/>
    </row>
    <row r="972" spans="16:16" x14ac:dyDescent="0.2">
      <c r="P972" s="298"/>
    </row>
    <row r="973" spans="16:16" x14ac:dyDescent="0.2">
      <c r="P973" s="298"/>
    </row>
    <row r="974" spans="16:16" x14ac:dyDescent="0.2">
      <c r="P974" s="298"/>
    </row>
    <row r="975" spans="16:16" x14ac:dyDescent="0.2">
      <c r="P975" s="298"/>
    </row>
    <row r="976" spans="16:16" x14ac:dyDescent="0.2">
      <c r="P976" s="298"/>
    </row>
    <row r="977" spans="16:16" x14ac:dyDescent="0.2">
      <c r="P977" s="298"/>
    </row>
    <row r="978" spans="16:16" x14ac:dyDescent="0.2">
      <c r="P978" s="298"/>
    </row>
    <row r="979" spans="16:16" x14ac:dyDescent="0.2">
      <c r="P979" s="298"/>
    </row>
    <row r="980" spans="16:16" x14ac:dyDescent="0.2">
      <c r="P980" s="298"/>
    </row>
    <row r="981" spans="16:16" x14ac:dyDescent="0.2">
      <c r="P981" s="298"/>
    </row>
    <row r="982" spans="16:16" x14ac:dyDescent="0.2">
      <c r="P982" s="298"/>
    </row>
    <row r="983" spans="16:16" x14ac:dyDescent="0.2">
      <c r="P983" s="298"/>
    </row>
    <row r="984" spans="16:16" x14ac:dyDescent="0.2">
      <c r="P984" s="298"/>
    </row>
    <row r="985" spans="16:16" x14ac:dyDescent="0.2">
      <c r="P985" s="298"/>
    </row>
    <row r="986" spans="16:16" x14ac:dyDescent="0.2">
      <c r="P986" s="298"/>
    </row>
    <row r="987" spans="16:16" x14ac:dyDescent="0.2">
      <c r="P987" s="298"/>
    </row>
    <row r="988" spans="16:16" x14ac:dyDescent="0.2">
      <c r="P988" s="298"/>
    </row>
    <row r="989" spans="16:16" x14ac:dyDescent="0.2">
      <c r="P989" s="298"/>
    </row>
    <row r="990" spans="16:16" x14ac:dyDescent="0.2">
      <c r="P990" s="298"/>
    </row>
    <row r="991" spans="16:16" x14ac:dyDescent="0.2">
      <c r="P991" s="298"/>
    </row>
    <row r="992" spans="16:16" x14ac:dyDescent="0.2">
      <c r="P992" s="298"/>
    </row>
    <row r="993" spans="16:16" x14ac:dyDescent="0.2">
      <c r="P993" s="298"/>
    </row>
    <row r="994" spans="16:16" x14ac:dyDescent="0.2">
      <c r="P994" s="298"/>
    </row>
    <row r="995" spans="16:16" x14ac:dyDescent="0.2">
      <c r="P995" s="298"/>
    </row>
    <row r="996" spans="16:16" x14ac:dyDescent="0.2">
      <c r="P996" s="298"/>
    </row>
    <row r="997" spans="16:16" x14ac:dyDescent="0.2">
      <c r="P997" s="298"/>
    </row>
    <row r="998" spans="16:16" x14ac:dyDescent="0.2">
      <c r="P998" s="298"/>
    </row>
    <row r="999" spans="16:16" x14ac:dyDescent="0.2">
      <c r="P999" s="298"/>
    </row>
    <row r="1000" spans="16:16" x14ac:dyDescent="0.2">
      <c r="P1000" s="298"/>
    </row>
    <row r="1001" spans="16:16" x14ac:dyDescent="0.2">
      <c r="P1001" s="298"/>
    </row>
    <row r="1002" spans="16:16" x14ac:dyDescent="0.2">
      <c r="P1002" s="298"/>
    </row>
    <row r="1003" spans="16:16" x14ac:dyDescent="0.2">
      <c r="P1003" s="298"/>
    </row>
    <row r="1004" spans="16:16" x14ac:dyDescent="0.2">
      <c r="P1004" s="298"/>
    </row>
    <row r="1005" spans="16:16" x14ac:dyDescent="0.2">
      <c r="P1005" s="298"/>
    </row>
    <row r="1006" spans="16:16" x14ac:dyDescent="0.2">
      <c r="P1006" s="298"/>
    </row>
    <row r="1007" spans="16:16" x14ac:dyDescent="0.2">
      <c r="P1007" s="298"/>
    </row>
    <row r="1008" spans="16:16" x14ac:dyDescent="0.2">
      <c r="P1008" s="298"/>
    </row>
    <row r="1009" spans="16:16" x14ac:dyDescent="0.2">
      <c r="P1009" s="298"/>
    </row>
    <row r="1010" spans="16:16" x14ac:dyDescent="0.2">
      <c r="P1010" s="298"/>
    </row>
    <row r="1011" spans="16:16" x14ac:dyDescent="0.2">
      <c r="P1011" s="298"/>
    </row>
    <row r="1012" spans="16:16" x14ac:dyDescent="0.2">
      <c r="P1012" s="298"/>
    </row>
    <row r="1013" spans="16:16" x14ac:dyDescent="0.2">
      <c r="P1013" s="298"/>
    </row>
    <row r="1014" spans="16:16" x14ac:dyDescent="0.2">
      <c r="P1014" s="298"/>
    </row>
    <row r="1015" spans="16:16" x14ac:dyDescent="0.2">
      <c r="P1015" s="298"/>
    </row>
    <row r="1016" spans="16:16" x14ac:dyDescent="0.2">
      <c r="P1016" s="298"/>
    </row>
    <row r="1017" spans="16:16" x14ac:dyDescent="0.2">
      <c r="P1017" s="298"/>
    </row>
    <row r="1018" spans="16:16" x14ac:dyDescent="0.2">
      <c r="P1018" s="298"/>
    </row>
    <row r="1019" spans="16:16" x14ac:dyDescent="0.2">
      <c r="P1019" s="298"/>
    </row>
    <row r="1020" spans="16:16" x14ac:dyDescent="0.2">
      <c r="P1020" s="298"/>
    </row>
    <row r="1021" spans="16:16" x14ac:dyDescent="0.2">
      <c r="P1021" s="298"/>
    </row>
    <row r="1022" spans="16:16" x14ac:dyDescent="0.2">
      <c r="P1022" s="298"/>
    </row>
    <row r="1023" spans="16:16" x14ac:dyDescent="0.2">
      <c r="P1023" s="298"/>
    </row>
    <row r="1024" spans="16:16" x14ac:dyDescent="0.2">
      <c r="P1024" s="298"/>
    </row>
    <row r="1025" spans="16:16" x14ac:dyDescent="0.2">
      <c r="P1025" s="298"/>
    </row>
    <row r="1026" spans="16:16" x14ac:dyDescent="0.2">
      <c r="P1026" s="298"/>
    </row>
    <row r="1027" spans="16:16" x14ac:dyDescent="0.2">
      <c r="P1027" s="298"/>
    </row>
    <row r="1028" spans="16:16" x14ac:dyDescent="0.2">
      <c r="P1028" s="298"/>
    </row>
    <row r="1029" spans="16:16" x14ac:dyDescent="0.2">
      <c r="P1029" s="298"/>
    </row>
    <row r="1030" spans="16:16" x14ac:dyDescent="0.2">
      <c r="P1030" s="298"/>
    </row>
    <row r="1031" spans="16:16" x14ac:dyDescent="0.2">
      <c r="P1031" s="298"/>
    </row>
    <row r="1032" spans="16:16" x14ac:dyDescent="0.2">
      <c r="P1032" s="298"/>
    </row>
    <row r="1033" spans="16:16" x14ac:dyDescent="0.2">
      <c r="P1033" s="298"/>
    </row>
    <row r="1034" spans="16:16" x14ac:dyDescent="0.2">
      <c r="P1034" s="298"/>
    </row>
    <row r="1035" spans="16:16" x14ac:dyDescent="0.2">
      <c r="P1035" s="298"/>
    </row>
    <row r="1036" spans="16:16" x14ac:dyDescent="0.2">
      <c r="P1036" s="298"/>
    </row>
    <row r="1037" spans="16:16" x14ac:dyDescent="0.2">
      <c r="P1037" s="298"/>
    </row>
    <row r="1038" spans="16:16" x14ac:dyDescent="0.2">
      <c r="P1038" s="298"/>
    </row>
    <row r="1039" spans="16:16" x14ac:dyDescent="0.2">
      <c r="P1039" s="298"/>
    </row>
    <row r="1040" spans="16:16" x14ac:dyDescent="0.2">
      <c r="P1040" s="298"/>
    </row>
    <row r="1041" spans="16:16" x14ac:dyDescent="0.2">
      <c r="P1041" s="298"/>
    </row>
    <row r="1042" spans="16:16" x14ac:dyDescent="0.2">
      <c r="P1042" s="298"/>
    </row>
    <row r="1043" spans="16:16" x14ac:dyDescent="0.2">
      <c r="P1043" s="298"/>
    </row>
    <row r="1044" spans="16:16" x14ac:dyDescent="0.2">
      <c r="P1044" s="298"/>
    </row>
    <row r="1045" spans="16:16" x14ac:dyDescent="0.2">
      <c r="P1045" s="298"/>
    </row>
    <row r="1046" spans="16:16" x14ac:dyDescent="0.2">
      <c r="P1046" s="298"/>
    </row>
    <row r="1047" spans="16:16" x14ac:dyDescent="0.2">
      <c r="P1047" s="298"/>
    </row>
    <row r="1048" spans="16:16" x14ac:dyDescent="0.2">
      <c r="P1048" s="298"/>
    </row>
    <row r="1049" spans="16:16" x14ac:dyDescent="0.2">
      <c r="P1049" s="298"/>
    </row>
    <row r="1050" spans="16:16" x14ac:dyDescent="0.2">
      <c r="P1050" s="298"/>
    </row>
    <row r="1051" spans="16:16" x14ac:dyDescent="0.2">
      <c r="P1051" s="298"/>
    </row>
    <row r="1052" spans="16:16" x14ac:dyDescent="0.2">
      <c r="P1052" s="298"/>
    </row>
    <row r="1053" spans="16:16" x14ac:dyDescent="0.2">
      <c r="P1053" s="298"/>
    </row>
    <row r="1054" spans="16:16" x14ac:dyDescent="0.2">
      <c r="P1054" s="298"/>
    </row>
    <row r="1055" spans="16:16" x14ac:dyDescent="0.2">
      <c r="P1055" s="298"/>
    </row>
    <row r="1056" spans="16:16" x14ac:dyDescent="0.2">
      <c r="P1056" s="298"/>
    </row>
    <row r="1057" spans="16:16" x14ac:dyDescent="0.2">
      <c r="P1057" s="298"/>
    </row>
    <row r="1058" spans="16:16" x14ac:dyDescent="0.2">
      <c r="P1058" s="298"/>
    </row>
    <row r="1059" spans="16:16" x14ac:dyDescent="0.2">
      <c r="P1059" s="298"/>
    </row>
    <row r="1060" spans="16:16" x14ac:dyDescent="0.2">
      <c r="P1060" s="298"/>
    </row>
    <row r="1061" spans="16:16" x14ac:dyDescent="0.2">
      <c r="P1061" s="298"/>
    </row>
    <row r="1062" spans="16:16" x14ac:dyDescent="0.2">
      <c r="P1062" s="298"/>
    </row>
    <row r="1063" spans="16:16" x14ac:dyDescent="0.2">
      <c r="P1063" s="298"/>
    </row>
    <row r="1064" spans="16:16" x14ac:dyDescent="0.2">
      <c r="P1064" s="298"/>
    </row>
    <row r="1065" spans="16:16" x14ac:dyDescent="0.2">
      <c r="P1065" s="298"/>
    </row>
    <row r="1066" spans="16:16" x14ac:dyDescent="0.2">
      <c r="P1066" s="298"/>
    </row>
    <row r="1067" spans="16:16" x14ac:dyDescent="0.2">
      <c r="P1067" s="298"/>
    </row>
    <row r="1068" spans="16:16" x14ac:dyDescent="0.2">
      <c r="P1068" s="298"/>
    </row>
    <row r="1069" spans="16:16" x14ac:dyDescent="0.2">
      <c r="P1069" s="298"/>
    </row>
    <row r="1070" spans="16:16" x14ac:dyDescent="0.2">
      <c r="P1070" s="298"/>
    </row>
    <row r="1071" spans="16:16" x14ac:dyDescent="0.2">
      <c r="P1071" s="298"/>
    </row>
    <row r="1072" spans="16:16" x14ac:dyDescent="0.2">
      <c r="P1072" s="298"/>
    </row>
    <row r="1073" spans="16:16" x14ac:dyDescent="0.2">
      <c r="P1073" s="298"/>
    </row>
    <row r="1074" spans="16:16" x14ac:dyDescent="0.2">
      <c r="P1074" s="298"/>
    </row>
    <row r="1075" spans="16:16" x14ac:dyDescent="0.2">
      <c r="P1075" s="298"/>
    </row>
    <row r="1076" spans="16:16" x14ac:dyDescent="0.2">
      <c r="P1076" s="298"/>
    </row>
    <row r="1077" spans="16:16" x14ac:dyDescent="0.2">
      <c r="P1077" s="298"/>
    </row>
    <row r="1078" spans="16:16" x14ac:dyDescent="0.2">
      <c r="P1078" s="298"/>
    </row>
    <row r="1079" spans="16:16" x14ac:dyDescent="0.2">
      <c r="P1079" s="298"/>
    </row>
    <row r="1080" spans="16:16" x14ac:dyDescent="0.2">
      <c r="P1080" s="298"/>
    </row>
    <row r="1081" spans="16:16" x14ac:dyDescent="0.2">
      <c r="P1081" s="298"/>
    </row>
    <row r="1082" spans="16:16" x14ac:dyDescent="0.2">
      <c r="P1082" s="298"/>
    </row>
    <row r="1083" spans="16:16" x14ac:dyDescent="0.2">
      <c r="P1083" s="298"/>
    </row>
    <row r="1084" spans="16:16" x14ac:dyDescent="0.2">
      <c r="P1084" s="298"/>
    </row>
    <row r="1085" spans="16:16" x14ac:dyDescent="0.2">
      <c r="P1085" s="298"/>
    </row>
    <row r="1086" spans="16:16" x14ac:dyDescent="0.2">
      <c r="P1086" s="298"/>
    </row>
    <row r="1087" spans="16:16" x14ac:dyDescent="0.2">
      <c r="P1087" s="298"/>
    </row>
    <row r="1088" spans="16:16" x14ac:dyDescent="0.2">
      <c r="P1088" s="298"/>
    </row>
    <row r="1089" spans="16:16" x14ac:dyDescent="0.2">
      <c r="P1089" s="298"/>
    </row>
    <row r="1090" spans="16:16" x14ac:dyDescent="0.2">
      <c r="P1090" s="298"/>
    </row>
    <row r="1091" spans="16:16" x14ac:dyDescent="0.2">
      <c r="P1091" s="298"/>
    </row>
    <row r="1092" spans="16:16" x14ac:dyDescent="0.2">
      <c r="P1092" s="298"/>
    </row>
    <row r="1093" spans="16:16" x14ac:dyDescent="0.2">
      <c r="P1093" s="298"/>
    </row>
    <row r="1094" spans="16:16" x14ac:dyDescent="0.2">
      <c r="P1094" s="298"/>
    </row>
    <row r="1095" spans="16:16" x14ac:dyDescent="0.2">
      <c r="P1095" s="298"/>
    </row>
    <row r="1096" spans="16:16" x14ac:dyDescent="0.2">
      <c r="P1096" s="298"/>
    </row>
    <row r="1097" spans="16:16" x14ac:dyDescent="0.2">
      <c r="P1097" s="298"/>
    </row>
    <row r="1098" spans="16:16" x14ac:dyDescent="0.2">
      <c r="P1098" s="298"/>
    </row>
    <row r="1099" spans="16:16" x14ac:dyDescent="0.2">
      <c r="P1099" s="298"/>
    </row>
    <row r="1100" spans="16:16" x14ac:dyDescent="0.2">
      <c r="P1100" s="298"/>
    </row>
    <row r="1101" spans="16:16" x14ac:dyDescent="0.2">
      <c r="P1101" s="298"/>
    </row>
    <row r="1102" spans="16:16" x14ac:dyDescent="0.2">
      <c r="P1102" s="298"/>
    </row>
    <row r="1103" spans="16:16" x14ac:dyDescent="0.2">
      <c r="P1103" s="298"/>
    </row>
    <row r="1104" spans="16:16" x14ac:dyDescent="0.2">
      <c r="P1104" s="298"/>
    </row>
    <row r="1105" spans="16:16" x14ac:dyDescent="0.2">
      <c r="P1105" s="298"/>
    </row>
    <row r="1106" spans="16:16" x14ac:dyDescent="0.2">
      <c r="P1106" s="298"/>
    </row>
    <row r="1107" spans="16:16" x14ac:dyDescent="0.2">
      <c r="P1107" s="298"/>
    </row>
    <row r="1108" spans="16:16" x14ac:dyDescent="0.2">
      <c r="P1108" s="298"/>
    </row>
    <row r="1109" spans="16:16" x14ac:dyDescent="0.2">
      <c r="P1109" s="298"/>
    </row>
    <row r="1110" spans="16:16" x14ac:dyDescent="0.2">
      <c r="P1110" s="298"/>
    </row>
    <row r="1111" spans="16:16" x14ac:dyDescent="0.2">
      <c r="P1111" s="298"/>
    </row>
    <row r="1112" spans="16:16" x14ac:dyDescent="0.2">
      <c r="P1112" s="298"/>
    </row>
    <row r="1113" spans="16:16" x14ac:dyDescent="0.2">
      <c r="P1113" s="298"/>
    </row>
    <row r="1114" spans="16:16" x14ac:dyDescent="0.2">
      <c r="P1114" s="298"/>
    </row>
    <row r="1115" spans="16:16" x14ac:dyDescent="0.2">
      <c r="P1115" s="298"/>
    </row>
    <row r="1116" spans="16:16" x14ac:dyDescent="0.2">
      <c r="P1116" s="298"/>
    </row>
    <row r="1117" spans="16:16" x14ac:dyDescent="0.2">
      <c r="P1117" s="298"/>
    </row>
    <row r="1118" spans="16:16" x14ac:dyDescent="0.2">
      <c r="P1118" s="298"/>
    </row>
    <row r="1119" spans="16:16" x14ac:dyDescent="0.2">
      <c r="P1119" s="298"/>
    </row>
    <row r="1120" spans="16:16" x14ac:dyDescent="0.2">
      <c r="P1120" s="298"/>
    </row>
    <row r="1121" spans="16:16" x14ac:dyDescent="0.2">
      <c r="P1121" s="298"/>
    </row>
    <row r="1122" spans="16:16" x14ac:dyDescent="0.2">
      <c r="P1122" s="298"/>
    </row>
    <row r="1123" spans="16:16" x14ac:dyDescent="0.2">
      <c r="P1123" s="298"/>
    </row>
    <row r="1124" spans="16:16" x14ac:dyDescent="0.2">
      <c r="P1124" s="298"/>
    </row>
    <row r="1125" spans="16:16" x14ac:dyDescent="0.2">
      <c r="P1125" s="298"/>
    </row>
    <row r="1126" spans="16:16" x14ac:dyDescent="0.2">
      <c r="P1126" s="298"/>
    </row>
    <row r="1127" spans="16:16" x14ac:dyDescent="0.2">
      <c r="P1127" s="298"/>
    </row>
    <row r="1128" spans="16:16" x14ac:dyDescent="0.2">
      <c r="P1128" s="298"/>
    </row>
    <row r="1129" spans="16:16" x14ac:dyDescent="0.2">
      <c r="P1129" s="298"/>
    </row>
    <row r="1130" spans="16:16" x14ac:dyDescent="0.2">
      <c r="P1130" s="298"/>
    </row>
    <row r="1131" spans="16:16" x14ac:dyDescent="0.2">
      <c r="P1131" s="298"/>
    </row>
    <row r="1132" spans="16:16" x14ac:dyDescent="0.2">
      <c r="P1132" s="298"/>
    </row>
    <row r="1133" spans="16:16" x14ac:dyDescent="0.2">
      <c r="P1133" s="298"/>
    </row>
    <row r="1134" spans="16:16" x14ac:dyDescent="0.2">
      <c r="P1134" s="298"/>
    </row>
    <row r="1135" spans="16:16" x14ac:dyDescent="0.2">
      <c r="P1135" s="298"/>
    </row>
    <row r="1136" spans="16:16" x14ac:dyDescent="0.2">
      <c r="P1136" s="298"/>
    </row>
    <row r="1137" spans="16:16" x14ac:dyDescent="0.2">
      <c r="P1137" s="298"/>
    </row>
    <row r="1138" spans="16:16" x14ac:dyDescent="0.2">
      <c r="P1138" s="298"/>
    </row>
    <row r="1139" spans="16:16" x14ac:dyDescent="0.2">
      <c r="P1139" s="298"/>
    </row>
    <row r="1140" spans="16:16" x14ac:dyDescent="0.2">
      <c r="P1140" s="298"/>
    </row>
    <row r="1141" spans="16:16" x14ac:dyDescent="0.2">
      <c r="P1141" s="298"/>
    </row>
    <row r="1142" spans="16:16" x14ac:dyDescent="0.2">
      <c r="P1142" s="298"/>
    </row>
    <row r="1143" spans="16:16" x14ac:dyDescent="0.2">
      <c r="P1143" s="298"/>
    </row>
    <row r="1144" spans="16:16" x14ac:dyDescent="0.2">
      <c r="P1144" s="298"/>
    </row>
    <row r="1145" spans="16:16" x14ac:dyDescent="0.2">
      <c r="P1145" s="298"/>
    </row>
    <row r="1146" spans="16:16" x14ac:dyDescent="0.2">
      <c r="P1146" s="298"/>
    </row>
    <row r="1147" spans="16:16" x14ac:dyDescent="0.2">
      <c r="P1147" s="298"/>
    </row>
    <row r="1148" spans="16:16" x14ac:dyDescent="0.2">
      <c r="P1148" s="298"/>
    </row>
    <row r="1149" spans="16:16" x14ac:dyDescent="0.2">
      <c r="P1149" s="298"/>
    </row>
    <row r="1150" spans="16:16" x14ac:dyDescent="0.2">
      <c r="P1150" s="298"/>
    </row>
    <row r="1151" spans="16:16" x14ac:dyDescent="0.2">
      <c r="P1151" s="298"/>
    </row>
    <row r="1152" spans="16:16" x14ac:dyDescent="0.2">
      <c r="P1152" s="298"/>
    </row>
    <row r="1153" spans="16:16" x14ac:dyDescent="0.2">
      <c r="P1153" s="298"/>
    </row>
    <row r="1154" spans="16:16" x14ac:dyDescent="0.2">
      <c r="P1154" s="298"/>
    </row>
    <row r="1155" spans="16:16" x14ac:dyDescent="0.2">
      <c r="P1155" s="298"/>
    </row>
    <row r="1156" spans="16:16" x14ac:dyDescent="0.2">
      <c r="P1156" s="298"/>
    </row>
    <row r="1157" spans="16:16" x14ac:dyDescent="0.2">
      <c r="P1157" s="298"/>
    </row>
    <row r="1158" spans="16:16" x14ac:dyDescent="0.2">
      <c r="P1158" s="298"/>
    </row>
    <row r="1159" spans="16:16" x14ac:dyDescent="0.2">
      <c r="P1159" s="298"/>
    </row>
    <row r="1160" spans="16:16" x14ac:dyDescent="0.2">
      <c r="P1160" s="298"/>
    </row>
    <row r="1161" spans="16:16" x14ac:dyDescent="0.2">
      <c r="P1161" s="298"/>
    </row>
    <row r="1162" spans="16:16" x14ac:dyDescent="0.2">
      <c r="P1162" s="298"/>
    </row>
    <row r="1163" spans="16:16" x14ac:dyDescent="0.2">
      <c r="P1163" s="298"/>
    </row>
    <row r="1164" spans="16:16" x14ac:dyDescent="0.2">
      <c r="P1164" s="298"/>
    </row>
    <row r="1165" spans="16:16" x14ac:dyDescent="0.2">
      <c r="P1165" s="298"/>
    </row>
    <row r="1166" spans="16:16" x14ac:dyDescent="0.2">
      <c r="P1166" s="298"/>
    </row>
    <row r="1167" spans="16:16" x14ac:dyDescent="0.2">
      <c r="P1167" s="298"/>
    </row>
    <row r="1168" spans="16:16" x14ac:dyDescent="0.2">
      <c r="P1168" s="298"/>
    </row>
    <row r="1169" spans="16:16" x14ac:dyDescent="0.2">
      <c r="P1169" s="298"/>
    </row>
    <row r="1170" spans="16:16" x14ac:dyDescent="0.2">
      <c r="P1170" s="298"/>
    </row>
    <row r="1171" spans="16:16" x14ac:dyDescent="0.2">
      <c r="P1171" s="298"/>
    </row>
    <row r="1172" spans="16:16" x14ac:dyDescent="0.2">
      <c r="P1172" s="298"/>
    </row>
    <row r="1173" spans="16:16" x14ac:dyDescent="0.2">
      <c r="P1173" s="298"/>
    </row>
    <row r="1174" spans="16:16" x14ac:dyDescent="0.2">
      <c r="P1174" s="298"/>
    </row>
    <row r="1175" spans="16:16" x14ac:dyDescent="0.2">
      <c r="P1175" s="298"/>
    </row>
    <row r="1176" spans="16:16" x14ac:dyDescent="0.2">
      <c r="P1176" s="298"/>
    </row>
    <row r="1177" spans="16:16" x14ac:dyDescent="0.2">
      <c r="P1177" s="298"/>
    </row>
    <row r="1178" spans="16:16" x14ac:dyDescent="0.2">
      <c r="P1178" s="298"/>
    </row>
    <row r="1179" spans="16:16" x14ac:dyDescent="0.2">
      <c r="P1179" s="298"/>
    </row>
    <row r="1180" spans="16:16" x14ac:dyDescent="0.2">
      <c r="P1180" s="298"/>
    </row>
    <row r="1181" spans="16:16" x14ac:dyDescent="0.2">
      <c r="P1181" s="298"/>
    </row>
    <row r="1182" spans="16:16" x14ac:dyDescent="0.2">
      <c r="P1182" s="298"/>
    </row>
    <row r="1183" spans="16:16" x14ac:dyDescent="0.2">
      <c r="P1183" s="298"/>
    </row>
    <row r="1184" spans="16:16" x14ac:dyDescent="0.2">
      <c r="P1184" s="298"/>
    </row>
    <row r="1185" spans="16:16" x14ac:dyDescent="0.2">
      <c r="P1185" s="298"/>
    </row>
    <row r="1186" spans="16:16" x14ac:dyDescent="0.2">
      <c r="P1186" s="298"/>
    </row>
    <row r="1187" spans="16:16" x14ac:dyDescent="0.2">
      <c r="P1187" s="298"/>
    </row>
    <row r="1188" spans="16:16" x14ac:dyDescent="0.2">
      <c r="P1188" s="298"/>
    </row>
    <row r="1189" spans="16:16" x14ac:dyDescent="0.2">
      <c r="P1189" s="298"/>
    </row>
    <row r="1190" spans="16:16" x14ac:dyDescent="0.2">
      <c r="P1190" s="298"/>
    </row>
    <row r="1191" spans="16:16" x14ac:dyDescent="0.2">
      <c r="P1191" s="298"/>
    </row>
    <row r="1192" spans="16:16" x14ac:dyDescent="0.2">
      <c r="P1192" s="298"/>
    </row>
    <row r="1193" spans="16:16" x14ac:dyDescent="0.2">
      <c r="P1193" s="298"/>
    </row>
    <row r="1194" spans="16:16" x14ac:dyDescent="0.2">
      <c r="P1194" s="298"/>
    </row>
    <row r="1195" spans="16:16" x14ac:dyDescent="0.2">
      <c r="P1195" s="298"/>
    </row>
    <row r="1196" spans="16:16" x14ac:dyDescent="0.2">
      <c r="P1196" s="298"/>
    </row>
    <row r="1197" spans="16:16" x14ac:dyDescent="0.2">
      <c r="P1197" s="298"/>
    </row>
    <row r="1198" spans="16:16" x14ac:dyDescent="0.2">
      <c r="P1198" s="298"/>
    </row>
    <row r="1199" spans="16:16" x14ac:dyDescent="0.2">
      <c r="P1199" s="298"/>
    </row>
    <row r="1200" spans="16:16" x14ac:dyDescent="0.2">
      <c r="P1200" s="298"/>
    </row>
    <row r="1201" spans="16:16" x14ac:dyDescent="0.2">
      <c r="P1201" s="298"/>
    </row>
    <row r="1202" spans="16:16" x14ac:dyDescent="0.2">
      <c r="P1202" s="298"/>
    </row>
    <row r="1203" spans="16:16" x14ac:dyDescent="0.2">
      <c r="P1203" s="298"/>
    </row>
    <row r="1204" spans="16:16" x14ac:dyDescent="0.2">
      <c r="P1204" s="298"/>
    </row>
    <row r="1205" spans="16:16" x14ac:dyDescent="0.2">
      <c r="P1205" s="298"/>
    </row>
    <row r="1206" spans="16:16" x14ac:dyDescent="0.2">
      <c r="P1206" s="298"/>
    </row>
    <row r="1207" spans="16:16" x14ac:dyDescent="0.2">
      <c r="P1207" s="298"/>
    </row>
    <row r="1208" spans="16:16" x14ac:dyDescent="0.2">
      <c r="P1208" s="298"/>
    </row>
    <row r="1209" spans="16:16" x14ac:dyDescent="0.2">
      <c r="P1209" s="298"/>
    </row>
    <row r="1210" spans="16:16" x14ac:dyDescent="0.2">
      <c r="P1210" s="298"/>
    </row>
    <row r="1211" spans="16:16" x14ac:dyDescent="0.2">
      <c r="P1211" s="298"/>
    </row>
    <row r="1212" spans="16:16" x14ac:dyDescent="0.2">
      <c r="P1212" s="298"/>
    </row>
    <row r="1213" spans="16:16" x14ac:dyDescent="0.2">
      <c r="P1213" s="298"/>
    </row>
    <row r="1214" spans="16:16" x14ac:dyDescent="0.2">
      <c r="P1214" s="298"/>
    </row>
    <row r="1215" spans="16:16" x14ac:dyDescent="0.2">
      <c r="P1215" s="298"/>
    </row>
    <row r="1216" spans="16:16" x14ac:dyDescent="0.2">
      <c r="P1216" s="298"/>
    </row>
    <row r="1217" spans="16:16" x14ac:dyDescent="0.2">
      <c r="P1217" s="298"/>
    </row>
    <row r="1218" spans="16:16" x14ac:dyDescent="0.2">
      <c r="P1218" s="298"/>
    </row>
    <row r="1219" spans="16:16" x14ac:dyDescent="0.2">
      <c r="P1219" s="298"/>
    </row>
    <row r="1220" spans="16:16" x14ac:dyDescent="0.2">
      <c r="P1220" s="298"/>
    </row>
    <row r="1221" spans="16:16" x14ac:dyDescent="0.2">
      <c r="P1221" s="298"/>
    </row>
    <row r="1222" spans="16:16" x14ac:dyDescent="0.2">
      <c r="P1222" s="298"/>
    </row>
    <row r="1223" spans="16:16" x14ac:dyDescent="0.2">
      <c r="P1223" s="298"/>
    </row>
    <row r="1224" spans="16:16" x14ac:dyDescent="0.2">
      <c r="P1224" s="298"/>
    </row>
    <row r="1225" spans="16:16" x14ac:dyDescent="0.2">
      <c r="P1225" s="298"/>
    </row>
    <row r="1226" spans="16:16" x14ac:dyDescent="0.2">
      <c r="P1226" s="298"/>
    </row>
    <row r="1227" spans="16:16" x14ac:dyDescent="0.2">
      <c r="P1227" s="298"/>
    </row>
    <row r="1228" spans="16:16" x14ac:dyDescent="0.2">
      <c r="P1228" s="298"/>
    </row>
    <row r="1229" spans="16:16" x14ac:dyDescent="0.2">
      <c r="P1229" s="298"/>
    </row>
    <row r="1230" spans="16:16" x14ac:dyDescent="0.2">
      <c r="P1230" s="298"/>
    </row>
    <row r="1231" spans="16:16" x14ac:dyDescent="0.2">
      <c r="P1231" s="298"/>
    </row>
    <row r="1232" spans="16:16" x14ac:dyDescent="0.2">
      <c r="P1232" s="298"/>
    </row>
    <row r="1233" spans="16:16" x14ac:dyDescent="0.2">
      <c r="P1233" s="298"/>
    </row>
    <row r="1234" spans="16:16" x14ac:dyDescent="0.2">
      <c r="P1234" s="298"/>
    </row>
    <row r="1235" spans="16:16" x14ac:dyDescent="0.2">
      <c r="P1235" s="298"/>
    </row>
    <row r="1236" spans="16:16" x14ac:dyDescent="0.2">
      <c r="P1236" s="298"/>
    </row>
    <row r="1237" spans="16:16" x14ac:dyDescent="0.2">
      <c r="P1237" s="298"/>
    </row>
    <row r="1238" spans="16:16" x14ac:dyDescent="0.2">
      <c r="P1238" s="298"/>
    </row>
    <row r="1239" spans="16:16" x14ac:dyDescent="0.2">
      <c r="P1239" s="298"/>
    </row>
    <row r="1240" spans="16:16" x14ac:dyDescent="0.2">
      <c r="P1240" s="298"/>
    </row>
    <row r="1241" spans="16:16" x14ac:dyDescent="0.2">
      <c r="P1241" s="298"/>
    </row>
    <row r="1242" spans="16:16" x14ac:dyDescent="0.2">
      <c r="P1242" s="298"/>
    </row>
    <row r="1243" spans="16:16" x14ac:dyDescent="0.2">
      <c r="P1243" s="298"/>
    </row>
    <row r="1244" spans="16:16" x14ac:dyDescent="0.2">
      <c r="P1244" s="298"/>
    </row>
    <row r="1245" spans="16:16" x14ac:dyDescent="0.2">
      <c r="P1245" s="298"/>
    </row>
    <row r="1246" spans="16:16" x14ac:dyDescent="0.2">
      <c r="P1246" s="298"/>
    </row>
    <row r="1247" spans="16:16" x14ac:dyDescent="0.2">
      <c r="P1247" s="298"/>
    </row>
    <row r="1248" spans="16:16" x14ac:dyDescent="0.2">
      <c r="P1248" s="298"/>
    </row>
    <row r="1249" spans="16:16" x14ac:dyDescent="0.2">
      <c r="P1249" s="298"/>
    </row>
    <row r="1250" spans="16:16" x14ac:dyDescent="0.2">
      <c r="P1250" s="298"/>
    </row>
    <row r="1251" spans="16:16" x14ac:dyDescent="0.2">
      <c r="P1251" s="298"/>
    </row>
    <row r="1252" spans="16:16" x14ac:dyDescent="0.2">
      <c r="P1252" s="298"/>
    </row>
    <row r="1253" spans="16:16" x14ac:dyDescent="0.2">
      <c r="P1253" s="298"/>
    </row>
    <row r="1254" spans="16:16" x14ac:dyDescent="0.2">
      <c r="P1254" s="298"/>
    </row>
    <row r="1255" spans="16:16" x14ac:dyDescent="0.2">
      <c r="P1255" s="298"/>
    </row>
    <row r="1256" spans="16:16" x14ac:dyDescent="0.2">
      <c r="P1256" s="298"/>
    </row>
    <row r="1257" spans="16:16" x14ac:dyDescent="0.2">
      <c r="P1257" s="298"/>
    </row>
    <row r="1258" spans="16:16" x14ac:dyDescent="0.2">
      <c r="P1258" s="298"/>
    </row>
    <row r="1259" spans="16:16" x14ac:dyDescent="0.2">
      <c r="P1259" s="298"/>
    </row>
    <row r="1260" spans="16:16" x14ac:dyDescent="0.2">
      <c r="P1260" s="298"/>
    </row>
    <row r="1261" spans="16:16" x14ac:dyDescent="0.2">
      <c r="P1261" s="298"/>
    </row>
    <row r="1262" spans="16:16" x14ac:dyDescent="0.2">
      <c r="P1262" s="298"/>
    </row>
    <row r="1263" spans="16:16" x14ac:dyDescent="0.2">
      <c r="P1263" s="298"/>
    </row>
    <row r="1264" spans="16:16" x14ac:dyDescent="0.2">
      <c r="P1264" s="298"/>
    </row>
    <row r="1265" spans="16:16" x14ac:dyDescent="0.2">
      <c r="P1265" s="298"/>
    </row>
    <row r="1266" spans="16:16" x14ac:dyDescent="0.2">
      <c r="P1266" s="298"/>
    </row>
    <row r="1267" spans="16:16" x14ac:dyDescent="0.2">
      <c r="P1267" s="298"/>
    </row>
    <row r="1268" spans="16:16" x14ac:dyDescent="0.2">
      <c r="P1268" s="298"/>
    </row>
    <row r="1269" spans="16:16" x14ac:dyDescent="0.2">
      <c r="P1269" s="298"/>
    </row>
    <row r="1270" spans="16:16" x14ac:dyDescent="0.2">
      <c r="P1270" s="298"/>
    </row>
    <row r="1271" spans="16:16" x14ac:dyDescent="0.2">
      <c r="P1271" s="298"/>
    </row>
    <row r="1272" spans="16:16" x14ac:dyDescent="0.2">
      <c r="P1272" s="298"/>
    </row>
    <row r="1273" spans="16:16" x14ac:dyDescent="0.2">
      <c r="P1273" s="298"/>
    </row>
    <row r="1274" spans="16:16" x14ac:dyDescent="0.2">
      <c r="P1274" s="298"/>
    </row>
    <row r="1275" spans="16:16" x14ac:dyDescent="0.2">
      <c r="P1275" s="298"/>
    </row>
    <row r="1276" spans="16:16" x14ac:dyDescent="0.2">
      <c r="P1276" s="298"/>
    </row>
    <row r="1277" spans="16:16" x14ac:dyDescent="0.2">
      <c r="P1277" s="298"/>
    </row>
    <row r="1278" spans="16:16" x14ac:dyDescent="0.2">
      <c r="P1278" s="298"/>
    </row>
    <row r="1279" spans="16:16" x14ac:dyDescent="0.2">
      <c r="P1279" s="298"/>
    </row>
    <row r="1280" spans="16:16" x14ac:dyDescent="0.2">
      <c r="P1280" s="298"/>
    </row>
    <row r="1281" spans="16:16" x14ac:dyDescent="0.2">
      <c r="P1281" s="298"/>
    </row>
    <row r="1282" spans="16:16" x14ac:dyDescent="0.2">
      <c r="P1282" s="298"/>
    </row>
    <row r="1283" spans="16:16" x14ac:dyDescent="0.2">
      <c r="P1283" s="298"/>
    </row>
    <row r="1284" spans="16:16" x14ac:dyDescent="0.2">
      <c r="P1284" s="298"/>
    </row>
    <row r="1285" spans="16:16" x14ac:dyDescent="0.2">
      <c r="P1285" s="298"/>
    </row>
    <row r="1286" spans="16:16" x14ac:dyDescent="0.2">
      <c r="P1286" s="298"/>
    </row>
    <row r="1287" spans="16:16" x14ac:dyDescent="0.2">
      <c r="P1287" s="298"/>
    </row>
    <row r="1288" spans="16:16" x14ac:dyDescent="0.2">
      <c r="P1288" s="298"/>
    </row>
    <row r="1289" spans="16:16" x14ac:dyDescent="0.2">
      <c r="P1289" s="298"/>
    </row>
    <row r="1290" spans="16:16" x14ac:dyDescent="0.2">
      <c r="P1290" s="298"/>
    </row>
    <row r="1291" spans="16:16" x14ac:dyDescent="0.2">
      <c r="P1291" s="298"/>
    </row>
    <row r="1292" spans="16:16" x14ac:dyDescent="0.2">
      <c r="P1292" s="298"/>
    </row>
    <row r="1293" spans="16:16" x14ac:dyDescent="0.2">
      <c r="P1293" s="298"/>
    </row>
    <row r="1294" spans="16:16" x14ac:dyDescent="0.2">
      <c r="P1294" s="298"/>
    </row>
    <row r="1295" spans="16:16" x14ac:dyDescent="0.2">
      <c r="P1295" s="298"/>
    </row>
    <row r="1296" spans="16:16" x14ac:dyDescent="0.2">
      <c r="P1296" s="298"/>
    </row>
    <row r="1297" spans="16:16" x14ac:dyDescent="0.2">
      <c r="P1297" s="298"/>
    </row>
    <row r="1298" spans="16:16" x14ac:dyDescent="0.2">
      <c r="P1298" s="298"/>
    </row>
    <row r="1299" spans="16:16" x14ac:dyDescent="0.2">
      <c r="P1299" s="298"/>
    </row>
    <row r="1300" spans="16:16" x14ac:dyDescent="0.2">
      <c r="P1300" s="298"/>
    </row>
    <row r="1301" spans="16:16" x14ac:dyDescent="0.2">
      <c r="P1301" s="298"/>
    </row>
    <row r="1302" spans="16:16" x14ac:dyDescent="0.2">
      <c r="P1302" s="298"/>
    </row>
    <row r="1303" spans="16:16" x14ac:dyDescent="0.2">
      <c r="P1303" s="298"/>
    </row>
    <row r="1304" spans="16:16" x14ac:dyDescent="0.2">
      <c r="P1304" s="298"/>
    </row>
    <row r="1305" spans="16:16" x14ac:dyDescent="0.2">
      <c r="P1305" s="298"/>
    </row>
    <row r="1306" spans="16:16" x14ac:dyDescent="0.2">
      <c r="P1306" s="298"/>
    </row>
    <row r="1307" spans="16:16" x14ac:dyDescent="0.2">
      <c r="P1307" s="298"/>
    </row>
    <row r="1308" spans="16:16" x14ac:dyDescent="0.2">
      <c r="P1308" s="298"/>
    </row>
    <row r="1309" spans="16:16" x14ac:dyDescent="0.2">
      <c r="P1309" s="298"/>
    </row>
    <row r="1310" spans="16:16" x14ac:dyDescent="0.2">
      <c r="P1310" s="298"/>
    </row>
    <row r="1311" spans="16:16" x14ac:dyDescent="0.2">
      <c r="P1311" s="298"/>
    </row>
    <row r="1312" spans="16:16" x14ac:dyDescent="0.2">
      <c r="P1312" s="298"/>
    </row>
    <row r="1313" spans="16:16" x14ac:dyDescent="0.2">
      <c r="P1313" s="298"/>
    </row>
    <row r="1314" spans="16:16" x14ac:dyDescent="0.2">
      <c r="P1314" s="298"/>
    </row>
    <row r="1315" spans="16:16" x14ac:dyDescent="0.2">
      <c r="P1315" s="298"/>
    </row>
    <row r="1316" spans="16:16" x14ac:dyDescent="0.2">
      <c r="P1316" s="298"/>
    </row>
    <row r="1317" spans="16:16" x14ac:dyDescent="0.2">
      <c r="P1317" s="298"/>
    </row>
    <row r="1318" spans="16:16" x14ac:dyDescent="0.2">
      <c r="P1318" s="298"/>
    </row>
    <row r="1319" spans="16:16" x14ac:dyDescent="0.2">
      <c r="P1319" s="298"/>
    </row>
    <row r="1320" spans="16:16" x14ac:dyDescent="0.2">
      <c r="P1320" s="298"/>
    </row>
    <row r="1321" spans="16:16" x14ac:dyDescent="0.2">
      <c r="P1321" s="298"/>
    </row>
    <row r="1322" spans="16:16" x14ac:dyDescent="0.2">
      <c r="P1322" s="298"/>
    </row>
    <row r="1323" spans="16:16" x14ac:dyDescent="0.2">
      <c r="P1323" s="298"/>
    </row>
    <row r="1324" spans="16:16" x14ac:dyDescent="0.2">
      <c r="P1324" s="298"/>
    </row>
    <row r="1325" spans="16:16" x14ac:dyDescent="0.2">
      <c r="P1325" s="298"/>
    </row>
    <row r="1326" spans="16:16" x14ac:dyDescent="0.2">
      <c r="P1326" s="298"/>
    </row>
    <row r="1327" spans="16:16" x14ac:dyDescent="0.2">
      <c r="P1327" s="298"/>
    </row>
    <row r="1328" spans="16:16" x14ac:dyDescent="0.2">
      <c r="P1328" s="298"/>
    </row>
    <row r="1329" spans="16:16" x14ac:dyDescent="0.2">
      <c r="P1329" s="298"/>
    </row>
    <row r="1330" spans="16:16" x14ac:dyDescent="0.2">
      <c r="P1330" s="298"/>
    </row>
    <row r="1331" spans="16:16" x14ac:dyDescent="0.2">
      <c r="P1331" s="298"/>
    </row>
    <row r="1332" spans="16:16" x14ac:dyDescent="0.2">
      <c r="P1332" s="298"/>
    </row>
    <row r="1333" spans="16:16" x14ac:dyDescent="0.2">
      <c r="P1333" s="298"/>
    </row>
    <row r="1334" spans="16:16" x14ac:dyDescent="0.2">
      <c r="P1334" s="298"/>
    </row>
    <row r="1335" spans="16:16" x14ac:dyDescent="0.2">
      <c r="P1335" s="298"/>
    </row>
    <row r="1336" spans="16:16" x14ac:dyDescent="0.2">
      <c r="P1336" s="298"/>
    </row>
    <row r="1337" spans="16:16" x14ac:dyDescent="0.2">
      <c r="P1337" s="298"/>
    </row>
    <row r="1338" spans="16:16" x14ac:dyDescent="0.2">
      <c r="P1338" s="298"/>
    </row>
    <row r="1339" spans="16:16" x14ac:dyDescent="0.2">
      <c r="P1339" s="298"/>
    </row>
    <row r="1340" spans="16:16" x14ac:dyDescent="0.2">
      <c r="P1340" s="298"/>
    </row>
    <row r="1341" spans="16:16" x14ac:dyDescent="0.2">
      <c r="P1341" s="298"/>
    </row>
    <row r="1342" spans="16:16" x14ac:dyDescent="0.2">
      <c r="P1342" s="298"/>
    </row>
    <row r="1343" spans="16:16" x14ac:dyDescent="0.2">
      <c r="P1343" s="298"/>
    </row>
    <row r="1344" spans="16:16" x14ac:dyDescent="0.2">
      <c r="P1344" s="298"/>
    </row>
    <row r="1345" spans="16:16" x14ac:dyDescent="0.2">
      <c r="P1345" s="298"/>
    </row>
    <row r="1346" spans="16:16" x14ac:dyDescent="0.2">
      <c r="P1346" s="298"/>
    </row>
    <row r="1347" spans="16:16" x14ac:dyDescent="0.2">
      <c r="P1347" s="298"/>
    </row>
    <row r="1348" spans="16:16" x14ac:dyDescent="0.2">
      <c r="P1348" s="298"/>
    </row>
    <row r="1349" spans="16:16" x14ac:dyDescent="0.2">
      <c r="P1349" s="298"/>
    </row>
    <row r="1350" spans="16:16" x14ac:dyDescent="0.2">
      <c r="P1350" s="298"/>
    </row>
    <row r="1351" spans="16:16" x14ac:dyDescent="0.2">
      <c r="P1351" s="298"/>
    </row>
    <row r="1352" spans="16:16" x14ac:dyDescent="0.2">
      <c r="P1352" s="298"/>
    </row>
    <row r="1353" spans="16:16" x14ac:dyDescent="0.2">
      <c r="P1353" s="298"/>
    </row>
    <row r="1354" spans="16:16" x14ac:dyDescent="0.2">
      <c r="P1354" s="298"/>
    </row>
    <row r="1355" spans="16:16" x14ac:dyDescent="0.2">
      <c r="P1355" s="298"/>
    </row>
    <row r="1356" spans="16:16" x14ac:dyDescent="0.2">
      <c r="P1356" s="298"/>
    </row>
    <row r="1357" spans="16:16" x14ac:dyDescent="0.2">
      <c r="P1357" s="298"/>
    </row>
    <row r="1358" spans="16:16" x14ac:dyDescent="0.2">
      <c r="P1358" s="298"/>
    </row>
    <row r="1359" spans="16:16" x14ac:dyDescent="0.2">
      <c r="P1359" s="298"/>
    </row>
    <row r="1360" spans="16:16" x14ac:dyDescent="0.2">
      <c r="P1360" s="298"/>
    </row>
    <row r="1361" spans="16:16" x14ac:dyDescent="0.2">
      <c r="P1361" s="298"/>
    </row>
    <row r="1362" spans="16:16" x14ac:dyDescent="0.2">
      <c r="P1362" s="298"/>
    </row>
    <row r="1363" spans="16:16" x14ac:dyDescent="0.2">
      <c r="P1363" s="298"/>
    </row>
    <row r="1364" spans="16:16" x14ac:dyDescent="0.2">
      <c r="P1364" s="298"/>
    </row>
    <row r="1365" spans="16:16" x14ac:dyDescent="0.2">
      <c r="P1365" s="298"/>
    </row>
    <row r="1366" spans="16:16" x14ac:dyDescent="0.2">
      <c r="P1366" s="298"/>
    </row>
    <row r="1367" spans="16:16" x14ac:dyDescent="0.2">
      <c r="P1367" s="298"/>
    </row>
    <row r="1368" spans="16:16" x14ac:dyDescent="0.2">
      <c r="P1368" s="298"/>
    </row>
    <row r="1369" spans="16:16" x14ac:dyDescent="0.2">
      <c r="P1369" s="298"/>
    </row>
    <row r="1370" spans="16:16" x14ac:dyDescent="0.2">
      <c r="P1370" s="298"/>
    </row>
    <row r="1371" spans="16:16" x14ac:dyDescent="0.2">
      <c r="P1371" s="298"/>
    </row>
    <row r="1372" spans="16:16" x14ac:dyDescent="0.2">
      <c r="P1372" s="298"/>
    </row>
    <row r="1373" spans="16:16" x14ac:dyDescent="0.2">
      <c r="P1373" s="298"/>
    </row>
    <row r="1374" spans="16:16" x14ac:dyDescent="0.2">
      <c r="P1374" s="298"/>
    </row>
    <row r="1375" spans="16:16" x14ac:dyDescent="0.2">
      <c r="P1375" s="298"/>
    </row>
    <row r="1376" spans="16:16" x14ac:dyDescent="0.2">
      <c r="P1376" s="298"/>
    </row>
    <row r="1377" spans="16:16" x14ac:dyDescent="0.2">
      <c r="P1377" s="298"/>
    </row>
    <row r="1378" spans="16:16" x14ac:dyDescent="0.2">
      <c r="P1378" s="298"/>
    </row>
    <row r="1379" spans="16:16" x14ac:dyDescent="0.2">
      <c r="P1379" s="298"/>
    </row>
    <row r="1380" spans="16:16" x14ac:dyDescent="0.2">
      <c r="P1380" s="298"/>
    </row>
    <row r="1381" spans="16:16" x14ac:dyDescent="0.2">
      <c r="P1381" s="298"/>
    </row>
    <row r="1382" spans="16:16" x14ac:dyDescent="0.2">
      <c r="P1382" s="298"/>
    </row>
    <row r="1383" spans="16:16" x14ac:dyDescent="0.2">
      <c r="P1383" s="298"/>
    </row>
    <row r="1384" spans="16:16" x14ac:dyDescent="0.2">
      <c r="P1384" s="298"/>
    </row>
    <row r="1385" spans="16:16" x14ac:dyDescent="0.2">
      <c r="P1385" s="298"/>
    </row>
    <row r="1386" spans="16:16" x14ac:dyDescent="0.2">
      <c r="P1386" s="298"/>
    </row>
    <row r="1387" spans="16:16" x14ac:dyDescent="0.2">
      <c r="P1387" s="298"/>
    </row>
    <row r="1388" spans="16:16" x14ac:dyDescent="0.2">
      <c r="P1388" s="298"/>
    </row>
    <row r="1389" spans="16:16" x14ac:dyDescent="0.2">
      <c r="P1389" s="298"/>
    </row>
    <row r="1390" spans="16:16" x14ac:dyDescent="0.2">
      <c r="P1390" s="298"/>
    </row>
    <row r="1391" spans="16:16" x14ac:dyDescent="0.2">
      <c r="P1391" s="298"/>
    </row>
    <row r="1392" spans="16:16" x14ac:dyDescent="0.2">
      <c r="P1392" s="298"/>
    </row>
    <row r="1393" spans="16:16" x14ac:dyDescent="0.2">
      <c r="P1393" s="298"/>
    </row>
    <row r="1394" spans="16:16" x14ac:dyDescent="0.2">
      <c r="P1394" s="298"/>
    </row>
    <row r="1395" spans="16:16" x14ac:dyDescent="0.2">
      <c r="P1395" s="298"/>
    </row>
    <row r="1396" spans="16:16" x14ac:dyDescent="0.2">
      <c r="P1396" s="298"/>
    </row>
    <row r="1397" spans="16:16" x14ac:dyDescent="0.2">
      <c r="P1397" s="298"/>
    </row>
    <row r="1398" spans="16:16" x14ac:dyDescent="0.2">
      <c r="P1398" s="298"/>
    </row>
    <row r="1399" spans="16:16" x14ac:dyDescent="0.2">
      <c r="P1399" s="298"/>
    </row>
    <row r="1400" spans="16:16" x14ac:dyDescent="0.2">
      <c r="P1400" s="298"/>
    </row>
    <row r="1401" spans="16:16" x14ac:dyDescent="0.2">
      <c r="P1401" s="298"/>
    </row>
    <row r="1402" spans="16:16" x14ac:dyDescent="0.2">
      <c r="P1402" s="298"/>
    </row>
    <row r="1403" spans="16:16" x14ac:dyDescent="0.2">
      <c r="P1403" s="298"/>
    </row>
    <row r="1404" spans="16:16" x14ac:dyDescent="0.2">
      <c r="P1404" s="298"/>
    </row>
    <row r="1405" spans="16:16" x14ac:dyDescent="0.2">
      <c r="P1405" s="298"/>
    </row>
    <row r="1406" spans="16:16" x14ac:dyDescent="0.2">
      <c r="P1406" s="298"/>
    </row>
    <row r="1407" spans="16:16" x14ac:dyDescent="0.2">
      <c r="P1407" s="298"/>
    </row>
    <row r="1408" spans="16:16" x14ac:dyDescent="0.2">
      <c r="P1408" s="298"/>
    </row>
    <row r="1409" spans="16:16" x14ac:dyDescent="0.2">
      <c r="P1409" s="298"/>
    </row>
    <row r="1410" spans="16:16" x14ac:dyDescent="0.2">
      <c r="P1410" s="298"/>
    </row>
    <row r="1411" spans="16:16" x14ac:dyDescent="0.2">
      <c r="P1411" s="298"/>
    </row>
    <row r="1412" spans="16:16" x14ac:dyDescent="0.2">
      <c r="P1412" s="298"/>
    </row>
    <row r="1413" spans="16:16" x14ac:dyDescent="0.2">
      <c r="P1413" s="298"/>
    </row>
    <row r="1414" spans="16:16" x14ac:dyDescent="0.2">
      <c r="P1414" s="298"/>
    </row>
    <row r="1415" spans="16:16" x14ac:dyDescent="0.2">
      <c r="P1415" s="298"/>
    </row>
    <row r="1416" spans="16:16" x14ac:dyDescent="0.2">
      <c r="P1416" s="298"/>
    </row>
    <row r="1417" spans="16:16" x14ac:dyDescent="0.2">
      <c r="P1417" s="298"/>
    </row>
    <row r="1418" spans="16:16" x14ac:dyDescent="0.2">
      <c r="P1418" s="298"/>
    </row>
    <row r="1419" spans="16:16" x14ac:dyDescent="0.2">
      <c r="P1419" s="298"/>
    </row>
    <row r="1420" spans="16:16" x14ac:dyDescent="0.2">
      <c r="P1420" s="298"/>
    </row>
    <row r="1421" spans="16:16" x14ac:dyDescent="0.2">
      <c r="P1421" s="298"/>
    </row>
    <row r="1422" spans="16:16" x14ac:dyDescent="0.2">
      <c r="P1422" s="298"/>
    </row>
    <row r="1423" spans="16:16" x14ac:dyDescent="0.2">
      <c r="P1423" s="298"/>
    </row>
    <row r="1424" spans="16:16" x14ac:dyDescent="0.2">
      <c r="P1424" s="298"/>
    </row>
    <row r="1425" spans="16:16" x14ac:dyDescent="0.2">
      <c r="P1425" s="298"/>
    </row>
    <row r="1426" spans="16:16" x14ac:dyDescent="0.2">
      <c r="P1426" s="298"/>
    </row>
    <row r="1427" spans="16:16" x14ac:dyDescent="0.2">
      <c r="P1427" s="298"/>
    </row>
    <row r="1428" spans="16:16" x14ac:dyDescent="0.2">
      <c r="P1428" s="298"/>
    </row>
    <row r="1429" spans="16:16" x14ac:dyDescent="0.2">
      <c r="P1429" s="298"/>
    </row>
    <row r="1430" spans="16:16" x14ac:dyDescent="0.2">
      <c r="P1430" s="298"/>
    </row>
    <row r="1431" spans="16:16" x14ac:dyDescent="0.2">
      <c r="P1431" s="298"/>
    </row>
    <row r="1432" spans="16:16" x14ac:dyDescent="0.2">
      <c r="P1432" s="298"/>
    </row>
    <row r="1433" spans="16:16" x14ac:dyDescent="0.2">
      <c r="P1433" s="298"/>
    </row>
    <row r="1434" spans="16:16" x14ac:dyDescent="0.2">
      <c r="P1434" s="298"/>
    </row>
    <row r="1435" spans="16:16" x14ac:dyDescent="0.2">
      <c r="P1435" s="298"/>
    </row>
    <row r="1436" spans="16:16" x14ac:dyDescent="0.2">
      <c r="P1436" s="298"/>
    </row>
    <row r="1437" spans="16:16" x14ac:dyDescent="0.2">
      <c r="P1437" s="298"/>
    </row>
    <row r="1438" spans="16:16" x14ac:dyDescent="0.2">
      <c r="P1438" s="298"/>
    </row>
    <row r="1439" spans="16:16" x14ac:dyDescent="0.2">
      <c r="P1439" s="298"/>
    </row>
    <row r="1440" spans="16:16" x14ac:dyDescent="0.2">
      <c r="P1440" s="298"/>
    </row>
    <row r="1441" spans="16:16" x14ac:dyDescent="0.2">
      <c r="P1441" s="298"/>
    </row>
    <row r="1442" spans="16:16" x14ac:dyDescent="0.2">
      <c r="P1442" s="298"/>
    </row>
    <row r="1443" spans="16:16" x14ac:dyDescent="0.2">
      <c r="P1443" s="298"/>
    </row>
    <row r="1444" spans="16:16" x14ac:dyDescent="0.2">
      <c r="P1444" s="298"/>
    </row>
    <row r="1445" spans="16:16" x14ac:dyDescent="0.2">
      <c r="P1445" s="298"/>
    </row>
    <row r="1446" spans="16:16" x14ac:dyDescent="0.2">
      <c r="P1446" s="298"/>
    </row>
    <row r="1447" spans="16:16" x14ac:dyDescent="0.2">
      <c r="P1447" s="298"/>
    </row>
    <row r="1448" spans="16:16" x14ac:dyDescent="0.2">
      <c r="P1448" s="298"/>
    </row>
    <row r="1449" spans="16:16" x14ac:dyDescent="0.2">
      <c r="P1449" s="298"/>
    </row>
    <row r="1450" spans="16:16" x14ac:dyDescent="0.2">
      <c r="P1450" s="298"/>
    </row>
    <row r="1451" spans="16:16" x14ac:dyDescent="0.2">
      <c r="P1451" s="298"/>
    </row>
    <row r="1452" spans="16:16" x14ac:dyDescent="0.2">
      <c r="P1452" s="298"/>
    </row>
    <row r="1453" spans="16:16" x14ac:dyDescent="0.2">
      <c r="P1453" s="298"/>
    </row>
    <row r="1454" spans="16:16" x14ac:dyDescent="0.2">
      <c r="P1454" s="298"/>
    </row>
    <row r="1455" spans="16:16" x14ac:dyDescent="0.2">
      <c r="P1455" s="298"/>
    </row>
    <row r="1456" spans="16:16" x14ac:dyDescent="0.2">
      <c r="P1456" s="298"/>
    </row>
    <row r="1457" spans="16:16" x14ac:dyDescent="0.2">
      <c r="P1457" s="298"/>
    </row>
    <row r="1458" spans="16:16" x14ac:dyDescent="0.2">
      <c r="P1458" s="298"/>
    </row>
    <row r="1459" spans="16:16" x14ac:dyDescent="0.2">
      <c r="P1459" s="298"/>
    </row>
    <row r="1460" spans="16:16" x14ac:dyDescent="0.2">
      <c r="P1460" s="298"/>
    </row>
    <row r="1461" spans="16:16" x14ac:dyDescent="0.2">
      <c r="P1461" s="298"/>
    </row>
    <row r="1462" spans="16:16" x14ac:dyDescent="0.2">
      <c r="P1462" s="298"/>
    </row>
    <row r="1463" spans="16:16" x14ac:dyDescent="0.2">
      <c r="P1463" s="298"/>
    </row>
    <row r="1464" spans="16:16" x14ac:dyDescent="0.2">
      <c r="P1464" s="298"/>
    </row>
    <row r="1465" spans="16:16" x14ac:dyDescent="0.2">
      <c r="P1465" s="298"/>
    </row>
    <row r="1466" spans="16:16" x14ac:dyDescent="0.2">
      <c r="P1466" s="298"/>
    </row>
    <row r="1467" spans="16:16" x14ac:dyDescent="0.2">
      <c r="P1467" s="298"/>
    </row>
    <row r="1468" spans="16:16" x14ac:dyDescent="0.2">
      <c r="P1468" s="298"/>
    </row>
    <row r="1469" spans="16:16" x14ac:dyDescent="0.2">
      <c r="P1469" s="298"/>
    </row>
    <row r="1470" spans="16:16" x14ac:dyDescent="0.2">
      <c r="P1470" s="298"/>
    </row>
    <row r="1471" spans="16:16" x14ac:dyDescent="0.2">
      <c r="P1471" s="298"/>
    </row>
    <row r="1472" spans="16:16" x14ac:dyDescent="0.2">
      <c r="P1472" s="298"/>
    </row>
    <row r="1473" spans="16:16" x14ac:dyDescent="0.2">
      <c r="P1473" s="298"/>
    </row>
    <row r="1474" spans="16:16" x14ac:dyDescent="0.2">
      <c r="P1474" s="298"/>
    </row>
    <row r="1475" spans="16:16" x14ac:dyDescent="0.2">
      <c r="P1475" s="298"/>
    </row>
    <row r="1476" spans="16:16" x14ac:dyDescent="0.2">
      <c r="P1476" s="298"/>
    </row>
    <row r="1477" spans="16:16" x14ac:dyDescent="0.2">
      <c r="P1477" s="298"/>
    </row>
    <row r="1478" spans="16:16" x14ac:dyDescent="0.2">
      <c r="P1478" s="298"/>
    </row>
    <row r="1479" spans="16:16" x14ac:dyDescent="0.2">
      <c r="P1479" s="298"/>
    </row>
    <row r="1480" spans="16:16" x14ac:dyDescent="0.2">
      <c r="P1480" s="298"/>
    </row>
    <row r="1481" spans="16:16" x14ac:dyDescent="0.2">
      <c r="P1481" s="298"/>
    </row>
    <row r="1482" spans="16:16" x14ac:dyDescent="0.2">
      <c r="P1482" s="298"/>
    </row>
    <row r="1483" spans="16:16" x14ac:dyDescent="0.2">
      <c r="P1483" s="298"/>
    </row>
    <row r="1484" spans="16:16" x14ac:dyDescent="0.2">
      <c r="P1484" s="298"/>
    </row>
    <row r="1485" spans="16:16" x14ac:dyDescent="0.2">
      <c r="P1485" s="298"/>
    </row>
    <row r="1486" spans="16:16" x14ac:dyDescent="0.2">
      <c r="P1486" s="298"/>
    </row>
    <row r="1487" spans="16:16" x14ac:dyDescent="0.2">
      <c r="P1487" s="298"/>
    </row>
    <row r="1488" spans="16:16" x14ac:dyDescent="0.2">
      <c r="P1488" s="298"/>
    </row>
    <row r="1489" spans="16:16" x14ac:dyDescent="0.2">
      <c r="P1489" s="298"/>
    </row>
    <row r="1490" spans="16:16" x14ac:dyDescent="0.2">
      <c r="P1490" s="298"/>
    </row>
    <row r="1491" spans="16:16" x14ac:dyDescent="0.2">
      <c r="P1491" s="298"/>
    </row>
    <row r="1492" spans="16:16" x14ac:dyDescent="0.2">
      <c r="P1492" s="298"/>
    </row>
    <row r="1493" spans="16:16" x14ac:dyDescent="0.2">
      <c r="P1493" s="298"/>
    </row>
    <row r="1494" spans="16:16" x14ac:dyDescent="0.2">
      <c r="P1494" s="298"/>
    </row>
    <row r="1495" spans="16:16" x14ac:dyDescent="0.2">
      <c r="P1495" s="298"/>
    </row>
    <row r="1496" spans="16:16" x14ac:dyDescent="0.2">
      <c r="P1496" s="298"/>
    </row>
    <row r="1497" spans="16:16" x14ac:dyDescent="0.2">
      <c r="P1497" s="298"/>
    </row>
    <row r="1498" spans="16:16" x14ac:dyDescent="0.2">
      <c r="P1498" s="298"/>
    </row>
    <row r="1499" spans="16:16" x14ac:dyDescent="0.2">
      <c r="P1499" s="298"/>
    </row>
    <row r="1500" spans="16:16" x14ac:dyDescent="0.2">
      <c r="P1500" s="298"/>
    </row>
    <row r="1501" spans="16:16" x14ac:dyDescent="0.2">
      <c r="P1501" s="298"/>
    </row>
    <row r="1502" spans="16:16" x14ac:dyDescent="0.2">
      <c r="P1502" s="298"/>
    </row>
    <row r="1503" spans="16:16" x14ac:dyDescent="0.2">
      <c r="P1503" s="298"/>
    </row>
    <row r="1504" spans="16:16" x14ac:dyDescent="0.2">
      <c r="P1504" s="298"/>
    </row>
    <row r="1505" spans="16:16" x14ac:dyDescent="0.2">
      <c r="P1505" s="298"/>
    </row>
    <row r="1506" spans="16:16" x14ac:dyDescent="0.2">
      <c r="P1506" s="298"/>
    </row>
    <row r="1507" spans="16:16" x14ac:dyDescent="0.2">
      <c r="P1507" s="298"/>
    </row>
    <row r="1508" spans="16:16" x14ac:dyDescent="0.2">
      <c r="P1508" s="298"/>
    </row>
    <row r="1509" spans="16:16" x14ac:dyDescent="0.2">
      <c r="P1509" s="298"/>
    </row>
    <row r="1510" spans="16:16" x14ac:dyDescent="0.2">
      <c r="P1510" s="298"/>
    </row>
    <row r="1511" spans="16:16" x14ac:dyDescent="0.2">
      <c r="P1511" s="298"/>
    </row>
    <row r="1512" spans="16:16" x14ac:dyDescent="0.2">
      <c r="P1512" s="298"/>
    </row>
    <row r="1513" spans="16:16" x14ac:dyDescent="0.2">
      <c r="P1513" s="298"/>
    </row>
    <row r="1514" spans="16:16" x14ac:dyDescent="0.2">
      <c r="P1514" s="298"/>
    </row>
    <row r="1515" spans="16:16" x14ac:dyDescent="0.2">
      <c r="P1515" s="298"/>
    </row>
    <row r="1516" spans="16:16" x14ac:dyDescent="0.2">
      <c r="P1516" s="298"/>
    </row>
    <row r="1517" spans="16:16" x14ac:dyDescent="0.2">
      <c r="P1517" s="298"/>
    </row>
    <row r="1518" spans="16:16" x14ac:dyDescent="0.2">
      <c r="P1518" s="298"/>
    </row>
    <row r="1519" spans="16:16" x14ac:dyDescent="0.2">
      <c r="P1519" s="298"/>
    </row>
    <row r="1520" spans="16:16" x14ac:dyDescent="0.2">
      <c r="P1520" s="298"/>
    </row>
    <row r="1521" spans="16:16" x14ac:dyDescent="0.2">
      <c r="P1521" s="298"/>
    </row>
    <row r="1522" spans="16:16" x14ac:dyDescent="0.2">
      <c r="P1522" s="298"/>
    </row>
    <row r="1523" spans="16:16" x14ac:dyDescent="0.2">
      <c r="P1523" s="298"/>
    </row>
    <row r="1524" spans="16:16" x14ac:dyDescent="0.2">
      <c r="P1524" s="298"/>
    </row>
    <row r="1525" spans="16:16" x14ac:dyDescent="0.2">
      <c r="P1525" s="298"/>
    </row>
    <row r="1526" spans="16:16" x14ac:dyDescent="0.2">
      <c r="P1526" s="298"/>
    </row>
    <row r="1527" spans="16:16" x14ac:dyDescent="0.2">
      <c r="P1527" s="298"/>
    </row>
    <row r="1528" spans="16:16" x14ac:dyDescent="0.2">
      <c r="P1528" s="298"/>
    </row>
    <row r="1529" spans="16:16" x14ac:dyDescent="0.2">
      <c r="P1529" s="298"/>
    </row>
    <row r="1530" spans="16:16" x14ac:dyDescent="0.2">
      <c r="P1530" s="298"/>
    </row>
    <row r="1531" spans="16:16" x14ac:dyDescent="0.2">
      <c r="P1531" s="298"/>
    </row>
    <row r="1532" spans="16:16" x14ac:dyDescent="0.2">
      <c r="P1532" s="298"/>
    </row>
    <row r="1533" spans="16:16" x14ac:dyDescent="0.2">
      <c r="P1533" s="298"/>
    </row>
    <row r="1534" spans="16:16" x14ac:dyDescent="0.2">
      <c r="P1534" s="298"/>
    </row>
    <row r="1535" spans="16:16" x14ac:dyDescent="0.2">
      <c r="P1535" s="298"/>
    </row>
    <row r="1536" spans="16:16" x14ac:dyDescent="0.2">
      <c r="P1536" s="298"/>
    </row>
    <row r="1537" spans="16:16" x14ac:dyDescent="0.2">
      <c r="P1537" s="298"/>
    </row>
    <row r="1538" spans="16:16" x14ac:dyDescent="0.2">
      <c r="P1538" s="298"/>
    </row>
    <row r="1539" spans="16:16" x14ac:dyDescent="0.2">
      <c r="P1539" s="298"/>
    </row>
    <row r="1540" spans="16:16" x14ac:dyDescent="0.2">
      <c r="P1540" s="298"/>
    </row>
    <row r="1541" spans="16:16" x14ac:dyDescent="0.2">
      <c r="P1541" s="298"/>
    </row>
    <row r="1542" spans="16:16" x14ac:dyDescent="0.2">
      <c r="P1542" s="298"/>
    </row>
    <row r="1543" spans="16:16" x14ac:dyDescent="0.2">
      <c r="P1543" s="298"/>
    </row>
    <row r="1544" spans="16:16" x14ac:dyDescent="0.2">
      <c r="P1544" s="298"/>
    </row>
    <row r="1545" spans="16:16" x14ac:dyDescent="0.2">
      <c r="P1545" s="298"/>
    </row>
    <row r="1546" spans="16:16" x14ac:dyDescent="0.2">
      <c r="P1546" s="298"/>
    </row>
    <row r="1547" spans="16:16" x14ac:dyDescent="0.2">
      <c r="P1547" s="298"/>
    </row>
    <row r="1548" spans="16:16" x14ac:dyDescent="0.2">
      <c r="P1548" s="298"/>
    </row>
    <row r="1549" spans="16:16" x14ac:dyDescent="0.2">
      <c r="P1549" s="298"/>
    </row>
    <row r="1550" spans="16:16" x14ac:dyDescent="0.2">
      <c r="P1550" s="298"/>
    </row>
    <row r="1551" spans="16:16" x14ac:dyDescent="0.2">
      <c r="P1551" s="298"/>
    </row>
    <row r="1552" spans="16:16" x14ac:dyDescent="0.2">
      <c r="P1552" s="298"/>
    </row>
    <row r="1553" spans="16:16" x14ac:dyDescent="0.2">
      <c r="P1553" s="298"/>
    </row>
    <row r="1554" spans="16:16" x14ac:dyDescent="0.2">
      <c r="P1554" s="298"/>
    </row>
    <row r="1555" spans="16:16" x14ac:dyDescent="0.2">
      <c r="P1555" s="298"/>
    </row>
    <row r="1556" spans="16:16" x14ac:dyDescent="0.2">
      <c r="P1556" s="298"/>
    </row>
    <row r="1557" spans="16:16" x14ac:dyDescent="0.2">
      <c r="P1557" s="298"/>
    </row>
    <row r="1558" spans="16:16" x14ac:dyDescent="0.2">
      <c r="P1558" s="298"/>
    </row>
    <row r="1559" spans="16:16" x14ac:dyDescent="0.2">
      <c r="P1559" s="298"/>
    </row>
    <row r="1560" spans="16:16" x14ac:dyDescent="0.2">
      <c r="P1560" s="298"/>
    </row>
    <row r="1561" spans="16:16" x14ac:dyDescent="0.2">
      <c r="P1561" s="298"/>
    </row>
    <row r="1562" spans="16:16" x14ac:dyDescent="0.2">
      <c r="P1562" s="298"/>
    </row>
    <row r="1563" spans="16:16" x14ac:dyDescent="0.2">
      <c r="P1563" s="298"/>
    </row>
    <row r="1564" spans="16:16" x14ac:dyDescent="0.2">
      <c r="P1564" s="298"/>
    </row>
    <row r="1565" spans="16:16" x14ac:dyDescent="0.2">
      <c r="P1565" s="298"/>
    </row>
    <row r="1566" spans="16:16" x14ac:dyDescent="0.2">
      <c r="P1566" s="298"/>
    </row>
    <row r="1567" spans="16:16" x14ac:dyDescent="0.2">
      <c r="P1567" s="298"/>
    </row>
    <row r="1568" spans="16:16" x14ac:dyDescent="0.2">
      <c r="P1568" s="298"/>
    </row>
    <row r="1569" spans="16:16" x14ac:dyDescent="0.2">
      <c r="P1569" s="298"/>
    </row>
    <row r="1570" spans="16:16" x14ac:dyDescent="0.2">
      <c r="P1570" s="298"/>
    </row>
    <row r="1571" spans="16:16" x14ac:dyDescent="0.2">
      <c r="P1571" s="298"/>
    </row>
    <row r="1572" spans="16:16" x14ac:dyDescent="0.2">
      <c r="P1572" s="298"/>
    </row>
    <row r="1573" spans="16:16" x14ac:dyDescent="0.2">
      <c r="P1573" s="298"/>
    </row>
    <row r="1574" spans="16:16" x14ac:dyDescent="0.2">
      <c r="P1574" s="298"/>
    </row>
    <row r="1575" spans="16:16" x14ac:dyDescent="0.2">
      <c r="P1575" s="298"/>
    </row>
    <row r="1576" spans="16:16" x14ac:dyDescent="0.2">
      <c r="P1576" s="298"/>
    </row>
    <row r="1577" spans="16:16" x14ac:dyDescent="0.2">
      <c r="P1577" s="298"/>
    </row>
    <row r="1578" spans="16:16" x14ac:dyDescent="0.2">
      <c r="P1578" s="298"/>
    </row>
    <row r="1579" spans="16:16" x14ac:dyDescent="0.2">
      <c r="P1579" s="298"/>
    </row>
    <row r="1580" spans="16:16" x14ac:dyDescent="0.2">
      <c r="P1580" s="298"/>
    </row>
    <row r="1581" spans="16:16" x14ac:dyDescent="0.2">
      <c r="P1581" s="298"/>
    </row>
    <row r="1582" spans="16:16" x14ac:dyDescent="0.2">
      <c r="P1582" s="298"/>
    </row>
    <row r="1583" spans="16:16" x14ac:dyDescent="0.2">
      <c r="P1583" s="298"/>
    </row>
    <row r="1584" spans="16:16" x14ac:dyDescent="0.2">
      <c r="P1584" s="298"/>
    </row>
    <row r="1585" spans="16:16" x14ac:dyDescent="0.2">
      <c r="P1585" s="298"/>
    </row>
    <row r="1586" spans="16:16" x14ac:dyDescent="0.2">
      <c r="P1586" s="298"/>
    </row>
    <row r="1587" spans="16:16" x14ac:dyDescent="0.2">
      <c r="P1587" s="298"/>
    </row>
    <row r="1588" spans="16:16" x14ac:dyDescent="0.2">
      <c r="P1588" s="298"/>
    </row>
    <row r="1589" spans="16:16" x14ac:dyDescent="0.2">
      <c r="P1589" s="298"/>
    </row>
    <row r="1590" spans="16:16" x14ac:dyDescent="0.2">
      <c r="P1590" s="298"/>
    </row>
    <row r="1591" spans="16:16" x14ac:dyDescent="0.2">
      <c r="P1591" s="298"/>
    </row>
    <row r="1592" spans="16:16" x14ac:dyDescent="0.2">
      <c r="P1592" s="298"/>
    </row>
    <row r="1593" spans="16:16" x14ac:dyDescent="0.2">
      <c r="P1593" s="298"/>
    </row>
    <row r="1594" spans="16:16" x14ac:dyDescent="0.2">
      <c r="P1594" s="298"/>
    </row>
    <row r="1595" spans="16:16" x14ac:dyDescent="0.2">
      <c r="P1595" s="298"/>
    </row>
    <row r="1596" spans="16:16" x14ac:dyDescent="0.2">
      <c r="P1596" s="298"/>
    </row>
    <row r="1597" spans="16:16" x14ac:dyDescent="0.2">
      <c r="P1597" s="298"/>
    </row>
    <row r="1598" spans="16:16" x14ac:dyDescent="0.2">
      <c r="P1598" s="298"/>
    </row>
    <row r="1599" spans="16:16" x14ac:dyDescent="0.2">
      <c r="P1599" s="298"/>
    </row>
    <row r="1600" spans="16:16" x14ac:dyDescent="0.2">
      <c r="P1600" s="298"/>
    </row>
    <row r="1601" spans="16:16" x14ac:dyDescent="0.2">
      <c r="P1601" s="298"/>
    </row>
    <row r="1602" spans="16:16" x14ac:dyDescent="0.2">
      <c r="P1602" s="298"/>
    </row>
    <row r="1603" spans="16:16" x14ac:dyDescent="0.2">
      <c r="P1603" s="298"/>
    </row>
    <row r="1604" spans="16:16" x14ac:dyDescent="0.2">
      <c r="P1604" s="298"/>
    </row>
    <row r="1605" spans="16:16" x14ac:dyDescent="0.2">
      <c r="P1605" s="298"/>
    </row>
    <row r="1606" spans="16:16" x14ac:dyDescent="0.2">
      <c r="P1606" s="298"/>
    </row>
    <row r="1607" spans="16:16" x14ac:dyDescent="0.2">
      <c r="P1607" s="298"/>
    </row>
    <row r="1608" spans="16:16" x14ac:dyDescent="0.2">
      <c r="P1608" s="298"/>
    </row>
    <row r="1609" spans="16:16" x14ac:dyDescent="0.2">
      <c r="P1609" s="298"/>
    </row>
    <row r="1610" spans="16:16" x14ac:dyDescent="0.2">
      <c r="P1610" s="298"/>
    </row>
    <row r="1611" spans="16:16" x14ac:dyDescent="0.2">
      <c r="P1611" s="298"/>
    </row>
    <row r="1612" spans="16:16" x14ac:dyDescent="0.2">
      <c r="P1612" s="298"/>
    </row>
    <row r="1613" spans="16:16" x14ac:dyDescent="0.2">
      <c r="P1613" s="298"/>
    </row>
    <row r="1614" spans="16:16" x14ac:dyDescent="0.2">
      <c r="P1614" s="298"/>
    </row>
    <row r="1615" spans="16:16" x14ac:dyDescent="0.2">
      <c r="P1615" s="298"/>
    </row>
    <row r="1616" spans="16:16" x14ac:dyDescent="0.2">
      <c r="P1616" s="298"/>
    </row>
    <row r="1617" spans="16:16" x14ac:dyDescent="0.2">
      <c r="P1617" s="298"/>
    </row>
    <row r="1618" spans="16:16" x14ac:dyDescent="0.2">
      <c r="P1618" s="298"/>
    </row>
    <row r="1619" spans="16:16" x14ac:dyDescent="0.2">
      <c r="P1619" s="298"/>
    </row>
    <row r="1620" spans="16:16" x14ac:dyDescent="0.2">
      <c r="P1620" s="298"/>
    </row>
    <row r="1621" spans="16:16" x14ac:dyDescent="0.2">
      <c r="P1621" s="298"/>
    </row>
    <row r="1622" spans="16:16" x14ac:dyDescent="0.2">
      <c r="P1622" s="298"/>
    </row>
    <row r="1623" spans="16:16" x14ac:dyDescent="0.2">
      <c r="P1623" s="298"/>
    </row>
    <row r="1624" spans="16:16" x14ac:dyDescent="0.2">
      <c r="P1624" s="298"/>
    </row>
    <row r="1625" spans="16:16" x14ac:dyDescent="0.2">
      <c r="P1625" s="298"/>
    </row>
    <row r="1626" spans="16:16" x14ac:dyDescent="0.2">
      <c r="P1626" s="298"/>
    </row>
    <row r="1627" spans="16:16" x14ac:dyDescent="0.2">
      <c r="P1627" s="298"/>
    </row>
    <row r="1628" spans="16:16" x14ac:dyDescent="0.2">
      <c r="P1628" s="298"/>
    </row>
    <row r="1629" spans="16:16" x14ac:dyDescent="0.2">
      <c r="P1629" s="298"/>
    </row>
    <row r="1630" spans="16:16" x14ac:dyDescent="0.2">
      <c r="P1630" s="298"/>
    </row>
    <row r="1631" spans="16:16" x14ac:dyDescent="0.2">
      <c r="P1631" s="298"/>
    </row>
    <row r="1632" spans="16:16" x14ac:dyDescent="0.2">
      <c r="P1632" s="298"/>
    </row>
    <row r="1633" spans="16:16" x14ac:dyDescent="0.2">
      <c r="P1633" s="298"/>
    </row>
    <row r="1634" spans="16:16" x14ac:dyDescent="0.2">
      <c r="P1634" s="298"/>
    </row>
    <row r="1635" spans="16:16" x14ac:dyDescent="0.2">
      <c r="P1635" s="298"/>
    </row>
    <row r="1636" spans="16:16" x14ac:dyDescent="0.2">
      <c r="P1636" s="298"/>
    </row>
    <row r="1637" spans="16:16" x14ac:dyDescent="0.2">
      <c r="P1637" s="298"/>
    </row>
    <row r="1638" spans="16:16" x14ac:dyDescent="0.2">
      <c r="P1638" s="298"/>
    </row>
    <row r="1639" spans="16:16" x14ac:dyDescent="0.2">
      <c r="P1639" s="298"/>
    </row>
    <row r="1640" spans="16:16" x14ac:dyDescent="0.2">
      <c r="P1640" s="298"/>
    </row>
    <row r="1641" spans="16:16" x14ac:dyDescent="0.2">
      <c r="P1641" s="298"/>
    </row>
    <row r="1642" spans="16:16" x14ac:dyDescent="0.2">
      <c r="P1642" s="298"/>
    </row>
    <row r="1643" spans="16:16" x14ac:dyDescent="0.2">
      <c r="P1643" s="298"/>
    </row>
    <row r="1644" spans="16:16" x14ac:dyDescent="0.2">
      <c r="P1644" s="298"/>
    </row>
    <row r="1645" spans="16:16" x14ac:dyDescent="0.2">
      <c r="P1645" s="298"/>
    </row>
    <row r="1646" spans="16:16" x14ac:dyDescent="0.2">
      <c r="P1646" s="298"/>
    </row>
    <row r="1647" spans="16:16" x14ac:dyDescent="0.2">
      <c r="P1647" s="298"/>
    </row>
    <row r="1648" spans="16:16" x14ac:dyDescent="0.2">
      <c r="P1648" s="298"/>
    </row>
    <row r="1649" spans="16:16" x14ac:dyDescent="0.2">
      <c r="P1649" s="298"/>
    </row>
    <row r="1650" spans="16:16" x14ac:dyDescent="0.2">
      <c r="P1650" s="298"/>
    </row>
    <row r="1651" spans="16:16" x14ac:dyDescent="0.2">
      <c r="P1651" s="298"/>
    </row>
    <row r="1652" spans="16:16" x14ac:dyDescent="0.2">
      <c r="P1652" s="298"/>
    </row>
    <row r="1653" spans="16:16" x14ac:dyDescent="0.2">
      <c r="P1653" s="298"/>
    </row>
    <row r="1654" spans="16:16" x14ac:dyDescent="0.2">
      <c r="P1654" s="298"/>
    </row>
    <row r="1655" spans="16:16" x14ac:dyDescent="0.2">
      <c r="P1655" s="298"/>
    </row>
    <row r="1656" spans="16:16" x14ac:dyDescent="0.2">
      <c r="P1656" s="298"/>
    </row>
    <row r="1657" spans="16:16" x14ac:dyDescent="0.2">
      <c r="P1657" s="298"/>
    </row>
    <row r="1658" spans="16:16" x14ac:dyDescent="0.2">
      <c r="P1658" s="298"/>
    </row>
    <row r="1659" spans="16:16" x14ac:dyDescent="0.2">
      <c r="P1659" s="298"/>
    </row>
    <row r="1660" spans="16:16" x14ac:dyDescent="0.2">
      <c r="P1660" s="298"/>
    </row>
    <row r="1661" spans="16:16" x14ac:dyDescent="0.2">
      <c r="P1661" s="298"/>
    </row>
    <row r="1662" spans="16:16" x14ac:dyDescent="0.2">
      <c r="P1662" s="298"/>
    </row>
    <row r="1663" spans="16:16" x14ac:dyDescent="0.2">
      <c r="P1663" s="298"/>
    </row>
    <row r="1664" spans="16:16" x14ac:dyDescent="0.2">
      <c r="P1664" s="298"/>
    </row>
    <row r="1665" spans="16:16" x14ac:dyDescent="0.2">
      <c r="P1665" s="298"/>
    </row>
    <row r="1666" spans="16:16" x14ac:dyDescent="0.2">
      <c r="P1666" s="298"/>
    </row>
    <row r="1667" spans="16:16" x14ac:dyDescent="0.2">
      <c r="P1667" s="298"/>
    </row>
    <row r="1668" spans="16:16" x14ac:dyDescent="0.2">
      <c r="P1668" s="298"/>
    </row>
    <row r="1669" spans="16:16" x14ac:dyDescent="0.2">
      <c r="P1669" s="298"/>
    </row>
    <row r="1670" spans="16:16" x14ac:dyDescent="0.2">
      <c r="P1670" s="298"/>
    </row>
    <row r="1671" spans="16:16" x14ac:dyDescent="0.2">
      <c r="P1671" s="298"/>
    </row>
    <row r="1672" spans="16:16" x14ac:dyDescent="0.2">
      <c r="P1672" s="298"/>
    </row>
    <row r="1673" spans="16:16" x14ac:dyDescent="0.2">
      <c r="P1673" s="298"/>
    </row>
    <row r="1674" spans="16:16" x14ac:dyDescent="0.2">
      <c r="P1674" s="298"/>
    </row>
    <row r="1675" spans="16:16" x14ac:dyDescent="0.2">
      <c r="P1675" s="298"/>
    </row>
    <row r="1676" spans="16:16" x14ac:dyDescent="0.2">
      <c r="P1676" s="298"/>
    </row>
    <row r="1677" spans="16:16" x14ac:dyDescent="0.2">
      <c r="P1677" s="298"/>
    </row>
    <row r="1678" spans="16:16" x14ac:dyDescent="0.2">
      <c r="P1678" s="298"/>
    </row>
    <row r="1679" spans="16:16" x14ac:dyDescent="0.2">
      <c r="P1679" s="298"/>
    </row>
    <row r="1680" spans="16:16" x14ac:dyDescent="0.2">
      <c r="P1680" s="298"/>
    </row>
    <row r="1681" spans="16:16" x14ac:dyDescent="0.2">
      <c r="P1681" s="298"/>
    </row>
    <row r="1682" spans="16:16" x14ac:dyDescent="0.2">
      <c r="P1682" s="298"/>
    </row>
    <row r="1683" spans="16:16" x14ac:dyDescent="0.2">
      <c r="P1683" s="298"/>
    </row>
    <row r="1684" spans="16:16" x14ac:dyDescent="0.2">
      <c r="P1684" s="298"/>
    </row>
    <row r="1685" spans="16:16" x14ac:dyDescent="0.2">
      <c r="P1685" s="298"/>
    </row>
    <row r="1686" spans="16:16" x14ac:dyDescent="0.2">
      <c r="P1686" s="298"/>
    </row>
    <row r="1687" spans="16:16" x14ac:dyDescent="0.2">
      <c r="P1687" s="298"/>
    </row>
    <row r="1688" spans="16:16" x14ac:dyDescent="0.2">
      <c r="P1688" s="298"/>
    </row>
    <row r="1689" spans="16:16" x14ac:dyDescent="0.2">
      <c r="P1689" s="298"/>
    </row>
    <row r="1690" spans="16:16" x14ac:dyDescent="0.2">
      <c r="P1690" s="298"/>
    </row>
    <row r="1691" spans="16:16" x14ac:dyDescent="0.2">
      <c r="P1691" s="298"/>
    </row>
    <row r="1692" spans="16:16" x14ac:dyDescent="0.2">
      <c r="P1692" s="298"/>
    </row>
    <row r="1693" spans="16:16" x14ac:dyDescent="0.2">
      <c r="P1693" s="298"/>
    </row>
    <row r="1694" spans="16:16" x14ac:dyDescent="0.2">
      <c r="P1694" s="298"/>
    </row>
    <row r="1695" spans="16:16" x14ac:dyDescent="0.2">
      <c r="P1695" s="298"/>
    </row>
    <row r="1696" spans="16:16" x14ac:dyDescent="0.2">
      <c r="P1696" s="298"/>
    </row>
    <row r="1697" spans="16:16" x14ac:dyDescent="0.2">
      <c r="P1697" s="298"/>
    </row>
    <row r="1698" spans="16:16" x14ac:dyDescent="0.2">
      <c r="P1698" s="298"/>
    </row>
    <row r="1699" spans="16:16" x14ac:dyDescent="0.2">
      <c r="P1699" s="298"/>
    </row>
    <row r="1700" spans="16:16" x14ac:dyDescent="0.2">
      <c r="P1700" s="298"/>
    </row>
    <row r="1701" spans="16:16" x14ac:dyDescent="0.2">
      <c r="P1701" s="298"/>
    </row>
    <row r="1702" spans="16:16" x14ac:dyDescent="0.2">
      <c r="P1702" s="298"/>
    </row>
    <row r="1703" spans="16:16" x14ac:dyDescent="0.2">
      <c r="P1703" s="298"/>
    </row>
    <row r="1704" spans="16:16" x14ac:dyDescent="0.2">
      <c r="P1704" s="298"/>
    </row>
    <row r="1705" spans="16:16" x14ac:dyDescent="0.2">
      <c r="P1705" s="298"/>
    </row>
    <row r="1706" spans="16:16" x14ac:dyDescent="0.2">
      <c r="P1706" s="298"/>
    </row>
    <row r="1707" spans="16:16" x14ac:dyDescent="0.2">
      <c r="P1707" s="298"/>
    </row>
    <row r="1708" spans="16:16" x14ac:dyDescent="0.2">
      <c r="P1708" s="298"/>
    </row>
    <row r="1709" spans="16:16" x14ac:dyDescent="0.2">
      <c r="P1709" s="298"/>
    </row>
    <row r="1710" spans="16:16" x14ac:dyDescent="0.2">
      <c r="P1710" s="298"/>
    </row>
    <row r="1711" spans="16:16" x14ac:dyDescent="0.2">
      <c r="P1711" s="298"/>
    </row>
    <row r="1712" spans="16:16" x14ac:dyDescent="0.2">
      <c r="P1712" s="298"/>
    </row>
    <row r="1713" spans="16:16" x14ac:dyDescent="0.2">
      <c r="P1713" s="298"/>
    </row>
    <row r="1714" spans="16:16" x14ac:dyDescent="0.2">
      <c r="P1714" s="298"/>
    </row>
    <row r="1715" spans="16:16" x14ac:dyDescent="0.2">
      <c r="P1715" s="298"/>
    </row>
    <row r="1716" spans="16:16" x14ac:dyDescent="0.2">
      <c r="P1716" s="298"/>
    </row>
    <row r="1717" spans="16:16" x14ac:dyDescent="0.2">
      <c r="P1717" s="298"/>
    </row>
    <row r="1718" spans="16:16" x14ac:dyDescent="0.2">
      <c r="P1718" s="298"/>
    </row>
    <row r="1719" spans="16:16" x14ac:dyDescent="0.2">
      <c r="P1719" s="298"/>
    </row>
    <row r="1720" spans="16:16" x14ac:dyDescent="0.2">
      <c r="P1720" s="298"/>
    </row>
    <row r="1721" spans="16:16" x14ac:dyDescent="0.2">
      <c r="P1721" s="298"/>
    </row>
    <row r="1722" spans="16:16" x14ac:dyDescent="0.2">
      <c r="P1722" s="298"/>
    </row>
    <row r="1723" spans="16:16" x14ac:dyDescent="0.2">
      <c r="P1723" s="298"/>
    </row>
    <row r="1724" spans="16:16" x14ac:dyDescent="0.2">
      <c r="P1724" s="298"/>
    </row>
    <row r="1725" spans="16:16" x14ac:dyDescent="0.2">
      <c r="P1725" s="298"/>
    </row>
    <row r="1726" spans="16:16" x14ac:dyDescent="0.2">
      <c r="P1726" s="298"/>
    </row>
    <row r="1727" spans="16:16" x14ac:dyDescent="0.2">
      <c r="P1727" s="298"/>
    </row>
    <row r="1728" spans="16:16" x14ac:dyDescent="0.2">
      <c r="P1728" s="298"/>
    </row>
    <row r="1729" spans="16:16" x14ac:dyDescent="0.2">
      <c r="P1729" s="298"/>
    </row>
    <row r="1730" spans="16:16" x14ac:dyDescent="0.2">
      <c r="P1730" s="298"/>
    </row>
    <row r="1731" spans="16:16" x14ac:dyDescent="0.2">
      <c r="P1731" s="298"/>
    </row>
    <row r="1732" spans="16:16" x14ac:dyDescent="0.2">
      <c r="P1732" s="298"/>
    </row>
    <row r="1733" spans="16:16" x14ac:dyDescent="0.2">
      <c r="P1733" s="298"/>
    </row>
    <row r="1734" spans="16:16" x14ac:dyDescent="0.2">
      <c r="P1734" s="298"/>
    </row>
    <row r="1735" spans="16:16" x14ac:dyDescent="0.2">
      <c r="P1735" s="298"/>
    </row>
    <row r="1736" spans="16:16" x14ac:dyDescent="0.2">
      <c r="P1736" s="298"/>
    </row>
    <row r="1737" spans="16:16" x14ac:dyDescent="0.2">
      <c r="P1737" s="298"/>
    </row>
    <row r="1738" spans="16:16" x14ac:dyDescent="0.2">
      <c r="P1738" s="298"/>
    </row>
    <row r="1739" spans="16:16" x14ac:dyDescent="0.2">
      <c r="P1739" s="298"/>
    </row>
    <row r="1740" spans="16:16" x14ac:dyDescent="0.2">
      <c r="P1740" s="298"/>
    </row>
    <row r="1741" spans="16:16" x14ac:dyDescent="0.2">
      <c r="P1741" s="298"/>
    </row>
    <row r="1742" spans="16:16" x14ac:dyDescent="0.2">
      <c r="P1742" s="298"/>
    </row>
    <row r="1743" spans="16:16" x14ac:dyDescent="0.2">
      <c r="P1743" s="298"/>
    </row>
    <row r="1744" spans="16:16" x14ac:dyDescent="0.2">
      <c r="P1744" s="298"/>
    </row>
    <row r="1745" spans="16:16" x14ac:dyDescent="0.2">
      <c r="P1745" s="298"/>
    </row>
    <row r="1746" spans="16:16" x14ac:dyDescent="0.2">
      <c r="P1746" s="298"/>
    </row>
    <row r="1747" spans="16:16" x14ac:dyDescent="0.2">
      <c r="P1747" s="298"/>
    </row>
    <row r="1748" spans="16:16" x14ac:dyDescent="0.2">
      <c r="P1748" s="298"/>
    </row>
    <row r="1749" spans="16:16" x14ac:dyDescent="0.2">
      <c r="P1749" s="298"/>
    </row>
    <row r="1750" spans="16:16" x14ac:dyDescent="0.2">
      <c r="P1750" s="298"/>
    </row>
    <row r="1751" spans="16:16" x14ac:dyDescent="0.2">
      <c r="P1751" s="298"/>
    </row>
    <row r="1752" spans="16:16" x14ac:dyDescent="0.2">
      <c r="P1752" s="298"/>
    </row>
    <row r="1753" spans="16:16" x14ac:dyDescent="0.2">
      <c r="P1753" s="298"/>
    </row>
    <row r="1754" spans="16:16" x14ac:dyDescent="0.2">
      <c r="P1754" s="298"/>
    </row>
    <row r="1755" spans="16:16" x14ac:dyDescent="0.2">
      <c r="P1755" s="298"/>
    </row>
    <row r="1756" spans="16:16" x14ac:dyDescent="0.2">
      <c r="P1756" s="298"/>
    </row>
    <row r="1757" spans="16:16" x14ac:dyDescent="0.2">
      <c r="P1757" s="298"/>
    </row>
    <row r="1758" spans="16:16" x14ac:dyDescent="0.2">
      <c r="P1758" s="298"/>
    </row>
    <row r="1759" spans="16:16" x14ac:dyDescent="0.2">
      <c r="P1759" s="298"/>
    </row>
    <row r="1760" spans="16:16" x14ac:dyDescent="0.2">
      <c r="P1760" s="298"/>
    </row>
    <row r="1761" spans="16:16" x14ac:dyDescent="0.2">
      <c r="P1761" s="298"/>
    </row>
    <row r="1762" spans="16:16" x14ac:dyDescent="0.2">
      <c r="P1762" s="298"/>
    </row>
    <row r="1763" spans="16:16" x14ac:dyDescent="0.2">
      <c r="P1763" s="298"/>
    </row>
    <row r="1764" spans="16:16" x14ac:dyDescent="0.2">
      <c r="P1764" s="298"/>
    </row>
    <row r="1765" spans="16:16" x14ac:dyDescent="0.2">
      <c r="P1765" s="298"/>
    </row>
    <row r="1766" spans="16:16" x14ac:dyDescent="0.2">
      <c r="P1766" s="298"/>
    </row>
    <row r="1767" spans="16:16" x14ac:dyDescent="0.2">
      <c r="P1767" s="298"/>
    </row>
    <row r="1768" spans="16:16" x14ac:dyDescent="0.2">
      <c r="P1768" s="298"/>
    </row>
    <row r="1769" spans="16:16" x14ac:dyDescent="0.2">
      <c r="P1769" s="298"/>
    </row>
    <row r="1770" spans="16:16" x14ac:dyDescent="0.2">
      <c r="P1770" s="298"/>
    </row>
    <row r="1771" spans="16:16" x14ac:dyDescent="0.2">
      <c r="P1771" s="298"/>
    </row>
    <row r="1772" spans="16:16" x14ac:dyDescent="0.2">
      <c r="P1772" s="298"/>
    </row>
    <row r="1773" spans="16:16" x14ac:dyDescent="0.2">
      <c r="P1773" s="298"/>
    </row>
    <row r="1774" spans="16:16" x14ac:dyDescent="0.2">
      <c r="P1774" s="298"/>
    </row>
    <row r="1775" spans="16:16" x14ac:dyDescent="0.2">
      <c r="P1775" s="298"/>
    </row>
    <row r="1776" spans="16:16" x14ac:dyDescent="0.2">
      <c r="P1776" s="298"/>
    </row>
    <row r="1777" spans="16:16" x14ac:dyDescent="0.2">
      <c r="P1777" s="298"/>
    </row>
    <row r="1778" spans="16:16" x14ac:dyDescent="0.2">
      <c r="P1778" s="298"/>
    </row>
    <row r="1779" spans="16:16" x14ac:dyDescent="0.2">
      <c r="P1779" s="298"/>
    </row>
    <row r="1780" spans="16:16" x14ac:dyDescent="0.2">
      <c r="P1780" s="298"/>
    </row>
    <row r="1781" spans="16:16" x14ac:dyDescent="0.2">
      <c r="P1781" s="298"/>
    </row>
    <row r="1782" spans="16:16" x14ac:dyDescent="0.2">
      <c r="P1782" s="298"/>
    </row>
    <row r="1783" spans="16:16" x14ac:dyDescent="0.2">
      <c r="P1783" s="298"/>
    </row>
    <row r="1784" spans="16:16" x14ac:dyDescent="0.2">
      <c r="P1784" s="298"/>
    </row>
    <row r="1785" spans="16:16" x14ac:dyDescent="0.2">
      <c r="P1785" s="298"/>
    </row>
    <row r="1786" spans="16:16" x14ac:dyDescent="0.2">
      <c r="P1786" s="298"/>
    </row>
    <row r="1787" spans="16:16" x14ac:dyDescent="0.2">
      <c r="P1787" s="298"/>
    </row>
    <row r="1788" spans="16:16" x14ac:dyDescent="0.2">
      <c r="P1788" s="298"/>
    </row>
    <row r="1789" spans="16:16" x14ac:dyDescent="0.2">
      <c r="P1789" s="298"/>
    </row>
    <row r="1790" spans="16:16" x14ac:dyDescent="0.2">
      <c r="P1790" s="298"/>
    </row>
    <row r="1791" spans="16:16" x14ac:dyDescent="0.2">
      <c r="P1791" s="298"/>
    </row>
    <row r="1792" spans="16:16" x14ac:dyDescent="0.2">
      <c r="P1792" s="298"/>
    </row>
    <row r="1793" spans="16:16" x14ac:dyDescent="0.2">
      <c r="P1793" s="298"/>
    </row>
    <row r="1794" spans="16:16" x14ac:dyDescent="0.2">
      <c r="P1794" s="298"/>
    </row>
    <row r="1795" spans="16:16" x14ac:dyDescent="0.2">
      <c r="P1795" s="298"/>
    </row>
    <row r="1796" spans="16:16" x14ac:dyDescent="0.2">
      <c r="P1796" s="298"/>
    </row>
    <row r="1797" spans="16:16" x14ac:dyDescent="0.2">
      <c r="P1797" s="298"/>
    </row>
    <row r="1798" spans="16:16" x14ac:dyDescent="0.2">
      <c r="P1798" s="298"/>
    </row>
    <row r="1799" spans="16:16" x14ac:dyDescent="0.2">
      <c r="P1799" s="298"/>
    </row>
    <row r="1800" spans="16:16" x14ac:dyDescent="0.2">
      <c r="P1800" s="298"/>
    </row>
    <row r="1801" spans="16:16" x14ac:dyDescent="0.2">
      <c r="P1801" s="298"/>
    </row>
    <row r="1802" spans="16:16" x14ac:dyDescent="0.2">
      <c r="P1802" s="298"/>
    </row>
    <row r="1803" spans="16:16" x14ac:dyDescent="0.2">
      <c r="P1803" s="298"/>
    </row>
    <row r="1804" spans="16:16" x14ac:dyDescent="0.2">
      <c r="P1804" s="298"/>
    </row>
    <row r="1805" spans="16:16" x14ac:dyDescent="0.2">
      <c r="P1805" s="298"/>
    </row>
    <row r="1806" spans="16:16" x14ac:dyDescent="0.2">
      <c r="P1806" s="298"/>
    </row>
    <row r="1807" spans="16:16" x14ac:dyDescent="0.2">
      <c r="P1807" s="298"/>
    </row>
    <row r="1808" spans="16:16" x14ac:dyDescent="0.2">
      <c r="P1808" s="298"/>
    </row>
    <row r="1809" spans="16:16" x14ac:dyDescent="0.2">
      <c r="P1809" s="298"/>
    </row>
    <row r="1810" spans="16:16" x14ac:dyDescent="0.2">
      <c r="P1810" s="298"/>
    </row>
    <row r="1811" spans="16:16" x14ac:dyDescent="0.2">
      <c r="P1811" s="298"/>
    </row>
    <row r="1812" spans="16:16" x14ac:dyDescent="0.2">
      <c r="P1812" s="298"/>
    </row>
    <row r="1813" spans="16:16" x14ac:dyDescent="0.2">
      <c r="P1813" s="298"/>
    </row>
    <row r="1814" spans="16:16" x14ac:dyDescent="0.2">
      <c r="P1814" s="298"/>
    </row>
    <row r="1815" spans="16:16" x14ac:dyDescent="0.2">
      <c r="P1815" s="298"/>
    </row>
    <row r="1816" spans="16:16" x14ac:dyDescent="0.2">
      <c r="P1816" s="298"/>
    </row>
    <row r="1817" spans="16:16" x14ac:dyDescent="0.2">
      <c r="P1817" s="298"/>
    </row>
    <row r="1818" spans="16:16" x14ac:dyDescent="0.2">
      <c r="P1818" s="298"/>
    </row>
    <row r="1819" spans="16:16" x14ac:dyDescent="0.2">
      <c r="P1819" s="298"/>
    </row>
    <row r="1820" spans="16:16" x14ac:dyDescent="0.2">
      <c r="P1820" s="298"/>
    </row>
    <row r="1821" spans="16:16" x14ac:dyDescent="0.2">
      <c r="P1821" s="298"/>
    </row>
    <row r="1822" spans="16:16" x14ac:dyDescent="0.2">
      <c r="P1822" s="298"/>
    </row>
    <row r="1823" spans="16:16" x14ac:dyDescent="0.2">
      <c r="P1823" s="298"/>
    </row>
    <row r="1824" spans="16:16" x14ac:dyDescent="0.2">
      <c r="P1824" s="298"/>
    </row>
    <row r="1825" spans="16:16" x14ac:dyDescent="0.2">
      <c r="P1825" s="298"/>
    </row>
    <row r="1826" spans="16:16" x14ac:dyDescent="0.2">
      <c r="P1826" s="298"/>
    </row>
    <row r="1827" spans="16:16" x14ac:dyDescent="0.2">
      <c r="P1827" s="298"/>
    </row>
    <row r="1828" spans="16:16" x14ac:dyDescent="0.2">
      <c r="P1828" s="298"/>
    </row>
    <row r="1829" spans="16:16" x14ac:dyDescent="0.2">
      <c r="P1829" s="298"/>
    </row>
    <row r="1830" spans="16:16" x14ac:dyDescent="0.2">
      <c r="P1830" s="298"/>
    </row>
    <row r="1831" spans="16:16" x14ac:dyDescent="0.2">
      <c r="P1831" s="298"/>
    </row>
    <row r="1832" spans="16:16" x14ac:dyDescent="0.2">
      <c r="P1832" s="298"/>
    </row>
    <row r="1833" spans="16:16" x14ac:dyDescent="0.2">
      <c r="P1833" s="298"/>
    </row>
    <row r="1834" spans="16:16" x14ac:dyDescent="0.2">
      <c r="P1834" s="298"/>
    </row>
    <row r="1835" spans="16:16" x14ac:dyDescent="0.2">
      <c r="P1835" s="298"/>
    </row>
    <row r="1836" spans="16:16" x14ac:dyDescent="0.2">
      <c r="P1836" s="298"/>
    </row>
    <row r="1837" spans="16:16" x14ac:dyDescent="0.2">
      <c r="P1837" s="298"/>
    </row>
    <row r="1838" spans="16:16" x14ac:dyDescent="0.2">
      <c r="P1838" s="298"/>
    </row>
    <row r="1839" spans="16:16" x14ac:dyDescent="0.2">
      <c r="P1839" s="298"/>
    </row>
    <row r="1840" spans="16:16" x14ac:dyDescent="0.2">
      <c r="P1840" s="298"/>
    </row>
    <row r="1841" spans="16:16" x14ac:dyDescent="0.2">
      <c r="P1841" s="298"/>
    </row>
    <row r="1842" spans="16:16" x14ac:dyDescent="0.2">
      <c r="P1842" s="298"/>
    </row>
    <row r="1843" spans="16:16" x14ac:dyDescent="0.2">
      <c r="P1843" s="298"/>
    </row>
    <row r="1844" spans="16:16" x14ac:dyDescent="0.2">
      <c r="P1844" s="298"/>
    </row>
    <row r="1845" spans="16:16" x14ac:dyDescent="0.2">
      <c r="P1845" s="298"/>
    </row>
    <row r="1846" spans="16:16" x14ac:dyDescent="0.2">
      <c r="P1846" s="298"/>
    </row>
    <row r="1847" spans="16:16" x14ac:dyDescent="0.2">
      <c r="P1847" s="298"/>
    </row>
    <row r="1848" spans="16:16" x14ac:dyDescent="0.2">
      <c r="P1848" s="298"/>
    </row>
    <row r="1849" spans="16:16" x14ac:dyDescent="0.2">
      <c r="P1849" s="298"/>
    </row>
    <row r="1850" spans="16:16" x14ac:dyDescent="0.2">
      <c r="P1850" s="298"/>
    </row>
    <row r="1851" spans="16:16" x14ac:dyDescent="0.2">
      <c r="P1851" s="298"/>
    </row>
    <row r="1852" spans="16:16" x14ac:dyDescent="0.2">
      <c r="P1852" s="298"/>
    </row>
    <row r="1853" spans="16:16" x14ac:dyDescent="0.2">
      <c r="P1853" s="298"/>
    </row>
    <row r="1854" spans="16:16" x14ac:dyDescent="0.2">
      <c r="P1854" s="298"/>
    </row>
    <row r="1855" spans="16:16" x14ac:dyDescent="0.2">
      <c r="P1855" s="298"/>
    </row>
    <row r="1856" spans="16:16" x14ac:dyDescent="0.2">
      <c r="P1856" s="298"/>
    </row>
    <row r="1857" spans="16:16" x14ac:dyDescent="0.2">
      <c r="P1857" s="298"/>
    </row>
    <row r="1858" spans="16:16" x14ac:dyDescent="0.2">
      <c r="P1858" s="298"/>
    </row>
    <row r="1859" spans="16:16" x14ac:dyDescent="0.2">
      <c r="P1859" s="298"/>
    </row>
    <row r="1860" spans="16:16" x14ac:dyDescent="0.2">
      <c r="P1860" s="298"/>
    </row>
    <row r="1861" spans="16:16" x14ac:dyDescent="0.2">
      <c r="P1861" s="298"/>
    </row>
    <row r="1862" spans="16:16" x14ac:dyDescent="0.2">
      <c r="P1862" s="298"/>
    </row>
    <row r="1863" spans="16:16" x14ac:dyDescent="0.2">
      <c r="P1863" s="298"/>
    </row>
    <row r="1864" spans="16:16" x14ac:dyDescent="0.2">
      <c r="P1864" s="298"/>
    </row>
    <row r="1865" spans="16:16" x14ac:dyDescent="0.2">
      <c r="P1865" s="298"/>
    </row>
    <row r="1866" spans="16:16" x14ac:dyDescent="0.2">
      <c r="P1866" s="298"/>
    </row>
    <row r="1867" spans="16:16" x14ac:dyDescent="0.2">
      <c r="P1867" s="298"/>
    </row>
    <row r="1868" spans="16:16" x14ac:dyDescent="0.2">
      <c r="P1868" s="298"/>
    </row>
    <row r="1869" spans="16:16" x14ac:dyDescent="0.2">
      <c r="P1869" s="298"/>
    </row>
    <row r="1870" spans="16:16" x14ac:dyDescent="0.2">
      <c r="P1870" s="298"/>
    </row>
    <row r="1871" spans="16:16" x14ac:dyDescent="0.2">
      <c r="P1871" s="298"/>
    </row>
    <row r="1872" spans="16:16" x14ac:dyDescent="0.2">
      <c r="P1872" s="298"/>
    </row>
    <row r="1873" spans="16:16" x14ac:dyDescent="0.2">
      <c r="P1873" s="298"/>
    </row>
    <row r="1874" spans="16:16" x14ac:dyDescent="0.2">
      <c r="P1874" s="298"/>
    </row>
    <row r="1875" spans="16:16" x14ac:dyDescent="0.2">
      <c r="P1875" s="298"/>
    </row>
    <row r="1876" spans="16:16" x14ac:dyDescent="0.2">
      <c r="P1876" s="298"/>
    </row>
    <row r="1877" spans="16:16" x14ac:dyDescent="0.2">
      <c r="P1877" s="298"/>
    </row>
    <row r="1878" spans="16:16" x14ac:dyDescent="0.2">
      <c r="P1878" s="298"/>
    </row>
    <row r="1879" spans="16:16" x14ac:dyDescent="0.2">
      <c r="P1879" s="298"/>
    </row>
    <row r="1880" spans="16:16" x14ac:dyDescent="0.2">
      <c r="P1880" s="298"/>
    </row>
    <row r="1881" spans="16:16" x14ac:dyDescent="0.2">
      <c r="P1881" s="298"/>
    </row>
    <row r="1882" spans="16:16" x14ac:dyDescent="0.2">
      <c r="P1882" s="298"/>
    </row>
    <row r="1883" spans="16:16" x14ac:dyDescent="0.2">
      <c r="P1883" s="298"/>
    </row>
    <row r="1884" spans="16:16" x14ac:dyDescent="0.2">
      <c r="P1884" s="298"/>
    </row>
    <row r="1885" spans="16:16" x14ac:dyDescent="0.2">
      <c r="P1885" s="298"/>
    </row>
    <row r="1886" spans="16:16" x14ac:dyDescent="0.2">
      <c r="P1886" s="298"/>
    </row>
    <row r="1887" spans="16:16" x14ac:dyDescent="0.2">
      <c r="P1887" s="298"/>
    </row>
    <row r="1888" spans="16:16" x14ac:dyDescent="0.2">
      <c r="P1888" s="298"/>
    </row>
    <row r="1889" spans="16:16" x14ac:dyDescent="0.2">
      <c r="P1889" s="298"/>
    </row>
    <row r="1890" spans="16:16" x14ac:dyDescent="0.2">
      <c r="P1890" s="298"/>
    </row>
    <row r="1891" spans="16:16" x14ac:dyDescent="0.2">
      <c r="P1891" s="298"/>
    </row>
    <row r="1892" spans="16:16" x14ac:dyDescent="0.2">
      <c r="P1892" s="298"/>
    </row>
    <row r="1893" spans="16:16" x14ac:dyDescent="0.2">
      <c r="P1893" s="298"/>
    </row>
    <row r="1894" spans="16:16" x14ac:dyDescent="0.2">
      <c r="P1894" s="298"/>
    </row>
    <row r="1895" spans="16:16" x14ac:dyDescent="0.2">
      <c r="P1895" s="298"/>
    </row>
    <row r="1896" spans="16:16" x14ac:dyDescent="0.2">
      <c r="P1896" s="298"/>
    </row>
    <row r="1897" spans="16:16" x14ac:dyDescent="0.2">
      <c r="P1897" s="298"/>
    </row>
    <row r="1898" spans="16:16" x14ac:dyDescent="0.2">
      <c r="P1898" s="298"/>
    </row>
    <row r="1899" spans="16:16" x14ac:dyDescent="0.2">
      <c r="P1899" s="298"/>
    </row>
    <row r="1900" spans="16:16" x14ac:dyDescent="0.2">
      <c r="P1900" s="298"/>
    </row>
    <row r="1901" spans="16:16" x14ac:dyDescent="0.2">
      <c r="P1901" s="298"/>
    </row>
    <row r="1902" spans="16:16" x14ac:dyDescent="0.2">
      <c r="P1902" s="298"/>
    </row>
    <row r="1903" spans="16:16" x14ac:dyDescent="0.2">
      <c r="P1903" s="298"/>
    </row>
    <row r="1904" spans="16:16" x14ac:dyDescent="0.2">
      <c r="P1904" s="298"/>
    </row>
    <row r="1905" spans="16:16" x14ac:dyDescent="0.2">
      <c r="P1905" s="298"/>
    </row>
    <row r="1906" spans="16:16" x14ac:dyDescent="0.2">
      <c r="P1906" s="298"/>
    </row>
    <row r="1907" spans="16:16" x14ac:dyDescent="0.2">
      <c r="P1907" s="298"/>
    </row>
    <row r="1908" spans="16:16" x14ac:dyDescent="0.2">
      <c r="P1908" s="298"/>
    </row>
    <row r="1909" spans="16:16" x14ac:dyDescent="0.2">
      <c r="P1909" s="298"/>
    </row>
    <row r="1910" spans="16:16" x14ac:dyDescent="0.2">
      <c r="P1910" s="298"/>
    </row>
    <row r="1911" spans="16:16" x14ac:dyDescent="0.2">
      <c r="P1911" s="298"/>
    </row>
    <row r="1912" spans="16:16" x14ac:dyDescent="0.2">
      <c r="P1912" s="298"/>
    </row>
    <row r="1913" spans="16:16" x14ac:dyDescent="0.2">
      <c r="P1913" s="298"/>
    </row>
    <row r="1914" spans="16:16" x14ac:dyDescent="0.2">
      <c r="P1914" s="298"/>
    </row>
    <row r="1915" spans="16:16" x14ac:dyDescent="0.2">
      <c r="P1915" s="298"/>
    </row>
    <row r="1916" spans="16:16" x14ac:dyDescent="0.2">
      <c r="P1916" s="298"/>
    </row>
    <row r="1917" spans="16:16" x14ac:dyDescent="0.2">
      <c r="P1917" s="298"/>
    </row>
    <row r="1918" spans="16:16" x14ac:dyDescent="0.2">
      <c r="P1918" s="298"/>
    </row>
    <row r="1919" spans="16:16" x14ac:dyDescent="0.2">
      <c r="P1919" s="298"/>
    </row>
    <row r="1920" spans="16:16" x14ac:dyDescent="0.2">
      <c r="P1920" s="298"/>
    </row>
    <row r="1921" spans="16:16" x14ac:dyDescent="0.2">
      <c r="P1921" s="298"/>
    </row>
    <row r="1922" spans="16:16" x14ac:dyDescent="0.2">
      <c r="P1922" s="298"/>
    </row>
    <row r="1923" spans="16:16" x14ac:dyDescent="0.2">
      <c r="P1923" s="298"/>
    </row>
    <row r="1924" spans="16:16" x14ac:dyDescent="0.2">
      <c r="P1924" s="298"/>
    </row>
    <row r="1925" spans="16:16" x14ac:dyDescent="0.2">
      <c r="P1925" s="298"/>
    </row>
    <row r="1926" spans="16:16" x14ac:dyDescent="0.2">
      <c r="P1926" s="298"/>
    </row>
    <row r="1927" spans="16:16" x14ac:dyDescent="0.2">
      <c r="P1927" s="298"/>
    </row>
    <row r="1928" spans="16:16" x14ac:dyDescent="0.2">
      <c r="P1928" s="298"/>
    </row>
    <row r="1929" spans="16:16" x14ac:dyDescent="0.2">
      <c r="P1929" s="298"/>
    </row>
    <row r="1930" spans="16:16" x14ac:dyDescent="0.2">
      <c r="P1930" s="298"/>
    </row>
    <row r="1931" spans="16:16" x14ac:dyDescent="0.2">
      <c r="P1931" s="298"/>
    </row>
    <row r="1932" spans="16:16" x14ac:dyDescent="0.2">
      <c r="P1932" s="298"/>
    </row>
    <row r="1933" spans="16:16" x14ac:dyDescent="0.2">
      <c r="P1933" s="298"/>
    </row>
    <row r="1934" spans="16:16" x14ac:dyDescent="0.2">
      <c r="P1934" s="298"/>
    </row>
    <row r="1935" spans="16:16" x14ac:dyDescent="0.2">
      <c r="P1935" s="298"/>
    </row>
    <row r="1936" spans="16:16" x14ac:dyDescent="0.2">
      <c r="P1936" s="298"/>
    </row>
    <row r="1937" spans="16:16" x14ac:dyDescent="0.2">
      <c r="P1937" s="298"/>
    </row>
    <row r="1938" spans="16:16" x14ac:dyDescent="0.2">
      <c r="P1938" s="298"/>
    </row>
    <row r="1939" spans="16:16" x14ac:dyDescent="0.2">
      <c r="P1939" s="298"/>
    </row>
    <row r="1940" spans="16:16" x14ac:dyDescent="0.2">
      <c r="P1940" s="298"/>
    </row>
    <row r="1941" spans="16:16" x14ac:dyDescent="0.2">
      <c r="P1941" s="298"/>
    </row>
    <row r="1942" spans="16:16" x14ac:dyDescent="0.2">
      <c r="P1942" s="298"/>
    </row>
    <row r="1943" spans="16:16" x14ac:dyDescent="0.2">
      <c r="P1943" s="298"/>
    </row>
    <row r="1944" spans="16:16" x14ac:dyDescent="0.2">
      <c r="P1944" s="298"/>
    </row>
    <row r="1945" spans="16:16" x14ac:dyDescent="0.2">
      <c r="P1945" s="298"/>
    </row>
    <row r="1946" spans="16:16" x14ac:dyDescent="0.2">
      <c r="P1946" s="298"/>
    </row>
    <row r="1947" spans="16:16" x14ac:dyDescent="0.2">
      <c r="P1947" s="298"/>
    </row>
    <row r="1948" spans="16:16" x14ac:dyDescent="0.2">
      <c r="P1948" s="298"/>
    </row>
    <row r="1949" spans="16:16" x14ac:dyDescent="0.2">
      <c r="P1949" s="298"/>
    </row>
    <row r="1950" spans="16:16" x14ac:dyDescent="0.2">
      <c r="P1950" s="298"/>
    </row>
    <row r="1951" spans="16:16" x14ac:dyDescent="0.2">
      <c r="P1951" s="298"/>
    </row>
    <row r="1952" spans="16:16" x14ac:dyDescent="0.2">
      <c r="P1952" s="298"/>
    </row>
    <row r="1953" spans="16:16" x14ac:dyDescent="0.2">
      <c r="P1953" s="298"/>
    </row>
    <row r="1954" spans="16:16" x14ac:dyDescent="0.2">
      <c r="P1954" s="298"/>
    </row>
    <row r="1955" spans="16:16" x14ac:dyDescent="0.2">
      <c r="P1955" s="298"/>
    </row>
    <row r="1956" spans="16:16" x14ac:dyDescent="0.2">
      <c r="P1956" s="298"/>
    </row>
    <row r="1957" spans="16:16" x14ac:dyDescent="0.2">
      <c r="P1957" s="298"/>
    </row>
    <row r="1958" spans="16:16" x14ac:dyDescent="0.2">
      <c r="P1958" s="298"/>
    </row>
    <row r="1959" spans="16:16" x14ac:dyDescent="0.2">
      <c r="P1959" s="298"/>
    </row>
    <row r="1960" spans="16:16" x14ac:dyDescent="0.2">
      <c r="P1960" s="298"/>
    </row>
    <row r="1961" spans="16:16" x14ac:dyDescent="0.2">
      <c r="P1961" s="298"/>
    </row>
    <row r="1962" spans="16:16" x14ac:dyDescent="0.2">
      <c r="P1962" s="298"/>
    </row>
    <row r="1963" spans="16:16" x14ac:dyDescent="0.2">
      <c r="P1963" s="298"/>
    </row>
    <row r="1964" spans="16:16" x14ac:dyDescent="0.2">
      <c r="P1964" s="298"/>
    </row>
    <row r="1965" spans="16:16" x14ac:dyDescent="0.2">
      <c r="P1965" s="298"/>
    </row>
    <row r="1966" spans="16:16" x14ac:dyDescent="0.2">
      <c r="P1966" s="298"/>
    </row>
    <row r="1967" spans="16:16" x14ac:dyDescent="0.2">
      <c r="P1967" s="298"/>
    </row>
    <row r="1968" spans="16:16" x14ac:dyDescent="0.2">
      <c r="P1968" s="298"/>
    </row>
    <row r="1969" spans="16:16" x14ac:dyDescent="0.2">
      <c r="P1969" s="298"/>
    </row>
    <row r="1970" spans="16:16" x14ac:dyDescent="0.2">
      <c r="P1970" s="298"/>
    </row>
    <row r="1971" spans="16:16" x14ac:dyDescent="0.2">
      <c r="P1971" s="298"/>
    </row>
    <row r="1972" spans="16:16" x14ac:dyDescent="0.2">
      <c r="P1972" s="298"/>
    </row>
    <row r="1973" spans="16:16" x14ac:dyDescent="0.2">
      <c r="P1973" s="298"/>
    </row>
    <row r="1974" spans="16:16" x14ac:dyDescent="0.2">
      <c r="P1974" s="298"/>
    </row>
    <row r="1975" spans="16:16" x14ac:dyDescent="0.2">
      <c r="P1975" s="298"/>
    </row>
    <row r="1976" spans="16:16" x14ac:dyDescent="0.2">
      <c r="P1976" s="298"/>
    </row>
    <row r="1977" spans="16:16" x14ac:dyDescent="0.2">
      <c r="P1977" s="298"/>
    </row>
    <row r="1978" spans="16:16" x14ac:dyDescent="0.2">
      <c r="P1978" s="298"/>
    </row>
    <row r="1979" spans="16:16" x14ac:dyDescent="0.2">
      <c r="P1979" s="298"/>
    </row>
    <row r="1980" spans="16:16" x14ac:dyDescent="0.2">
      <c r="P1980" s="298"/>
    </row>
    <row r="1981" spans="16:16" x14ac:dyDescent="0.2">
      <c r="P1981" s="298"/>
    </row>
    <row r="1982" spans="16:16" x14ac:dyDescent="0.2">
      <c r="P1982" s="298"/>
    </row>
    <row r="1983" spans="16:16" x14ac:dyDescent="0.2">
      <c r="P1983" s="298"/>
    </row>
    <row r="1984" spans="16:16" x14ac:dyDescent="0.2">
      <c r="P1984" s="298"/>
    </row>
    <row r="1985" spans="16:16" x14ac:dyDescent="0.2">
      <c r="P1985" s="298"/>
    </row>
    <row r="1986" spans="16:16" x14ac:dyDescent="0.2">
      <c r="P1986" s="298"/>
    </row>
    <row r="1987" spans="16:16" x14ac:dyDescent="0.2">
      <c r="P1987" s="298"/>
    </row>
    <row r="1988" spans="16:16" x14ac:dyDescent="0.2">
      <c r="P1988" s="298"/>
    </row>
    <row r="1989" spans="16:16" x14ac:dyDescent="0.2">
      <c r="P1989" s="298"/>
    </row>
    <row r="1990" spans="16:16" x14ac:dyDescent="0.2">
      <c r="P1990" s="298"/>
    </row>
    <row r="1991" spans="16:16" x14ac:dyDescent="0.2">
      <c r="P1991" s="298"/>
    </row>
    <row r="1992" spans="16:16" x14ac:dyDescent="0.2">
      <c r="P1992" s="298"/>
    </row>
    <row r="1993" spans="16:16" x14ac:dyDescent="0.2">
      <c r="P1993" s="298"/>
    </row>
    <row r="1994" spans="16:16" x14ac:dyDescent="0.2">
      <c r="P1994" s="298"/>
    </row>
    <row r="1995" spans="16:16" x14ac:dyDescent="0.2">
      <c r="P1995" s="298"/>
    </row>
    <row r="1996" spans="16:16" x14ac:dyDescent="0.2">
      <c r="P1996" s="298"/>
    </row>
    <row r="1997" spans="16:16" x14ac:dyDescent="0.2">
      <c r="P1997" s="298"/>
    </row>
    <row r="1998" spans="16:16" x14ac:dyDescent="0.2">
      <c r="P1998" s="298"/>
    </row>
    <row r="1999" spans="16:16" x14ac:dyDescent="0.2">
      <c r="P1999" s="298"/>
    </row>
    <row r="2000" spans="16:16" x14ac:dyDescent="0.2">
      <c r="P2000" s="298"/>
    </row>
    <row r="2001" spans="16:16" x14ac:dyDescent="0.2">
      <c r="P2001" s="298"/>
    </row>
    <row r="2002" spans="16:16" x14ac:dyDescent="0.2">
      <c r="P2002" s="298"/>
    </row>
    <row r="2003" spans="16:16" x14ac:dyDescent="0.2">
      <c r="P2003" s="298"/>
    </row>
    <row r="2004" spans="16:16" x14ac:dyDescent="0.2">
      <c r="P2004" s="298"/>
    </row>
    <row r="2005" spans="16:16" x14ac:dyDescent="0.2">
      <c r="P2005" s="298"/>
    </row>
    <row r="2006" spans="16:16" x14ac:dyDescent="0.2">
      <c r="P2006" s="298"/>
    </row>
    <row r="2007" spans="16:16" x14ac:dyDescent="0.2">
      <c r="P2007" s="298"/>
    </row>
    <row r="2008" spans="16:16" x14ac:dyDescent="0.2">
      <c r="P2008" s="298"/>
    </row>
    <row r="2009" spans="16:16" x14ac:dyDescent="0.2">
      <c r="P2009" s="298"/>
    </row>
    <row r="2010" spans="16:16" x14ac:dyDescent="0.2">
      <c r="P2010" s="298"/>
    </row>
    <row r="2011" spans="16:16" x14ac:dyDescent="0.2">
      <c r="P2011" s="298"/>
    </row>
    <row r="2012" spans="16:16" x14ac:dyDescent="0.2">
      <c r="P2012" s="298"/>
    </row>
    <row r="2013" spans="16:16" x14ac:dyDescent="0.2">
      <c r="P2013" s="298"/>
    </row>
    <row r="2014" spans="16:16" x14ac:dyDescent="0.2">
      <c r="P2014" s="298"/>
    </row>
    <row r="2015" spans="16:16" x14ac:dyDescent="0.2">
      <c r="P2015" s="298"/>
    </row>
    <row r="2016" spans="16:16" x14ac:dyDescent="0.2">
      <c r="P2016" s="298"/>
    </row>
    <row r="2017" spans="16:16" x14ac:dyDescent="0.2">
      <c r="P2017" s="298"/>
    </row>
    <row r="2018" spans="16:16" x14ac:dyDescent="0.2">
      <c r="P2018" s="298"/>
    </row>
    <row r="2019" spans="16:16" x14ac:dyDescent="0.2">
      <c r="P2019" s="298"/>
    </row>
    <row r="2020" spans="16:16" x14ac:dyDescent="0.2">
      <c r="P2020" s="298"/>
    </row>
    <row r="2021" spans="16:16" x14ac:dyDescent="0.2">
      <c r="P2021" s="298"/>
    </row>
    <row r="2022" spans="16:16" x14ac:dyDescent="0.2">
      <c r="P2022" s="298"/>
    </row>
    <row r="2023" spans="16:16" x14ac:dyDescent="0.2">
      <c r="P2023" s="298"/>
    </row>
    <row r="2024" spans="16:16" x14ac:dyDescent="0.2">
      <c r="P2024" s="298"/>
    </row>
    <row r="2025" spans="16:16" x14ac:dyDescent="0.2">
      <c r="P2025" s="298"/>
    </row>
    <row r="2026" spans="16:16" x14ac:dyDescent="0.2">
      <c r="P2026" s="298"/>
    </row>
    <row r="2027" spans="16:16" x14ac:dyDescent="0.2">
      <c r="P2027" s="298"/>
    </row>
    <row r="2028" spans="16:16" x14ac:dyDescent="0.2">
      <c r="P2028" s="298"/>
    </row>
    <row r="2029" spans="16:16" x14ac:dyDescent="0.2">
      <c r="P2029" s="298"/>
    </row>
    <row r="2030" spans="16:16" x14ac:dyDescent="0.2">
      <c r="P2030" s="298"/>
    </row>
    <row r="2031" spans="16:16" x14ac:dyDescent="0.2">
      <c r="P2031" s="298"/>
    </row>
    <row r="2032" spans="16:16" x14ac:dyDescent="0.2">
      <c r="P2032" s="298"/>
    </row>
    <row r="2033" spans="16:16" x14ac:dyDescent="0.2">
      <c r="P2033" s="298"/>
    </row>
    <row r="2034" spans="16:16" x14ac:dyDescent="0.2">
      <c r="P2034" s="298"/>
    </row>
    <row r="2035" spans="16:16" x14ac:dyDescent="0.2">
      <c r="P2035" s="298"/>
    </row>
    <row r="2036" spans="16:16" x14ac:dyDescent="0.2">
      <c r="P2036" s="298"/>
    </row>
    <row r="2037" spans="16:16" x14ac:dyDescent="0.2">
      <c r="P2037" s="298"/>
    </row>
    <row r="2038" spans="16:16" x14ac:dyDescent="0.2">
      <c r="P2038" s="298"/>
    </row>
    <row r="2039" spans="16:16" x14ac:dyDescent="0.2">
      <c r="P2039" s="298"/>
    </row>
    <row r="2040" spans="16:16" x14ac:dyDescent="0.2">
      <c r="P2040" s="298"/>
    </row>
    <row r="2041" spans="16:16" x14ac:dyDescent="0.2">
      <c r="P2041" s="298"/>
    </row>
    <row r="2042" spans="16:16" x14ac:dyDescent="0.2">
      <c r="P2042" s="298"/>
    </row>
    <row r="2043" spans="16:16" x14ac:dyDescent="0.2">
      <c r="P2043" s="298"/>
    </row>
    <row r="2044" spans="16:16" x14ac:dyDescent="0.2">
      <c r="P2044" s="298"/>
    </row>
    <row r="2045" spans="16:16" x14ac:dyDescent="0.2">
      <c r="P2045" s="298"/>
    </row>
    <row r="2046" spans="16:16" x14ac:dyDescent="0.2">
      <c r="P2046" s="298"/>
    </row>
    <row r="2047" spans="16:16" x14ac:dyDescent="0.2">
      <c r="P2047" s="298"/>
    </row>
    <row r="2048" spans="16:16" x14ac:dyDescent="0.2">
      <c r="P2048" s="298"/>
    </row>
    <row r="2049" spans="16:16" x14ac:dyDescent="0.2">
      <c r="P2049" s="298"/>
    </row>
    <row r="2050" spans="16:16" x14ac:dyDescent="0.2">
      <c r="P2050" s="298"/>
    </row>
    <row r="2051" spans="16:16" x14ac:dyDescent="0.2">
      <c r="P2051" s="298"/>
    </row>
    <row r="2052" spans="16:16" x14ac:dyDescent="0.2">
      <c r="P2052" s="298"/>
    </row>
    <row r="2053" spans="16:16" x14ac:dyDescent="0.2">
      <c r="P2053" s="298"/>
    </row>
    <row r="2054" spans="16:16" x14ac:dyDescent="0.2">
      <c r="P2054" s="298"/>
    </row>
    <row r="2055" spans="16:16" x14ac:dyDescent="0.2">
      <c r="P2055" s="298"/>
    </row>
    <row r="2056" spans="16:16" x14ac:dyDescent="0.2">
      <c r="P2056" s="298"/>
    </row>
    <row r="2057" spans="16:16" x14ac:dyDescent="0.2">
      <c r="P2057" s="298"/>
    </row>
    <row r="2058" spans="16:16" x14ac:dyDescent="0.2">
      <c r="P2058" s="298"/>
    </row>
    <row r="2059" spans="16:16" x14ac:dyDescent="0.2">
      <c r="P2059" s="298"/>
    </row>
    <row r="2060" spans="16:16" x14ac:dyDescent="0.2">
      <c r="P2060" s="298"/>
    </row>
    <row r="2061" spans="16:16" x14ac:dyDescent="0.2">
      <c r="P2061" s="298"/>
    </row>
    <row r="2062" spans="16:16" x14ac:dyDescent="0.2">
      <c r="P2062" s="298"/>
    </row>
    <row r="2063" spans="16:16" x14ac:dyDescent="0.2">
      <c r="P2063" s="298"/>
    </row>
    <row r="2064" spans="16:16" x14ac:dyDescent="0.2">
      <c r="P2064" s="298"/>
    </row>
    <row r="2065" spans="16:16" x14ac:dyDescent="0.2">
      <c r="P2065" s="298"/>
    </row>
    <row r="2066" spans="16:16" x14ac:dyDescent="0.2">
      <c r="P2066" s="298"/>
    </row>
    <row r="2067" spans="16:16" x14ac:dyDescent="0.2">
      <c r="P2067" s="298"/>
    </row>
    <row r="2068" spans="16:16" x14ac:dyDescent="0.2">
      <c r="P2068" s="298"/>
    </row>
    <row r="2069" spans="16:16" x14ac:dyDescent="0.2">
      <c r="P2069" s="298"/>
    </row>
    <row r="2070" spans="16:16" x14ac:dyDescent="0.2">
      <c r="P2070" s="298"/>
    </row>
    <row r="2071" spans="16:16" x14ac:dyDescent="0.2">
      <c r="P2071" s="298"/>
    </row>
    <row r="2072" spans="16:16" x14ac:dyDescent="0.2">
      <c r="P2072" s="298"/>
    </row>
    <row r="2073" spans="16:16" x14ac:dyDescent="0.2">
      <c r="P2073" s="298"/>
    </row>
    <row r="2074" spans="16:16" x14ac:dyDescent="0.2">
      <c r="P2074" s="298"/>
    </row>
    <row r="2075" spans="16:16" x14ac:dyDescent="0.2">
      <c r="P2075" s="298"/>
    </row>
    <row r="2076" spans="16:16" x14ac:dyDescent="0.2">
      <c r="P2076" s="298"/>
    </row>
    <row r="2077" spans="16:16" x14ac:dyDescent="0.2">
      <c r="P2077" s="298"/>
    </row>
    <row r="2078" spans="16:16" x14ac:dyDescent="0.2">
      <c r="P2078" s="298"/>
    </row>
    <row r="2079" spans="16:16" x14ac:dyDescent="0.2">
      <c r="P2079" s="298"/>
    </row>
    <row r="2080" spans="16:16" x14ac:dyDescent="0.2">
      <c r="P2080" s="298"/>
    </row>
    <row r="2081" spans="16:16" x14ac:dyDescent="0.2">
      <c r="P2081" s="298"/>
    </row>
    <row r="2082" spans="16:16" x14ac:dyDescent="0.2">
      <c r="P2082" s="298"/>
    </row>
    <row r="2083" spans="16:16" x14ac:dyDescent="0.2">
      <c r="P2083" s="298"/>
    </row>
    <row r="2084" spans="16:16" x14ac:dyDescent="0.2">
      <c r="P2084" s="298"/>
    </row>
    <row r="2085" spans="16:16" x14ac:dyDescent="0.2">
      <c r="P2085" s="298"/>
    </row>
    <row r="2086" spans="16:16" x14ac:dyDescent="0.2">
      <c r="P2086" s="298"/>
    </row>
    <row r="2087" spans="16:16" x14ac:dyDescent="0.2">
      <c r="P2087" s="298"/>
    </row>
    <row r="2088" spans="16:16" x14ac:dyDescent="0.2">
      <c r="P2088" s="298"/>
    </row>
    <row r="2089" spans="16:16" x14ac:dyDescent="0.2">
      <c r="P2089" s="298"/>
    </row>
    <row r="2090" spans="16:16" x14ac:dyDescent="0.2">
      <c r="P2090" s="298"/>
    </row>
    <row r="2091" spans="16:16" x14ac:dyDescent="0.2">
      <c r="P2091" s="298"/>
    </row>
    <row r="2092" spans="16:16" x14ac:dyDescent="0.2">
      <c r="P2092" s="298"/>
    </row>
    <row r="2093" spans="16:16" x14ac:dyDescent="0.2">
      <c r="P2093" s="298"/>
    </row>
    <row r="2094" spans="16:16" x14ac:dyDescent="0.2">
      <c r="P2094" s="298"/>
    </row>
    <row r="2095" spans="16:16" x14ac:dyDescent="0.2">
      <c r="P2095" s="298"/>
    </row>
    <row r="2096" spans="16:16" x14ac:dyDescent="0.2">
      <c r="P2096" s="298"/>
    </row>
    <row r="2097" spans="16:16" x14ac:dyDescent="0.2">
      <c r="P2097" s="298"/>
    </row>
    <row r="2098" spans="16:16" x14ac:dyDescent="0.2">
      <c r="P2098" s="298"/>
    </row>
    <row r="2099" spans="16:16" x14ac:dyDescent="0.2">
      <c r="P2099" s="298"/>
    </row>
    <row r="2100" spans="16:16" x14ac:dyDescent="0.2">
      <c r="P2100" s="298"/>
    </row>
    <row r="2101" spans="16:16" x14ac:dyDescent="0.2">
      <c r="P2101" s="298"/>
    </row>
    <row r="2102" spans="16:16" x14ac:dyDescent="0.2">
      <c r="P2102" s="298"/>
    </row>
    <row r="2103" spans="16:16" x14ac:dyDescent="0.2">
      <c r="P2103" s="298"/>
    </row>
    <row r="2104" spans="16:16" x14ac:dyDescent="0.2">
      <c r="P2104" s="298"/>
    </row>
    <row r="2105" spans="16:16" x14ac:dyDescent="0.2">
      <c r="P2105" s="298"/>
    </row>
    <row r="2106" spans="16:16" x14ac:dyDescent="0.2">
      <c r="P2106" s="298"/>
    </row>
    <row r="2107" spans="16:16" x14ac:dyDescent="0.2">
      <c r="P2107" s="298"/>
    </row>
    <row r="2108" spans="16:16" x14ac:dyDescent="0.2">
      <c r="P2108" s="298"/>
    </row>
    <row r="2109" spans="16:16" x14ac:dyDescent="0.2">
      <c r="P2109" s="298"/>
    </row>
    <row r="2110" spans="16:16" x14ac:dyDescent="0.2">
      <c r="P2110" s="298"/>
    </row>
    <row r="2111" spans="16:16" x14ac:dyDescent="0.2">
      <c r="P2111" s="298"/>
    </row>
    <row r="2112" spans="16:16" x14ac:dyDescent="0.2">
      <c r="P2112" s="298"/>
    </row>
    <row r="2113" spans="16:16" x14ac:dyDescent="0.2">
      <c r="P2113" s="298"/>
    </row>
    <row r="2114" spans="16:16" x14ac:dyDescent="0.2">
      <c r="P2114" s="298"/>
    </row>
    <row r="2115" spans="16:16" x14ac:dyDescent="0.2">
      <c r="P2115" s="298"/>
    </row>
    <row r="2116" spans="16:16" x14ac:dyDescent="0.2">
      <c r="P2116" s="298"/>
    </row>
    <row r="2117" spans="16:16" x14ac:dyDescent="0.2">
      <c r="P2117" s="298"/>
    </row>
    <row r="2118" spans="16:16" x14ac:dyDescent="0.2">
      <c r="P2118" s="298"/>
    </row>
    <row r="2119" spans="16:16" x14ac:dyDescent="0.2">
      <c r="P2119" s="298"/>
    </row>
    <row r="2120" spans="16:16" x14ac:dyDescent="0.2">
      <c r="P2120" s="298"/>
    </row>
    <row r="2121" spans="16:16" x14ac:dyDescent="0.2">
      <c r="P2121" s="298"/>
    </row>
    <row r="2122" spans="16:16" x14ac:dyDescent="0.2">
      <c r="P2122" s="298"/>
    </row>
    <row r="2123" spans="16:16" x14ac:dyDescent="0.2">
      <c r="P2123" s="298"/>
    </row>
    <row r="2124" spans="16:16" x14ac:dyDescent="0.2">
      <c r="P2124" s="298"/>
    </row>
    <row r="2125" spans="16:16" x14ac:dyDescent="0.2">
      <c r="P2125" s="298"/>
    </row>
    <row r="2126" spans="16:16" x14ac:dyDescent="0.2">
      <c r="P2126" s="298"/>
    </row>
    <row r="2127" spans="16:16" x14ac:dyDescent="0.2">
      <c r="P2127" s="298"/>
    </row>
    <row r="2128" spans="16:16" x14ac:dyDescent="0.2">
      <c r="P2128" s="298"/>
    </row>
    <row r="2129" spans="16:16" x14ac:dyDescent="0.2">
      <c r="P2129" s="298"/>
    </row>
    <row r="2130" spans="16:16" x14ac:dyDescent="0.2">
      <c r="P2130" s="298"/>
    </row>
    <row r="2131" spans="16:16" x14ac:dyDescent="0.2">
      <c r="P2131" s="298"/>
    </row>
    <row r="2132" spans="16:16" x14ac:dyDescent="0.2">
      <c r="P2132" s="298"/>
    </row>
    <row r="2133" spans="16:16" x14ac:dyDescent="0.2">
      <c r="P2133" s="298"/>
    </row>
    <row r="2134" spans="16:16" x14ac:dyDescent="0.2">
      <c r="P2134" s="298"/>
    </row>
    <row r="2135" spans="16:16" x14ac:dyDescent="0.2">
      <c r="P2135" s="298"/>
    </row>
    <row r="2136" spans="16:16" x14ac:dyDescent="0.2">
      <c r="P2136" s="298"/>
    </row>
    <row r="2137" spans="16:16" x14ac:dyDescent="0.2">
      <c r="P2137" s="298"/>
    </row>
    <row r="2138" spans="16:16" x14ac:dyDescent="0.2">
      <c r="P2138" s="298"/>
    </row>
    <row r="2139" spans="16:16" x14ac:dyDescent="0.2">
      <c r="P2139" s="298"/>
    </row>
    <row r="2140" spans="16:16" x14ac:dyDescent="0.2">
      <c r="P2140" s="298"/>
    </row>
    <row r="2141" spans="16:16" x14ac:dyDescent="0.2">
      <c r="P2141" s="298"/>
    </row>
    <row r="2142" spans="16:16" x14ac:dyDescent="0.2">
      <c r="P2142" s="298"/>
    </row>
    <row r="2143" spans="16:16" x14ac:dyDescent="0.2">
      <c r="P2143" s="298"/>
    </row>
    <row r="2144" spans="16:16" x14ac:dyDescent="0.2">
      <c r="P2144" s="298"/>
    </row>
    <row r="2145" spans="16:16" x14ac:dyDescent="0.2">
      <c r="P2145" s="298"/>
    </row>
    <row r="2146" spans="16:16" x14ac:dyDescent="0.2">
      <c r="P2146" s="298"/>
    </row>
    <row r="2147" spans="16:16" x14ac:dyDescent="0.2">
      <c r="P2147" s="298"/>
    </row>
    <row r="2148" spans="16:16" x14ac:dyDescent="0.2">
      <c r="P2148" s="298"/>
    </row>
    <row r="2149" spans="16:16" x14ac:dyDescent="0.2">
      <c r="P2149" s="298"/>
    </row>
    <row r="2150" spans="16:16" x14ac:dyDescent="0.2">
      <c r="P2150" s="298"/>
    </row>
    <row r="2151" spans="16:16" x14ac:dyDescent="0.2">
      <c r="P2151" s="298"/>
    </row>
    <row r="2152" spans="16:16" x14ac:dyDescent="0.2">
      <c r="P2152" s="298"/>
    </row>
    <row r="2153" spans="16:16" x14ac:dyDescent="0.2">
      <c r="P2153" s="298"/>
    </row>
    <row r="2154" spans="16:16" x14ac:dyDescent="0.2">
      <c r="P2154" s="298"/>
    </row>
    <row r="2155" spans="16:16" x14ac:dyDescent="0.2">
      <c r="P2155" s="298"/>
    </row>
    <row r="2156" spans="16:16" x14ac:dyDescent="0.2">
      <c r="P2156" s="298"/>
    </row>
    <row r="2157" spans="16:16" x14ac:dyDescent="0.2">
      <c r="P2157" s="298"/>
    </row>
    <row r="2158" spans="16:16" x14ac:dyDescent="0.2">
      <c r="P2158" s="298"/>
    </row>
    <row r="2159" spans="16:16" x14ac:dyDescent="0.2">
      <c r="P2159" s="298"/>
    </row>
    <row r="2160" spans="16:16" x14ac:dyDescent="0.2">
      <c r="P2160" s="298"/>
    </row>
    <row r="2161" spans="16:16" x14ac:dyDescent="0.2">
      <c r="P2161" s="298"/>
    </row>
    <row r="2162" spans="16:16" x14ac:dyDescent="0.2">
      <c r="P2162" s="298"/>
    </row>
    <row r="2163" spans="16:16" x14ac:dyDescent="0.2">
      <c r="P2163" s="298"/>
    </row>
    <row r="2164" spans="16:16" x14ac:dyDescent="0.2">
      <c r="P2164" s="298"/>
    </row>
    <row r="2165" spans="16:16" x14ac:dyDescent="0.2">
      <c r="P2165" s="298"/>
    </row>
    <row r="2166" spans="16:16" x14ac:dyDescent="0.2">
      <c r="P2166" s="298"/>
    </row>
    <row r="2167" spans="16:16" x14ac:dyDescent="0.2">
      <c r="P2167" s="298"/>
    </row>
    <row r="2168" spans="16:16" x14ac:dyDescent="0.2">
      <c r="P2168" s="298"/>
    </row>
    <row r="2169" spans="16:16" x14ac:dyDescent="0.2">
      <c r="P2169" s="298"/>
    </row>
    <row r="2170" spans="16:16" x14ac:dyDescent="0.2">
      <c r="P2170" s="298"/>
    </row>
    <row r="2171" spans="16:16" x14ac:dyDescent="0.2">
      <c r="P2171" s="298"/>
    </row>
    <row r="2172" spans="16:16" x14ac:dyDescent="0.2">
      <c r="P2172" s="298"/>
    </row>
    <row r="2173" spans="16:16" x14ac:dyDescent="0.2">
      <c r="P2173" s="298"/>
    </row>
    <row r="2174" spans="16:16" x14ac:dyDescent="0.2">
      <c r="P2174" s="298"/>
    </row>
    <row r="2175" spans="16:16" x14ac:dyDescent="0.2">
      <c r="P2175" s="298"/>
    </row>
    <row r="2176" spans="16:16" x14ac:dyDescent="0.2">
      <c r="P2176" s="298"/>
    </row>
    <row r="2177" spans="16:16" x14ac:dyDescent="0.2">
      <c r="P2177" s="298"/>
    </row>
    <row r="2178" spans="16:16" x14ac:dyDescent="0.2">
      <c r="P2178" s="298"/>
    </row>
    <row r="2179" spans="16:16" x14ac:dyDescent="0.2">
      <c r="P2179" s="298"/>
    </row>
    <row r="2180" spans="16:16" x14ac:dyDescent="0.2">
      <c r="P2180" s="298"/>
    </row>
    <row r="2181" spans="16:16" x14ac:dyDescent="0.2">
      <c r="P2181" s="298"/>
    </row>
    <row r="2182" spans="16:16" x14ac:dyDescent="0.2">
      <c r="P2182" s="298"/>
    </row>
    <row r="2183" spans="16:16" x14ac:dyDescent="0.2">
      <c r="P2183" s="298"/>
    </row>
    <row r="2184" spans="16:16" x14ac:dyDescent="0.2">
      <c r="P2184" s="298"/>
    </row>
    <row r="2185" spans="16:16" x14ac:dyDescent="0.2">
      <c r="P2185" s="298"/>
    </row>
    <row r="2186" spans="16:16" x14ac:dyDescent="0.2">
      <c r="P2186" s="298"/>
    </row>
    <row r="2187" spans="16:16" x14ac:dyDescent="0.2">
      <c r="P2187" s="298"/>
    </row>
    <row r="2188" spans="16:16" x14ac:dyDescent="0.2">
      <c r="P2188" s="298"/>
    </row>
    <row r="2189" spans="16:16" x14ac:dyDescent="0.2">
      <c r="P2189" s="298"/>
    </row>
    <row r="2190" spans="16:16" x14ac:dyDescent="0.2">
      <c r="P2190" s="298"/>
    </row>
    <row r="2191" spans="16:16" x14ac:dyDescent="0.2">
      <c r="P2191" s="298"/>
    </row>
    <row r="2192" spans="16:16" x14ac:dyDescent="0.2">
      <c r="P2192" s="298"/>
    </row>
    <row r="2193" spans="16:16" x14ac:dyDescent="0.2">
      <c r="P2193" s="298"/>
    </row>
    <row r="2194" spans="16:16" x14ac:dyDescent="0.2">
      <c r="P2194" s="298"/>
    </row>
    <row r="2195" spans="16:16" x14ac:dyDescent="0.2">
      <c r="P2195" s="298"/>
    </row>
    <row r="2196" spans="16:16" x14ac:dyDescent="0.2">
      <c r="P2196" s="298"/>
    </row>
    <row r="2197" spans="16:16" x14ac:dyDescent="0.2">
      <c r="P2197" s="298"/>
    </row>
    <row r="2198" spans="16:16" x14ac:dyDescent="0.2">
      <c r="P2198" s="298"/>
    </row>
    <row r="2199" spans="16:16" x14ac:dyDescent="0.2">
      <c r="P2199" s="298"/>
    </row>
    <row r="2200" spans="16:16" x14ac:dyDescent="0.2">
      <c r="P2200" s="298"/>
    </row>
    <row r="2201" spans="16:16" x14ac:dyDescent="0.2">
      <c r="P2201" s="298"/>
    </row>
    <row r="2202" spans="16:16" x14ac:dyDescent="0.2">
      <c r="P2202" s="298"/>
    </row>
    <row r="2203" spans="16:16" x14ac:dyDescent="0.2">
      <c r="P2203" s="298"/>
    </row>
    <row r="2204" spans="16:16" x14ac:dyDescent="0.2">
      <c r="P2204" s="298"/>
    </row>
    <row r="2205" spans="16:16" x14ac:dyDescent="0.2">
      <c r="P2205" s="298"/>
    </row>
    <row r="2206" spans="16:16" x14ac:dyDescent="0.2">
      <c r="P2206" s="298"/>
    </row>
    <row r="2207" spans="16:16" x14ac:dyDescent="0.2">
      <c r="P2207" s="298"/>
    </row>
    <row r="2208" spans="16:16" x14ac:dyDescent="0.2">
      <c r="P2208" s="298"/>
    </row>
    <row r="2209" spans="16:16" x14ac:dyDescent="0.2">
      <c r="P2209" s="298"/>
    </row>
    <row r="2210" spans="16:16" x14ac:dyDescent="0.2">
      <c r="P2210" s="298"/>
    </row>
    <row r="2211" spans="16:16" x14ac:dyDescent="0.2">
      <c r="P2211" s="298"/>
    </row>
    <row r="2212" spans="16:16" x14ac:dyDescent="0.2">
      <c r="P2212" s="298"/>
    </row>
    <row r="2213" spans="16:16" x14ac:dyDescent="0.2">
      <c r="P2213" s="298"/>
    </row>
    <row r="2214" spans="16:16" x14ac:dyDescent="0.2">
      <c r="P2214" s="298"/>
    </row>
    <row r="2215" spans="16:16" x14ac:dyDescent="0.2">
      <c r="P2215" s="298"/>
    </row>
    <row r="2216" spans="16:16" x14ac:dyDescent="0.2">
      <c r="P2216" s="298"/>
    </row>
    <row r="2217" spans="16:16" x14ac:dyDescent="0.2">
      <c r="P2217" s="298"/>
    </row>
    <row r="2218" spans="16:16" x14ac:dyDescent="0.2">
      <c r="P2218" s="298"/>
    </row>
    <row r="2219" spans="16:16" x14ac:dyDescent="0.2">
      <c r="P2219" s="298"/>
    </row>
    <row r="2220" spans="16:16" x14ac:dyDescent="0.2">
      <c r="P2220" s="298"/>
    </row>
    <row r="2221" spans="16:16" x14ac:dyDescent="0.2">
      <c r="P2221" s="298"/>
    </row>
    <row r="2222" spans="16:16" x14ac:dyDescent="0.2">
      <c r="P2222" s="298"/>
    </row>
    <row r="2223" spans="16:16" x14ac:dyDescent="0.2">
      <c r="P2223" s="298"/>
    </row>
    <row r="2224" spans="16:16" x14ac:dyDescent="0.2">
      <c r="P2224" s="298"/>
    </row>
    <row r="2225" spans="16:16" x14ac:dyDescent="0.2">
      <c r="P2225" s="298"/>
    </row>
    <row r="2226" spans="16:16" x14ac:dyDescent="0.2">
      <c r="P2226" s="298"/>
    </row>
    <row r="2227" spans="16:16" x14ac:dyDescent="0.2">
      <c r="P2227" s="298"/>
    </row>
    <row r="2228" spans="16:16" x14ac:dyDescent="0.2">
      <c r="P2228" s="298"/>
    </row>
    <row r="2229" spans="16:16" x14ac:dyDescent="0.2">
      <c r="P2229" s="298"/>
    </row>
    <row r="2230" spans="16:16" x14ac:dyDescent="0.2">
      <c r="P2230" s="298"/>
    </row>
    <row r="2231" spans="16:16" x14ac:dyDescent="0.2">
      <c r="P2231" s="298"/>
    </row>
    <row r="2232" spans="16:16" x14ac:dyDescent="0.2">
      <c r="P2232" s="298"/>
    </row>
    <row r="2233" spans="16:16" x14ac:dyDescent="0.2">
      <c r="P2233" s="298"/>
    </row>
    <row r="2234" spans="16:16" x14ac:dyDescent="0.2">
      <c r="P2234" s="298"/>
    </row>
    <row r="2235" spans="16:16" x14ac:dyDescent="0.2">
      <c r="P2235" s="298"/>
    </row>
    <row r="2236" spans="16:16" x14ac:dyDescent="0.2">
      <c r="P2236" s="298"/>
    </row>
    <row r="2237" spans="16:16" x14ac:dyDescent="0.2">
      <c r="P2237" s="298"/>
    </row>
    <row r="2238" spans="16:16" x14ac:dyDescent="0.2">
      <c r="P2238" s="298"/>
    </row>
    <row r="2239" spans="16:16" x14ac:dyDescent="0.2">
      <c r="P2239" s="298"/>
    </row>
    <row r="2240" spans="16:16" x14ac:dyDescent="0.2">
      <c r="P2240" s="298"/>
    </row>
    <row r="2241" spans="16:16" x14ac:dyDescent="0.2">
      <c r="P2241" s="298"/>
    </row>
    <row r="2242" spans="16:16" x14ac:dyDescent="0.2">
      <c r="P2242" s="298"/>
    </row>
    <row r="2243" spans="16:16" x14ac:dyDescent="0.2">
      <c r="P2243" s="298"/>
    </row>
    <row r="2244" spans="16:16" x14ac:dyDescent="0.2">
      <c r="P2244" s="298"/>
    </row>
    <row r="2245" spans="16:16" x14ac:dyDescent="0.2">
      <c r="P2245" s="298"/>
    </row>
    <row r="2246" spans="16:16" x14ac:dyDescent="0.2">
      <c r="P2246" s="298"/>
    </row>
    <row r="2247" spans="16:16" x14ac:dyDescent="0.2">
      <c r="P2247" s="298"/>
    </row>
    <row r="2248" spans="16:16" x14ac:dyDescent="0.2">
      <c r="P2248" s="298"/>
    </row>
    <row r="2249" spans="16:16" x14ac:dyDescent="0.2">
      <c r="P2249" s="298"/>
    </row>
    <row r="2250" spans="16:16" x14ac:dyDescent="0.2">
      <c r="P2250" s="298"/>
    </row>
    <row r="2251" spans="16:16" x14ac:dyDescent="0.2">
      <c r="P2251" s="298"/>
    </row>
    <row r="2252" spans="16:16" x14ac:dyDescent="0.2">
      <c r="P2252" s="298"/>
    </row>
    <row r="2253" spans="16:16" x14ac:dyDescent="0.2">
      <c r="P2253" s="298"/>
    </row>
    <row r="2254" spans="16:16" x14ac:dyDescent="0.2">
      <c r="P2254" s="298"/>
    </row>
    <row r="2255" spans="16:16" x14ac:dyDescent="0.2">
      <c r="P2255" s="298"/>
    </row>
    <row r="2256" spans="16:16" x14ac:dyDescent="0.2">
      <c r="P2256" s="298"/>
    </row>
    <row r="2257" spans="16:16" x14ac:dyDescent="0.2">
      <c r="P2257" s="298"/>
    </row>
    <row r="2258" spans="16:16" x14ac:dyDescent="0.2">
      <c r="P2258" s="298"/>
    </row>
    <row r="2259" spans="16:16" x14ac:dyDescent="0.2">
      <c r="P2259" s="298"/>
    </row>
    <row r="2260" spans="16:16" x14ac:dyDescent="0.2">
      <c r="P2260" s="298"/>
    </row>
    <row r="2261" spans="16:16" x14ac:dyDescent="0.2">
      <c r="P2261" s="298"/>
    </row>
    <row r="2262" spans="16:16" x14ac:dyDescent="0.2">
      <c r="P2262" s="298"/>
    </row>
    <row r="2263" spans="16:16" x14ac:dyDescent="0.2">
      <c r="P2263" s="298"/>
    </row>
    <row r="2264" spans="16:16" x14ac:dyDescent="0.2">
      <c r="P2264" s="298"/>
    </row>
    <row r="2265" spans="16:16" x14ac:dyDescent="0.2">
      <c r="P2265" s="298"/>
    </row>
    <row r="2266" spans="16:16" x14ac:dyDescent="0.2">
      <c r="P2266" s="298"/>
    </row>
    <row r="2267" spans="16:16" x14ac:dyDescent="0.2">
      <c r="P2267" s="298"/>
    </row>
    <row r="2268" spans="16:16" x14ac:dyDescent="0.2">
      <c r="P2268" s="298"/>
    </row>
    <row r="2269" spans="16:16" x14ac:dyDescent="0.2">
      <c r="P2269" s="298"/>
    </row>
    <row r="2270" spans="16:16" x14ac:dyDescent="0.2">
      <c r="P2270" s="298"/>
    </row>
    <row r="2271" spans="16:16" x14ac:dyDescent="0.2">
      <c r="P2271" s="298"/>
    </row>
    <row r="2272" spans="16:16" x14ac:dyDescent="0.2">
      <c r="P2272" s="298"/>
    </row>
    <row r="2273" spans="16:16" x14ac:dyDescent="0.2">
      <c r="P2273" s="298"/>
    </row>
    <row r="2274" spans="16:16" x14ac:dyDescent="0.2">
      <c r="P2274" s="298"/>
    </row>
    <row r="2275" spans="16:16" x14ac:dyDescent="0.2">
      <c r="P2275" s="298"/>
    </row>
    <row r="2276" spans="16:16" x14ac:dyDescent="0.2">
      <c r="P2276" s="298"/>
    </row>
    <row r="2277" spans="16:16" x14ac:dyDescent="0.2">
      <c r="P2277" s="298"/>
    </row>
    <row r="2278" spans="16:16" x14ac:dyDescent="0.2">
      <c r="P2278" s="298"/>
    </row>
    <row r="2279" spans="16:16" x14ac:dyDescent="0.2">
      <c r="P2279" s="298"/>
    </row>
    <row r="2280" spans="16:16" x14ac:dyDescent="0.2">
      <c r="P2280" s="298"/>
    </row>
    <row r="2281" spans="16:16" x14ac:dyDescent="0.2">
      <c r="P2281" s="298"/>
    </row>
    <row r="2282" spans="16:16" x14ac:dyDescent="0.2">
      <c r="P2282" s="298"/>
    </row>
    <row r="2283" spans="16:16" x14ac:dyDescent="0.2">
      <c r="P2283" s="298"/>
    </row>
    <row r="2284" spans="16:16" x14ac:dyDescent="0.2">
      <c r="P2284" s="298"/>
    </row>
    <row r="2285" spans="16:16" x14ac:dyDescent="0.2">
      <c r="P2285" s="298"/>
    </row>
    <row r="2286" spans="16:16" x14ac:dyDescent="0.2">
      <c r="P2286" s="298"/>
    </row>
    <row r="2287" spans="16:16" x14ac:dyDescent="0.2">
      <c r="P2287" s="298"/>
    </row>
    <row r="2288" spans="16:16" x14ac:dyDescent="0.2">
      <c r="P2288" s="298"/>
    </row>
    <row r="2289" spans="16:16" x14ac:dyDescent="0.2">
      <c r="P2289" s="298"/>
    </row>
    <row r="2290" spans="16:16" x14ac:dyDescent="0.2">
      <c r="P2290" s="298"/>
    </row>
    <row r="2291" spans="16:16" x14ac:dyDescent="0.2">
      <c r="P2291" s="298"/>
    </row>
    <row r="2292" spans="16:16" x14ac:dyDescent="0.2">
      <c r="P2292" s="298"/>
    </row>
    <row r="2293" spans="16:16" x14ac:dyDescent="0.2">
      <c r="P2293" s="298"/>
    </row>
    <row r="2294" spans="16:16" x14ac:dyDescent="0.2">
      <c r="P2294" s="298"/>
    </row>
    <row r="2295" spans="16:16" x14ac:dyDescent="0.2">
      <c r="P2295" s="298"/>
    </row>
    <row r="2296" spans="16:16" x14ac:dyDescent="0.2">
      <c r="P2296" s="298"/>
    </row>
    <row r="2297" spans="16:16" x14ac:dyDescent="0.2">
      <c r="P2297" s="298"/>
    </row>
    <row r="2298" spans="16:16" x14ac:dyDescent="0.2">
      <c r="P2298" s="298"/>
    </row>
    <row r="2299" spans="16:16" x14ac:dyDescent="0.2">
      <c r="P2299" s="298"/>
    </row>
    <row r="2300" spans="16:16" x14ac:dyDescent="0.2">
      <c r="P2300" s="298"/>
    </row>
    <row r="2301" spans="16:16" x14ac:dyDescent="0.2">
      <c r="P2301" s="298"/>
    </row>
    <row r="2302" spans="16:16" x14ac:dyDescent="0.2">
      <c r="P2302" s="298"/>
    </row>
    <row r="2303" spans="16:16" x14ac:dyDescent="0.2">
      <c r="P2303" s="298"/>
    </row>
    <row r="2304" spans="16:16" x14ac:dyDescent="0.2">
      <c r="P2304" s="298"/>
    </row>
    <row r="2305" spans="16:16" x14ac:dyDescent="0.2">
      <c r="P2305" s="298"/>
    </row>
    <row r="2306" spans="16:16" x14ac:dyDescent="0.2">
      <c r="P2306" s="298"/>
    </row>
    <row r="2307" spans="16:16" x14ac:dyDescent="0.2">
      <c r="P2307" s="298"/>
    </row>
    <row r="2308" spans="16:16" x14ac:dyDescent="0.2">
      <c r="P2308" s="298"/>
    </row>
    <row r="2309" spans="16:16" x14ac:dyDescent="0.2">
      <c r="P2309" s="298"/>
    </row>
    <row r="2310" spans="16:16" x14ac:dyDescent="0.2">
      <c r="P2310" s="298"/>
    </row>
    <row r="2311" spans="16:16" x14ac:dyDescent="0.2">
      <c r="P2311" s="298"/>
    </row>
    <row r="2312" spans="16:16" x14ac:dyDescent="0.2">
      <c r="P2312" s="298"/>
    </row>
    <row r="2313" spans="16:16" x14ac:dyDescent="0.2">
      <c r="P2313" s="298"/>
    </row>
    <row r="2314" spans="16:16" x14ac:dyDescent="0.2">
      <c r="P2314" s="298"/>
    </row>
    <row r="2315" spans="16:16" x14ac:dyDescent="0.2">
      <c r="P2315" s="298"/>
    </row>
    <row r="2316" spans="16:16" x14ac:dyDescent="0.2">
      <c r="P2316" s="298"/>
    </row>
    <row r="2317" spans="16:16" x14ac:dyDescent="0.2">
      <c r="P2317" s="298"/>
    </row>
    <row r="2318" spans="16:16" x14ac:dyDescent="0.2">
      <c r="P2318" s="298"/>
    </row>
    <row r="2319" spans="16:16" x14ac:dyDescent="0.2">
      <c r="P2319" s="298"/>
    </row>
    <row r="2320" spans="16:16" x14ac:dyDescent="0.2">
      <c r="P2320" s="298"/>
    </row>
    <row r="2321" spans="16:16" x14ac:dyDescent="0.2">
      <c r="P2321" s="298"/>
    </row>
    <row r="2322" spans="16:16" x14ac:dyDescent="0.2">
      <c r="P2322" s="298"/>
    </row>
    <row r="2323" spans="16:16" x14ac:dyDescent="0.2">
      <c r="P2323" s="298"/>
    </row>
    <row r="2324" spans="16:16" x14ac:dyDescent="0.2">
      <c r="P2324" s="298"/>
    </row>
    <row r="2325" spans="16:16" x14ac:dyDescent="0.2">
      <c r="P2325" s="298"/>
    </row>
    <row r="2326" spans="16:16" x14ac:dyDescent="0.2">
      <c r="P2326" s="298"/>
    </row>
    <row r="2327" spans="16:16" x14ac:dyDescent="0.2">
      <c r="P2327" s="298"/>
    </row>
    <row r="2328" spans="16:16" x14ac:dyDescent="0.2">
      <c r="P2328" s="298"/>
    </row>
    <row r="2329" spans="16:16" x14ac:dyDescent="0.2">
      <c r="P2329" s="298"/>
    </row>
    <row r="2330" spans="16:16" x14ac:dyDescent="0.2">
      <c r="P2330" s="298"/>
    </row>
    <row r="2331" spans="16:16" x14ac:dyDescent="0.2">
      <c r="P2331" s="298"/>
    </row>
    <row r="2332" spans="16:16" x14ac:dyDescent="0.2">
      <c r="P2332" s="298"/>
    </row>
    <row r="2333" spans="16:16" x14ac:dyDescent="0.2">
      <c r="P2333" s="298"/>
    </row>
    <row r="2334" spans="16:16" x14ac:dyDescent="0.2">
      <c r="P2334" s="298"/>
    </row>
    <row r="2335" spans="16:16" x14ac:dyDescent="0.2">
      <c r="P2335" s="298"/>
    </row>
    <row r="2336" spans="16:16" x14ac:dyDescent="0.2">
      <c r="P2336" s="298"/>
    </row>
    <row r="2337" spans="16:16" x14ac:dyDescent="0.2">
      <c r="P2337" s="298"/>
    </row>
    <row r="2338" spans="16:16" x14ac:dyDescent="0.2">
      <c r="P2338" s="298"/>
    </row>
    <row r="2339" spans="16:16" x14ac:dyDescent="0.2">
      <c r="P2339" s="298"/>
    </row>
    <row r="2340" spans="16:16" x14ac:dyDescent="0.2">
      <c r="P2340" s="298"/>
    </row>
    <row r="2341" spans="16:16" x14ac:dyDescent="0.2">
      <c r="P2341" s="298"/>
    </row>
    <row r="2342" spans="16:16" x14ac:dyDescent="0.2">
      <c r="P2342" s="298"/>
    </row>
    <row r="2343" spans="16:16" x14ac:dyDescent="0.2">
      <c r="P2343" s="298"/>
    </row>
    <row r="2344" spans="16:16" x14ac:dyDescent="0.2">
      <c r="P2344" s="298"/>
    </row>
    <row r="2345" spans="16:16" x14ac:dyDescent="0.2">
      <c r="P2345" s="298"/>
    </row>
    <row r="2346" spans="16:16" x14ac:dyDescent="0.2">
      <c r="P2346" s="298"/>
    </row>
    <row r="2347" spans="16:16" x14ac:dyDescent="0.2">
      <c r="P2347" s="298"/>
    </row>
    <row r="2348" spans="16:16" x14ac:dyDescent="0.2">
      <c r="P2348" s="298"/>
    </row>
    <row r="2349" spans="16:16" x14ac:dyDescent="0.2">
      <c r="P2349" s="298"/>
    </row>
    <row r="2350" spans="16:16" x14ac:dyDescent="0.2">
      <c r="P2350" s="298"/>
    </row>
    <row r="2351" spans="16:16" x14ac:dyDescent="0.2">
      <c r="P2351" s="298"/>
    </row>
    <row r="2352" spans="16:16" x14ac:dyDescent="0.2">
      <c r="P2352" s="298"/>
    </row>
    <row r="2353" spans="16:16" x14ac:dyDescent="0.2">
      <c r="P2353" s="298"/>
    </row>
    <row r="2354" spans="16:16" x14ac:dyDescent="0.2">
      <c r="P2354" s="298"/>
    </row>
    <row r="2355" spans="16:16" x14ac:dyDescent="0.2">
      <c r="P2355" s="298"/>
    </row>
    <row r="2356" spans="16:16" x14ac:dyDescent="0.2">
      <c r="P2356" s="298"/>
    </row>
    <row r="2357" spans="16:16" x14ac:dyDescent="0.2">
      <c r="P2357" s="298"/>
    </row>
    <row r="2358" spans="16:16" x14ac:dyDescent="0.2">
      <c r="P2358" s="298"/>
    </row>
    <row r="2359" spans="16:16" x14ac:dyDescent="0.2">
      <c r="P2359" s="298"/>
    </row>
    <row r="2360" spans="16:16" x14ac:dyDescent="0.2">
      <c r="P2360" s="298"/>
    </row>
    <row r="2361" spans="16:16" x14ac:dyDescent="0.2">
      <c r="P2361" s="298"/>
    </row>
    <row r="2362" spans="16:16" x14ac:dyDescent="0.2">
      <c r="P2362" s="298"/>
    </row>
    <row r="2363" spans="16:16" x14ac:dyDescent="0.2">
      <c r="P2363" s="298"/>
    </row>
    <row r="2364" spans="16:16" x14ac:dyDescent="0.2">
      <c r="P2364" s="298"/>
    </row>
    <row r="2365" spans="16:16" x14ac:dyDescent="0.2">
      <c r="P2365" s="298"/>
    </row>
    <row r="2366" spans="16:16" x14ac:dyDescent="0.2">
      <c r="P2366" s="298"/>
    </row>
    <row r="2367" spans="16:16" x14ac:dyDescent="0.2">
      <c r="P2367" s="298"/>
    </row>
    <row r="2368" spans="16:16" x14ac:dyDescent="0.2">
      <c r="P2368" s="298"/>
    </row>
    <row r="2369" spans="16:16" x14ac:dyDescent="0.2">
      <c r="P2369" s="298"/>
    </row>
    <row r="2370" spans="16:16" x14ac:dyDescent="0.2">
      <c r="P2370" s="298"/>
    </row>
    <row r="2371" spans="16:16" x14ac:dyDescent="0.2">
      <c r="P2371" s="298"/>
    </row>
    <row r="2372" spans="16:16" x14ac:dyDescent="0.2">
      <c r="P2372" s="298"/>
    </row>
    <row r="2373" spans="16:16" x14ac:dyDescent="0.2">
      <c r="P2373" s="298"/>
    </row>
    <row r="2374" spans="16:16" x14ac:dyDescent="0.2">
      <c r="P2374" s="298"/>
    </row>
    <row r="2375" spans="16:16" x14ac:dyDescent="0.2">
      <c r="P2375" s="298"/>
    </row>
    <row r="2376" spans="16:16" x14ac:dyDescent="0.2">
      <c r="P2376" s="298"/>
    </row>
    <row r="2377" spans="16:16" x14ac:dyDescent="0.2">
      <c r="P2377" s="298"/>
    </row>
    <row r="2378" spans="16:16" x14ac:dyDescent="0.2">
      <c r="P2378" s="298"/>
    </row>
    <row r="2379" spans="16:16" x14ac:dyDescent="0.2">
      <c r="P2379" s="298"/>
    </row>
    <row r="2380" spans="16:16" x14ac:dyDescent="0.2">
      <c r="P2380" s="298"/>
    </row>
    <row r="2381" spans="16:16" x14ac:dyDescent="0.2">
      <c r="P2381" s="298"/>
    </row>
    <row r="2382" spans="16:16" x14ac:dyDescent="0.2">
      <c r="P2382" s="298"/>
    </row>
    <row r="2383" spans="16:16" x14ac:dyDescent="0.2">
      <c r="P2383" s="298"/>
    </row>
    <row r="2384" spans="16:16" x14ac:dyDescent="0.2">
      <c r="P2384" s="298"/>
    </row>
    <row r="2385" spans="16:16" x14ac:dyDescent="0.2">
      <c r="P2385" s="298"/>
    </row>
    <row r="2386" spans="16:16" x14ac:dyDescent="0.2">
      <c r="P2386" s="298"/>
    </row>
    <row r="2387" spans="16:16" x14ac:dyDescent="0.2">
      <c r="P2387" s="298"/>
    </row>
    <row r="2388" spans="16:16" x14ac:dyDescent="0.2">
      <c r="P2388" s="298"/>
    </row>
    <row r="2389" spans="16:16" x14ac:dyDescent="0.2">
      <c r="P2389" s="298"/>
    </row>
    <row r="2390" spans="16:16" x14ac:dyDescent="0.2">
      <c r="P2390" s="298"/>
    </row>
    <row r="2391" spans="16:16" x14ac:dyDescent="0.2">
      <c r="P2391" s="298"/>
    </row>
    <row r="2392" spans="16:16" x14ac:dyDescent="0.2">
      <c r="P2392" s="298"/>
    </row>
    <row r="2393" spans="16:16" x14ac:dyDescent="0.2">
      <c r="P2393" s="298"/>
    </row>
    <row r="2394" spans="16:16" x14ac:dyDescent="0.2">
      <c r="P2394" s="298"/>
    </row>
    <row r="2395" spans="16:16" x14ac:dyDescent="0.2">
      <c r="P2395" s="298"/>
    </row>
    <row r="2396" spans="16:16" x14ac:dyDescent="0.2">
      <c r="P2396" s="298"/>
    </row>
    <row r="2397" spans="16:16" x14ac:dyDescent="0.2">
      <c r="P2397" s="298"/>
    </row>
    <row r="2398" spans="16:16" x14ac:dyDescent="0.2">
      <c r="P2398" s="298"/>
    </row>
    <row r="2399" spans="16:16" x14ac:dyDescent="0.2">
      <c r="P2399" s="298"/>
    </row>
    <row r="2400" spans="16:16" x14ac:dyDescent="0.2">
      <c r="P2400" s="298"/>
    </row>
    <row r="2401" spans="16:16" x14ac:dyDescent="0.2">
      <c r="P2401" s="298"/>
    </row>
    <row r="2402" spans="16:16" x14ac:dyDescent="0.2">
      <c r="P2402" s="298"/>
    </row>
    <row r="2403" spans="16:16" x14ac:dyDescent="0.2">
      <c r="P2403" s="298"/>
    </row>
    <row r="2404" spans="16:16" x14ac:dyDescent="0.2">
      <c r="P2404" s="298"/>
    </row>
    <row r="2405" spans="16:16" x14ac:dyDescent="0.2">
      <c r="P2405" s="298"/>
    </row>
    <row r="2406" spans="16:16" x14ac:dyDescent="0.2">
      <c r="P2406" s="298"/>
    </row>
    <row r="2407" spans="16:16" x14ac:dyDescent="0.2">
      <c r="P2407" s="298"/>
    </row>
    <row r="2408" spans="16:16" x14ac:dyDescent="0.2">
      <c r="P2408" s="298"/>
    </row>
    <row r="2409" spans="16:16" x14ac:dyDescent="0.2">
      <c r="P2409" s="298"/>
    </row>
    <row r="2410" spans="16:16" x14ac:dyDescent="0.2">
      <c r="P2410" s="298"/>
    </row>
    <row r="2411" spans="16:16" x14ac:dyDescent="0.2">
      <c r="P2411" s="298"/>
    </row>
    <row r="2412" spans="16:16" x14ac:dyDescent="0.2">
      <c r="P2412" s="298"/>
    </row>
    <row r="2413" spans="16:16" x14ac:dyDescent="0.2">
      <c r="P2413" s="298"/>
    </row>
    <row r="2414" spans="16:16" x14ac:dyDescent="0.2">
      <c r="P2414" s="298"/>
    </row>
    <row r="2415" spans="16:16" x14ac:dyDescent="0.2">
      <c r="P2415" s="298"/>
    </row>
    <row r="2416" spans="16:16" x14ac:dyDescent="0.2">
      <c r="P2416" s="298"/>
    </row>
    <row r="2417" spans="16:16" x14ac:dyDescent="0.2">
      <c r="P2417" s="298"/>
    </row>
    <row r="2418" spans="16:16" x14ac:dyDescent="0.2">
      <c r="P2418" s="298"/>
    </row>
    <row r="2419" spans="16:16" x14ac:dyDescent="0.2">
      <c r="P2419" s="298"/>
    </row>
    <row r="2420" spans="16:16" x14ac:dyDescent="0.2">
      <c r="P2420" s="298"/>
    </row>
    <row r="2421" spans="16:16" x14ac:dyDescent="0.2">
      <c r="P2421" s="298"/>
    </row>
    <row r="2422" spans="16:16" x14ac:dyDescent="0.2">
      <c r="P2422" s="298"/>
    </row>
    <row r="2423" spans="16:16" x14ac:dyDescent="0.2">
      <c r="P2423" s="298"/>
    </row>
    <row r="2424" spans="16:16" x14ac:dyDescent="0.2">
      <c r="P2424" s="298"/>
    </row>
    <row r="2425" spans="16:16" x14ac:dyDescent="0.2">
      <c r="P2425" s="298"/>
    </row>
    <row r="2426" spans="16:16" x14ac:dyDescent="0.2">
      <c r="P2426" s="298"/>
    </row>
    <row r="2427" spans="16:16" x14ac:dyDescent="0.2">
      <c r="P2427" s="298"/>
    </row>
    <row r="2428" spans="16:16" x14ac:dyDescent="0.2">
      <c r="P2428" s="298"/>
    </row>
    <row r="2429" spans="16:16" x14ac:dyDescent="0.2">
      <c r="P2429" s="298"/>
    </row>
    <row r="2430" spans="16:16" x14ac:dyDescent="0.2">
      <c r="P2430" s="298"/>
    </row>
    <row r="2431" spans="16:16" x14ac:dyDescent="0.2">
      <c r="P2431" s="298"/>
    </row>
    <row r="2432" spans="16:16" x14ac:dyDescent="0.2">
      <c r="P2432" s="298"/>
    </row>
    <row r="2433" spans="16:16" x14ac:dyDescent="0.2">
      <c r="P2433" s="298"/>
    </row>
    <row r="2434" spans="16:16" x14ac:dyDescent="0.2">
      <c r="P2434" s="298"/>
    </row>
    <row r="2435" spans="16:16" x14ac:dyDescent="0.2">
      <c r="P2435" s="298"/>
    </row>
    <row r="2436" spans="16:16" x14ac:dyDescent="0.2">
      <c r="P2436" s="298"/>
    </row>
    <row r="2437" spans="16:16" x14ac:dyDescent="0.2">
      <c r="P2437" s="298"/>
    </row>
    <row r="2438" spans="16:16" x14ac:dyDescent="0.2">
      <c r="P2438" s="298"/>
    </row>
    <row r="2439" spans="16:16" x14ac:dyDescent="0.2">
      <c r="P2439" s="298"/>
    </row>
    <row r="2440" spans="16:16" x14ac:dyDescent="0.2">
      <c r="P2440" s="298"/>
    </row>
    <row r="2441" spans="16:16" x14ac:dyDescent="0.2">
      <c r="P2441" s="298"/>
    </row>
    <row r="2442" spans="16:16" x14ac:dyDescent="0.2">
      <c r="P2442" s="298"/>
    </row>
    <row r="2443" spans="16:16" x14ac:dyDescent="0.2">
      <c r="P2443" s="298"/>
    </row>
    <row r="2444" spans="16:16" x14ac:dyDescent="0.2">
      <c r="P2444" s="298"/>
    </row>
    <row r="2445" spans="16:16" x14ac:dyDescent="0.2">
      <c r="P2445" s="298"/>
    </row>
    <row r="2446" spans="16:16" x14ac:dyDescent="0.2">
      <c r="P2446" s="298"/>
    </row>
    <row r="2447" spans="16:16" x14ac:dyDescent="0.2">
      <c r="P2447" s="298"/>
    </row>
    <row r="2448" spans="16:16" x14ac:dyDescent="0.2">
      <c r="P2448" s="298"/>
    </row>
    <row r="2449" spans="16:16" x14ac:dyDescent="0.2">
      <c r="P2449" s="298"/>
    </row>
    <row r="2450" spans="16:16" x14ac:dyDescent="0.2">
      <c r="P2450" s="298"/>
    </row>
    <row r="2451" spans="16:16" x14ac:dyDescent="0.2">
      <c r="P2451" s="298"/>
    </row>
    <row r="2452" spans="16:16" x14ac:dyDescent="0.2">
      <c r="P2452" s="298"/>
    </row>
    <row r="2453" spans="16:16" x14ac:dyDescent="0.2">
      <c r="P2453" s="298"/>
    </row>
    <row r="2454" spans="16:16" x14ac:dyDescent="0.2">
      <c r="P2454" s="298"/>
    </row>
    <row r="2455" spans="16:16" x14ac:dyDescent="0.2">
      <c r="P2455" s="298"/>
    </row>
    <row r="2456" spans="16:16" x14ac:dyDescent="0.2">
      <c r="P2456" s="298"/>
    </row>
    <row r="2457" spans="16:16" x14ac:dyDescent="0.2">
      <c r="P2457" s="298"/>
    </row>
    <row r="2458" spans="16:16" x14ac:dyDescent="0.2">
      <c r="P2458" s="298"/>
    </row>
    <row r="2459" spans="16:16" x14ac:dyDescent="0.2">
      <c r="P2459" s="298"/>
    </row>
    <row r="2460" spans="16:16" x14ac:dyDescent="0.2">
      <c r="P2460" s="298"/>
    </row>
    <row r="2461" spans="16:16" x14ac:dyDescent="0.2">
      <c r="P2461" s="298"/>
    </row>
    <row r="2462" spans="16:16" x14ac:dyDescent="0.2">
      <c r="P2462" s="298"/>
    </row>
    <row r="2463" spans="16:16" x14ac:dyDescent="0.2">
      <c r="P2463" s="298"/>
    </row>
    <row r="2464" spans="16:16" x14ac:dyDescent="0.2">
      <c r="P2464" s="298"/>
    </row>
    <row r="2465" spans="16:16" x14ac:dyDescent="0.2">
      <c r="P2465" s="298"/>
    </row>
    <row r="2466" spans="16:16" x14ac:dyDescent="0.2">
      <c r="P2466" s="298"/>
    </row>
    <row r="2467" spans="16:16" x14ac:dyDescent="0.2">
      <c r="P2467" s="298"/>
    </row>
    <row r="2468" spans="16:16" x14ac:dyDescent="0.2">
      <c r="P2468" s="298"/>
    </row>
    <row r="2469" spans="16:16" x14ac:dyDescent="0.2">
      <c r="P2469" s="298"/>
    </row>
    <row r="2470" spans="16:16" x14ac:dyDescent="0.2">
      <c r="P2470" s="298"/>
    </row>
    <row r="2471" spans="16:16" x14ac:dyDescent="0.2">
      <c r="P2471" s="298"/>
    </row>
    <row r="2472" spans="16:16" x14ac:dyDescent="0.2">
      <c r="P2472" s="298"/>
    </row>
    <row r="2473" spans="16:16" x14ac:dyDescent="0.2">
      <c r="P2473" s="298"/>
    </row>
    <row r="2474" spans="16:16" x14ac:dyDescent="0.2">
      <c r="P2474" s="298"/>
    </row>
    <row r="2475" spans="16:16" x14ac:dyDescent="0.2">
      <c r="P2475" s="298"/>
    </row>
    <row r="2476" spans="16:16" x14ac:dyDescent="0.2">
      <c r="P2476" s="298"/>
    </row>
    <row r="2477" spans="16:16" x14ac:dyDescent="0.2">
      <c r="P2477" s="298"/>
    </row>
    <row r="2478" spans="16:16" x14ac:dyDescent="0.2">
      <c r="P2478" s="298"/>
    </row>
    <row r="2479" spans="16:16" x14ac:dyDescent="0.2">
      <c r="P2479" s="298"/>
    </row>
    <row r="2480" spans="16:16" x14ac:dyDescent="0.2">
      <c r="P2480" s="298"/>
    </row>
    <row r="2481" spans="16:16" x14ac:dyDescent="0.2">
      <c r="P2481" s="298"/>
    </row>
    <row r="2482" spans="16:16" x14ac:dyDescent="0.2">
      <c r="P2482" s="298"/>
    </row>
    <row r="2483" spans="16:16" x14ac:dyDescent="0.2">
      <c r="P2483" s="298"/>
    </row>
    <row r="2484" spans="16:16" x14ac:dyDescent="0.2">
      <c r="P2484" s="298"/>
    </row>
    <row r="2485" spans="16:16" x14ac:dyDescent="0.2">
      <c r="P2485" s="298"/>
    </row>
    <row r="2486" spans="16:16" x14ac:dyDescent="0.2">
      <c r="P2486" s="298"/>
    </row>
    <row r="2487" spans="16:16" x14ac:dyDescent="0.2">
      <c r="P2487" s="298"/>
    </row>
    <row r="2488" spans="16:16" x14ac:dyDescent="0.2">
      <c r="P2488" s="298"/>
    </row>
    <row r="2489" spans="16:16" x14ac:dyDescent="0.2">
      <c r="P2489" s="298"/>
    </row>
    <row r="2490" spans="16:16" x14ac:dyDescent="0.2">
      <c r="P2490" s="298"/>
    </row>
    <row r="2491" spans="16:16" x14ac:dyDescent="0.2">
      <c r="P2491" s="298"/>
    </row>
    <row r="2492" spans="16:16" x14ac:dyDescent="0.2">
      <c r="P2492" s="298"/>
    </row>
    <row r="2493" spans="16:16" x14ac:dyDescent="0.2">
      <c r="P2493" s="298"/>
    </row>
    <row r="2494" spans="16:16" x14ac:dyDescent="0.2">
      <c r="P2494" s="298"/>
    </row>
    <row r="2495" spans="16:16" x14ac:dyDescent="0.2">
      <c r="P2495" s="298"/>
    </row>
    <row r="2496" spans="16:16" x14ac:dyDescent="0.2">
      <c r="P2496" s="298"/>
    </row>
    <row r="2497" spans="16:16" x14ac:dyDescent="0.2">
      <c r="P2497" s="298"/>
    </row>
    <row r="2498" spans="16:16" x14ac:dyDescent="0.2">
      <c r="P2498" s="298"/>
    </row>
    <row r="2499" spans="16:16" x14ac:dyDescent="0.2">
      <c r="P2499" s="298"/>
    </row>
    <row r="2500" spans="16:16" x14ac:dyDescent="0.2">
      <c r="P2500" s="298"/>
    </row>
    <row r="2501" spans="16:16" x14ac:dyDescent="0.2">
      <c r="P2501" s="298"/>
    </row>
    <row r="2502" spans="16:16" x14ac:dyDescent="0.2">
      <c r="P2502" s="298"/>
    </row>
    <row r="2503" spans="16:16" x14ac:dyDescent="0.2">
      <c r="P2503" s="298"/>
    </row>
    <row r="2504" spans="16:16" x14ac:dyDescent="0.2">
      <c r="P2504" s="298"/>
    </row>
    <row r="2505" spans="16:16" x14ac:dyDescent="0.2">
      <c r="P2505" s="298"/>
    </row>
    <row r="2506" spans="16:16" x14ac:dyDescent="0.2">
      <c r="P2506" s="298"/>
    </row>
    <row r="2507" spans="16:16" x14ac:dyDescent="0.2">
      <c r="P2507" s="298"/>
    </row>
    <row r="2508" spans="16:16" x14ac:dyDescent="0.2">
      <c r="P2508" s="298"/>
    </row>
    <row r="2509" spans="16:16" x14ac:dyDescent="0.2">
      <c r="P2509" s="298"/>
    </row>
    <row r="2510" spans="16:16" x14ac:dyDescent="0.2">
      <c r="P2510" s="298"/>
    </row>
    <row r="2511" spans="16:16" x14ac:dyDescent="0.2">
      <c r="P2511" s="298"/>
    </row>
    <row r="2512" spans="16:16" x14ac:dyDescent="0.2">
      <c r="P2512" s="298"/>
    </row>
    <row r="2513" spans="16:16" x14ac:dyDescent="0.2">
      <c r="P2513" s="298"/>
    </row>
    <row r="2514" spans="16:16" x14ac:dyDescent="0.2">
      <c r="P2514" s="298"/>
    </row>
    <row r="2515" spans="16:16" x14ac:dyDescent="0.2">
      <c r="P2515" s="298"/>
    </row>
    <row r="2516" spans="16:16" x14ac:dyDescent="0.2">
      <c r="P2516" s="298"/>
    </row>
    <row r="2517" spans="16:16" x14ac:dyDescent="0.2">
      <c r="P2517" s="298"/>
    </row>
    <row r="2518" spans="16:16" x14ac:dyDescent="0.2">
      <c r="P2518" s="298"/>
    </row>
    <row r="2519" spans="16:16" x14ac:dyDescent="0.2">
      <c r="P2519" s="298"/>
    </row>
    <row r="2520" spans="16:16" x14ac:dyDescent="0.2">
      <c r="P2520" s="298"/>
    </row>
    <row r="2521" spans="16:16" x14ac:dyDescent="0.2">
      <c r="P2521" s="298"/>
    </row>
    <row r="2522" spans="16:16" x14ac:dyDescent="0.2">
      <c r="P2522" s="298"/>
    </row>
    <row r="2523" spans="16:16" x14ac:dyDescent="0.2">
      <c r="P2523" s="298"/>
    </row>
    <row r="2524" spans="16:16" x14ac:dyDescent="0.2">
      <c r="P2524" s="298"/>
    </row>
    <row r="2525" spans="16:16" x14ac:dyDescent="0.2">
      <c r="P2525" s="298"/>
    </row>
    <row r="2526" spans="16:16" x14ac:dyDescent="0.2">
      <c r="P2526" s="298"/>
    </row>
    <row r="2527" spans="16:16" x14ac:dyDescent="0.2">
      <c r="P2527" s="298"/>
    </row>
    <row r="2528" spans="16:16" x14ac:dyDescent="0.2">
      <c r="P2528" s="298"/>
    </row>
    <row r="2529" spans="16:16" x14ac:dyDescent="0.2">
      <c r="P2529" s="298"/>
    </row>
    <row r="2530" spans="16:16" x14ac:dyDescent="0.2">
      <c r="P2530" s="298"/>
    </row>
    <row r="2531" spans="16:16" x14ac:dyDescent="0.2">
      <c r="P2531" s="298"/>
    </row>
    <row r="2532" spans="16:16" x14ac:dyDescent="0.2">
      <c r="P2532" s="298"/>
    </row>
    <row r="2533" spans="16:16" x14ac:dyDescent="0.2">
      <c r="P2533" s="298"/>
    </row>
    <row r="2534" spans="16:16" x14ac:dyDescent="0.2">
      <c r="P2534" s="298"/>
    </row>
    <row r="2535" spans="16:16" x14ac:dyDescent="0.2">
      <c r="P2535" s="298"/>
    </row>
    <row r="2536" spans="16:16" x14ac:dyDescent="0.2">
      <c r="P2536" s="298"/>
    </row>
    <row r="2537" spans="16:16" x14ac:dyDescent="0.2">
      <c r="P2537" s="298"/>
    </row>
    <row r="2538" spans="16:16" x14ac:dyDescent="0.2">
      <c r="P2538" s="298"/>
    </row>
    <row r="2539" spans="16:16" x14ac:dyDescent="0.2">
      <c r="P2539" s="298"/>
    </row>
    <row r="2540" spans="16:16" x14ac:dyDescent="0.2">
      <c r="P2540" s="298"/>
    </row>
    <row r="2541" spans="16:16" x14ac:dyDescent="0.2">
      <c r="P2541" s="298"/>
    </row>
    <row r="2542" spans="16:16" x14ac:dyDescent="0.2">
      <c r="P2542" s="298"/>
    </row>
    <row r="2543" spans="16:16" x14ac:dyDescent="0.2">
      <c r="P2543" s="298"/>
    </row>
    <row r="2544" spans="16:16" x14ac:dyDescent="0.2">
      <c r="P2544" s="298"/>
    </row>
    <row r="2545" spans="16:16" x14ac:dyDescent="0.2">
      <c r="P2545" s="298"/>
    </row>
    <row r="2546" spans="16:16" x14ac:dyDescent="0.2">
      <c r="P2546" s="298"/>
    </row>
    <row r="2547" spans="16:16" x14ac:dyDescent="0.2">
      <c r="P2547" s="298"/>
    </row>
    <row r="2548" spans="16:16" x14ac:dyDescent="0.2">
      <c r="P2548" s="298"/>
    </row>
    <row r="2549" spans="16:16" x14ac:dyDescent="0.2">
      <c r="P2549" s="298"/>
    </row>
    <row r="2550" spans="16:16" x14ac:dyDescent="0.2">
      <c r="P2550" s="298"/>
    </row>
    <row r="2551" spans="16:16" x14ac:dyDescent="0.2">
      <c r="P2551" s="298"/>
    </row>
    <row r="2552" spans="16:16" x14ac:dyDescent="0.2">
      <c r="P2552" s="298"/>
    </row>
    <row r="2553" spans="16:16" x14ac:dyDescent="0.2">
      <c r="P2553" s="298"/>
    </row>
    <row r="2554" spans="16:16" x14ac:dyDescent="0.2">
      <c r="P2554" s="298"/>
    </row>
    <row r="2555" spans="16:16" x14ac:dyDescent="0.2">
      <c r="P2555" s="298"/>
    </row>
    <row r="2556" spans="16:16" x14ac:dyDescent="0.2">
      <c r="P2556" s="298"/>
    </row>
    <row r="2557" spans="16:16" x14ac:dyDescent="0.2">
      <c r="P2557" s="298"/>
    </row>
    <row r="2558" spans="16:16" x14ac:dyDescent="0.2">
      <c r="P2558" s="298"/>
    </row>
    <row r="2559" spans="16:16" x14ac:dyDescent="0.2">
      <c r="P2559" s="298"/>
    </row>
    <row r="2560" spans="16:16" x14ac:dyDescent="0.2">
      <c r="P2560" s="298"/>
    </row>
    <row r="2561" spans="16:16" x14ac:dyDescent="0.2">
      <c r="P2561" s="298"/>
    </row>
    <row r="2562" spans="16:16" x14ac:dyDescent="0.2">
      <c r="P2562" s="298"/>
    </row>
    <row r="2563" spans="16:16" x14ac:dyDescent="0.2">
      <c r="P2563" s="298"/>
    </row>
    <row r="2564" spans="16:16" x14ac:dyDescent="0.2">
      <c r="P2564" s="298"/>
    </row>
    <row r="2565" spans="16:16" x14ac:dyDescent="0.2">
      <c r="P2565" s="298"/>
    </row>
    <row r="2566" spans="16:16" x14ac:dyDescent="0.2">
      <c r="P2566" s="298"/>
    </row>
    <row r="2567" spans="16:16" x14ac:dyDescent="0.2">
      <c r="P2567" s="298"/>
    </row>
    <row r="2568" spans="16:16" x14ac:dyDescent="0.2">
      <c r="P2568" s="298"/>
    </row>
    <row r="2569" spans="16:16" x14ac:dyDescent="0.2">
      <c r="P2569" s="298"/>
    </row>
    <row r="2570" spans="16:16" x14ac:dyDescent="0.2">
      <c r="P2570" s="298"/>
    </row>
    <row r="2571" spans="16:16" x14ac:dyDescent="0.2">
      <c r="P2571" s="298"/>
    </row>
    <row r="2572" spans="16:16" x14ac:dyDescent="0.2">
      <c r="P2572" s="298"/>
    </row>
    <row r="2573" spans="16:16" x14ac:dyDescent="0.2">
      <c r="P2573" s="298"/>
    </row>
    <row r="2574" spans="16:16" x14ac:dyDescent="0.2">
      <c r="P2574" s="298"/>
    </row>
    <row r="2575" spans="16:16" x14ac:dyDescent="0.2">
      <c r="P2575" s="298"/>
    </row>
    <row r="2576" spans="16:16" x14ac:dyDescent="0.2">
      <c r="P2576" s="298"/>
    </row>
    <row r="2577" spans="16:16" x14ac:dyDescent="0.2">
      <c r="P2577" s="298"/>
    </row>
    <row r="2578" spans="16:16" x14ac:dyDescent="0.2">
      <c r="P2578" s="298"/>
    </row>
    <row r="2579" spans="16:16" x14ac:dyDescent="0.2">
      <c r="P2579" s="298"/>
    </row>
    <row r="2580" spans="16:16" x14ac:dyDescent="0.2">
      <c r="P2580" s="298"/>
    </row>
    <row r="2581" spans="16:16" x14ac:dyDescent="0.2">
      <c r="P2581" s="298"/>
    </row>
    <row r="2582" spans="16:16" x14ac:dyDescent="0.2">
      <c r="P2582" s="298"/>
    </row>
    <row r="2583" spans="16:16" x14ac:dyDescent="0.2">
      <c r="P2583" s="298"/>
    </row>
    <row r="2584" spans="16:16" x14ac:dyDescent="0.2">
      <c r="P2584" s="298"/>
    </row>
    <row r="2585" spans="16:16" x14ac:dyDescent="0.2">
      <c r="P2585" s="298"/>
    </row>
    <row r="2586" spans="16:16" x14ac:dyDescent="0.2">
      <c r="P2586" s="298"/>
    </row>
    <row r="2587" spans="16:16" x14ac:dyDescent="0.2">
      <c r="P2587" s="298"/>
    </row>
    <row r="2588" spans="16:16" x14ac:dyDescent="0.2">
      <c r="P2588" s="298"/>
    </row>
    <row r="2589" spans="16:16" x14ac:dyDescent="0.2">
      <c r="P2589" s="298"/>
    </row>
    <row r="2590" spans="16:16" x14ac:dyDescent="0.2">
      <c r="P2590" s="298"/>
    </row>
    <row r="2591" spans="16:16" x14ac:dyDescent="0.2">
      <c r="P2591" s="298"/>
    </row>
    <row r="2592" spans="16:16" x14ac:dyDescent="0.2">
      <c r="P2592" s="298"/>
    </row>
    <row r="2593" spans="16:16" x14ac:dyDescent="0.2">
      <c r="P2593" s="298"/>
    </row>
    <row r="2594" spans="16:16" x14ac:dyDescent="0.2">
      <c r="P2594" s="298"/>
    </row>
    <row r="2595" spans="16:16" x14ac:dyDescent="0.2">
      <c r="P2595" s="298"/>
    </row>
    <row r="2596" spans="16:16" x14ac:dyDescent="0.2">
      <c r="P2596" s="298"/>
    </row>
    <row r="2597" spans="16:16" x14ac:dyDescent="0.2">
      <c r="P2597" s="298"/>
    </row>
    <row r="2598" spans="16:16" x14ac:dyDescent="0.2">
      <c r="P2598" s="298"/>
    </row>
    <row r="2599" spans="16:16" x14ac:dyDescent="0.2">
      <c r="P2599" s="298"/>
    </row>
    <row r="2600" spans="16:16" x14ac:dyDescent="0.2">
      <c r="P2600" s="298"/>
    </row>
    <row r="2601" spans="16:16" x14ac:dyDescent="0.2">
      <c r="P2601" s="298"/>
    </row>
    <row r="2602" spans="16:16" x14ac:dyDescent="0.2">
      <c r="P2602" s="298"/>
    </row>
    <row r="2603" spans="16:16" x14ac:dyDescent="0.2">
      <c r="P2603" s="298"/>
    </row>
    <row r="2604" spans="16:16" x14ac:dyDescent="0.2">
      <c r="P2604" s="298"/>
    </row>
    <row r="2605" spans="16:16" x14ac:dyDescent="0.2">
      <c r="P2605" s="298"/>
    </row>
    <row r="2606" spans="16:16" x14ac:dyDescent="0.2">
      <c r="P2606" s="298"/>
    </row>
    <row r="2607" spans="16:16" x14ac:dyDescent="0.2">
      <c r="P2607" s="298"/>
    </row>
    <row r="2608" spans="16:16" x14ac:dyDescent="0.2">
      <c r="P2608" s="298"/>
    </row>
    <row r="2609" spans="16:16" x14ac:dyDescent="0.2">
      <c r="P2609" s="298"/>
    </row>
    <row r="2610" spans="16:16" x14ac:dyDescent="0.2">
      <c r="P2610" s="298"/>
    </row>
    <row r="2611" spans="16:16" x14ac:dyDescent="0.2">
      <c r="P2611" s="298"/>
    </row>
    <row r="2612" spans="16:16" x14ac:dyDescent="0.2">
      <c r="P2612" s="298"/>
    </row>
    <row r="2613" spans="16:16" x14ac:dyDescent="0.2">
      <c r="P2613" s="298"/>
    </row>
    <row r="2614" spans="16:16" x14ac:dyDescent="0.2">
      <c r="P2614" s="298"/>
    </row>
    <row r="2615" spans="16:16" x14ac:dyDescent="0.2">
      <c r="P2615" s="298"/>
    </row>
    <row r="2616" spans="16:16" x14ac:dyDescent="0.2">
      <c r="P2616" s="298"/>
    </row>
    <row r="2617" spans="16:16" x14ac:dyDescent="0.2">
      <c r="P2617" s="298"/>
    </row>
    <row r="2618" spans="16:16" x14ac:dyDescent="0.2">
      <c r="P2618" s="298"/>
    </row>
    <row r="2619" spans="16:16" x14ac:dyDescent="0.2">
      <c r="P2619" s="298"/>
    </row>
    <row r="2620" spans="16:16" x14ac:dyDescent="0.2">
      <c r="P2620" s="298"/>
    </row>
    <row r="2621" spans="16:16" x14ac:dyDescent="0.2">
      <c r="P2621" s="298"/>
    </row>
    <row r="2622" spans="16:16" x14ac:dyDescent="0.2">
      <c r="P2622" s="298"/>
    </row>
    <row r="2623" spans="16:16" x14ac:dyDescent="0.2">
      <c r="P2623" s="298"/>
    </row>
    <row r="2624" spans="16:16" x14ac:dyDescent="0.2">
      <c r="P2624" s="298"/>
    </row>
    <row r="2625" spans="16:16" x14ac:dyDescent="0.2">
      <c r="P2625" s="298"/>
    </row>
    <row r="2626" spans="16:16" x14ac:dyDescent="0.2">
      <c r="P2626" s="298"/>
    </row>
    <row r="2627" spans="16:16" x14ac:dyDescent="0.2">
      <c r="P2627" s="298"/>
    </row>
    <row r="2628" spans="16:16" x14ac:dyDescent="0.2">
      <c r="P2628" s="298"/>
    </row>
    <row r="2629" spans="16:16" x14ac:dyDescent="0.2">
      <c r="P2629" s="298"/>
    </row>
    <row r="2630" spans="16:16" x14ac:dyDescent="0.2">
      <c r="P2630" s="298"/>
    </row>
    <row r="2631" spans="16:16" x14ac:dyDescent="0.2">
      <c r="P2631" s="298"/>
    </row>
    <row r="2632" spans="16:16" x14ac:dyDescent="0.2">
      <c r="P2632" s="298"/>
    </row>
    <row r="2633" spans="16:16" x14ac:dyDescent="0.2">
      <c r="P2633" s="298"/>
    </row>
    <row r="2634" spans="16:16" x14ac:dyDescent="0.2">
      <c r="P2634" s="298"/>
    </row>
    <row r="2635" spans="16:16" x14ac:dyDescent="0.2">
      <c r="P2635" s="298"/>
    </row>
    <row r="2636" spans="16:16" x14ac:dyDescent="0.2">
      <c r="P2636" s="298"/>
    </row>
    <row r="2637" spans="16:16" x14ac:dyDescent="0.2">
      <c r="P2637" s="298"/>
    </row>
  </sheetData>
  <sheetProtection formatCells="0" formatColumns="0" formatRows="0" insertRows="0" insertHyperlinks="0" deleteRows="0" sort="0" autoFilter="0" pivotTables="0"/>
  <phoneticPr fontId="0" type="noConversion"/>
  <conditionalFormatting sqref="A4:N354">
    <cfRule type="expression" dxfId="6" priority="7" stopIfTrue="1">
      <formula>IF($O4="",FALSE,TRUE)</formula>
    </cfRule>
  </conditionalFormatting>
  <conditionalFormatting sqref="A4:E71">
    <cfRule type="expression" dxfId="5" priority="6" stopIfTrue="1">
      <formula>IF($O4="",FALSE,TRUE)</formula>
    </cfRule>
  </conditionalFormatting>
  <conditionalFormatting sqref="A4:E71">
    <cfRule type="expression" dxfId="4" priority="5" stopIfTrue="1">
      <formula>IF($O4="",FALSE,TRUE)</formula>
    </cfRule>
  </conditionalFormatting>
  <conditionalFormatting sqref="A72:D131">
    <cfRule type="expression" dxfId="3" priority="4" stopIfTrue="1">
      <formula>IF($O72="",FALSE,TRUE)</formula>
    </cfRule>
  </conditionalFormatting>
  <conditionalFormatting sqref="A72:D131">
    <cfRule type="expression" dxfId="2" priority="3" stopIfTrue="1">
      <formula>IF($O72="",FALSE,TRUE)</formula>
    </cfRule>
  </conditionalFormatting>
  <conditionalFormatting sqref="F72:F131">
    <cfRule type="expression" dxfId="1" priority="2" stopIfTrue="1">
      <formula>IF($O72="",FALSE,TRUE)</formula>
    </cfRule>
  </conditionalFormatting>
  <conditionalFormatting sqref="F72:F131">
    <cfRule type="expression" dxfId="0" priority="1" stopIfTrue="1">
      <formula>IF($O72="",FALSE,TRUE)</formula>
    </cfRule>
  </conditionalFormatting>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W47"/>
  <sheetViews>
    <sheetView view="pageBreakPreview" zoomScale="60" zoomScaleNormal="70" workbookViewId="0">
      <selection activeCell="I20" sqref="I20"/>
    </sheetView>
  </sheetViews>
  <sheetFormatPr defaultRowHeight="12.75" x14ac:dyDescent="0.2"/>
  <cols>
    <col min="1" max="1" width="2.85546875" style="100" customWidth="1"/>
    <col min="2" max="2" width="15.5703125" style="245" customWidth="1"/>
    <col min="3" max="3" width="14" style="245" customWidth="1"/>
    <col min="4" max="4" width="12.85546875" style="245" customWidth="1"/>
    <col min="5" max="5" width="17.42578125" style="245" bestFit="1" customWidth="1"/>
    <col min="6" max="6" width="14.42578125" style="245" customWidth="1"/>
    <col min="7" max="7" width="15.140625" style="245" customWidth="1"/>
    <col min="8" max="8" width="22" style="245" customWidth="1"/>
    <col min="9" max="9" width="21.7109375" style="245" customWidth="1"/>
    <col min="10" max="10" width="12.42578125" style="100" customWidth="1"/>
    <col min="11" max="11" width="18.28515625" style="245" bestFit="1" customWidth="1"/>
    <col min="12" max="12" width="15.5703125" style="245" customWidth="1"/>
    <col min="13" max="13" width="8.42578125" style="245" bestFit="1" customWidth="1"/>
    <col min="14" max="14" width="15.85546875" style="245" customWidth="1"/>
    <col min="15" max="15" width="14.5703125" style="245" customWidth="1"/>
    <col min="16" max="16" width="3.7109375" style="100" customWidth="1"/>
    <col min="17" max="17" width="9.140625" style="100"/>
    <col min="18" max="18" width="47.28515625" style="100" bestFit="1" customWidth="1"/>
    <col min="19" max="19" width="27.28515625" style="100" bestFit="1" customWidth="1"/>
    <col min="20" max="20" width="9.28515625" style="100" bestFit="1" customWidth="1"/>
    <col min="21" max="22" width="6.5703125" style="100" bestFit="1" customWidth="1"/>
    <col min="23" max="16384" width="9.140625" style="100"/>
  </cols>
  <sheetData>
    <row r="1" spans="2:23" ht="13.5" thickBot="1" x14ac:dyDescent="0.25">
      <c r="B1" s="101"/>
      <c r="C1" s="101"/>
      <c r="D1" s="100"/>
      <c r="E1" s="100"/>
      <c r="F1" s="100"/>
      <c r="G1" s="100"/>
      <c r="H1" s="100"/>
      <c r="I1" s="100"/>
      <c r="K1" s="100"/>
      <c r="L1" s="100"/>
      <c r="M1" s="100"/>
      <c r="N1" s="100"/>
      <c r="O1" s="100"/>
    </row>
    <row r="2" spans="2:23" ht="12.75" customHeight="1" thickTop="1" thickBot="1" x14ac:dyDescent="0.3">
      <c r="B2" s="102" t="s">
        <v>66</v>
      </c>
      <c r="C2" s="102" t="s">
        <v>66</v>
      </c>
      <c r="D2" s="100"/>
      <c r="E2" s="103"/>
      <c r="F2" s="104"/>
      <c r="G2" s="105"/>
      <c r="H2" s="105"/>
      <c r="I2" s="106"/>
      <c r="K2" s="107" t="s">
        <v>41</v>
      </c>
      <c r="L2" s="108"/>
      <c r="M2" s="108"/>
      <c r="N2" s="108"/>
      <c r="O2" s="109"/>
    </row>
    <row r="3" spans="2:23" ht="14.25" customHeight="1" thickTop="1" x14ac:dyDescent="0.25">
      <c r="B3" s="110" t="s">
        <v>73</v>
      </c>
      <c r="C3" s="110" t="s">
        <v>73</v>
      </c>
      <c r="D3" s="100"/>
      <c r="E3" s="111"/>
      <c r="F3" s="112" t="s">
        <v>21</v>
      </c>
      <c r="G3" s="113" t="s">
        <v>21</v>
      </c>
      <c r="H3" s="114" t="s">
        <v>21</v>
      </c>
      <c r="I3" s="115" t="s">
        <v>33</v>
      </c>
      <c r="K3" s="116" t="s">
        <v>43</v>
      </c>
      <c r="L3" s="117"/>
      <c r="M3" s="117"/>
      <c r="N3" s="117"/>
      <c r="O3" s="118"/>
    </row>
    <row r="4" spans="2:23" ht="18" customHeight="1" thickBot="1" x14ac:dyDescent="0.3">
      <c r="B4" s="119" t="s">
        <v>20</v>
      </c>
      <c r="C4" s="119" t="s">
        <v>19</v>
      </c>
      <c r="D4" s="100"/>
      <c r="E4" s="120" t="s">
        <v>25</v>
      </c>
      <c r="F4" s="121" t="e">
        <f>IF(F13&gt;100.5%,(" "),'VRF ETL Compliance check'!C10*'VRF ETL Compliance check'!I30)</f>
        <v>#N/A</v>
      </c>
      <c r="G4" s="122" t="e">
        <f>IF(F13&lt;100.5%,(" "),Formulae!H36)</f>
        <v>#N/A</v>
      </c>
      <c r="H4" s="123" t="e">
        <f>IF('VRF ETL Compliance check'!I30&lt;=100.5%,(F4),G4)</f>
        <v>#N/A</v>
      </c>
      <c r="I4" s="124" t="e">
        <f>Formulae!C38+Formulae!B26</f>
        <v>#N/A</v>
      </c>
      <c r="K4" s="125" t="s">
        <v>42</v>
      </c>
      <c r="L4" s="117"/>
      <c r="M4" s="117"/>
      <c r="N4" s="117"/>
      <c r="O4" s="118"/>
    </row>
    <row r="5" spans="2:23" ht="15.75" thickBot="1" x14ac:dyDescent="0.3">
      <c r="B5" s="126" t="str">
        <f>IF(ISERROR(VLOOKUP('VRF ETL Compliance check'!$I10,IDU_Table,3,FALSE)),"",(VLOOKUP('VRF ETL Compliance check'!$I10,IDU_Table,3,FALSE))*'VRF ETL Compliance check'!J10)</f>
        <v/>
      </c>
      <c r="C5" s="127" t="str">
        <f>IF(ISERROR(VLOOKUP('VRF ETL Compliance check'!$I10,IDU_Table,4,FALSE)),"",(VLOOKUP('VRF ETL Compliance check'!$I10,IDU_Table,4,FALSE))*'VRF ETL Compliance check'!J10)</f>
        <v/>
      </c>
      <c r="D5" s="100"/>
      <c r="E5" s="111"/>
      <c r="F5" s="112" t="s">
        <v>22</v>
      </c>
      <c r="G5" s="113" t="s">
        <v>23</v>
      </c>
      <c r="H5" s="128" t="s">
        <v>24</v>
      </c>
      <c r="I5" s="129" t="s">
        <v>24</v>
      </c>
      <c r="K5" s="125" t="s">
        <v>44</v>
      </c>
      <c r="L5" s="117"/>
      <c r="M5" s="117"/>
      <c r="N5" s="117"/>
      <c r="O5" s="118"/>
    </row>
    <row r="6" spans="2:23" ht="15.75" thickBot="1" x14ac:dyDescent="0.3">
      <c r="B6" s="130" t="str">
        <f>IF(ISERROR(VLOOKUP('VRF ETL Compliance check'!$I11,IDU_Table,3,FALSE)),"",(VLOOKUP('VRF ETL Compliance check'!$I11,IDU_Table,3,FALSE))*'VRF ETL Compliance check'!J11)</f>
        <v/>
      </c>
      <c r="C6" s="127" t="str">
        <f>IF(ISERROR(VLOOKUP('VRF ETL Compliance check'!$I11,IDU_Table,4,FALSE)),"",(VLOOKUP('VRF ETL Compliance check'!$I11,IDU_Table,4,FALSE))*'VRF ETL Compliance check'!J11)</f>
        <v/>
      </c>
      <c r="D6" s="100"/>
      <c r="E6" s="111"/>
      <c r="F6" s="112"/>
      <c r="G6" s="113"/>
      <c r="H6" s="113"/>
      <c r="I6" s="132"/>
      <c r="K6" s="133" t="s">
        <v>56</v>
      </c>
      <c r="L6" s="134" t="s">
        <v>55</v>
      </c>
      <c r="M6" s="135"/>
      <c r="N6" s="135"/>
      <c r="O6" s="136" t="s">
        <v>45</v>
      </c>
    </row>
    <row r="7" spans="2:23" ht="15.75" thickBot="1" x14ac:dyDescent="0.3">
      <c r="B7" s="130" t="str">
        <f>IF(ISERROR(VLOOKUP('VRF ETL Compliance check'!$I12,IDU_Table,3,FALSE)),"",(VLOOKUP('VRF ETL Compliance check'!$I12,IDU_Table,3,FALSE))*'VRF ETL Compliance check'!J12)</f>
        <v/>
      </c>
      <c r="C7" s="127" t="str">
        <f>IF(ISERROR(VLOOKUP('VRF ETL Compliance check'!$I12,IDU_Table,4,FALSE)),"",(VLOOKUP('VRF ETL Compliance check'!$I12,IDU_Table,4,FALSE))*'VRF ETL Compliance check'!J12)</f>
        <v/>
      </c>
      <c r="D7" s="100"/>
      <c r="E7" s="137"/>
      <c r="F7" s="138"/>
      <c r="G7" s="139"/>
      <c r="H7" s="139"/>
      <c r="I7" s="140"/>
      <c r="K7" s="141">
        <f>'VRF ETL Compliance check'!B10</f>
        <v>0</v>
      </c>
      <c r="L7" s="142"/>
      <c r="M7" s="142"/>
      <c r="N7" s="142"/>
      <c r="O7" s="143" t="e">
        <f>'VRF ETL Compliance check'!I30</f>
        <v>#N/A</v>
      </c>
      <c r="P7" s="144"/>
      <c r="Q7" s="144"/>
      <c r="R7" s="144"/>
      <c r="S7" s="144"/>
      <c r="T7" s="144"/>
      <c r="U7" s="144"/>
      <c r="V7" s="144"/>
      <c r="W7" s="144"/>
    </row>
    <row r="8" spans="2:23" ht="16.5" thickTop="1" thickBot="1" x14ac:dyDescent="0.3">
      <c r="B8" s="130" t="str">
        <f>IF(ISERROR(VLOOKUP('VRF ETL Compliance check'!$I13,IDU_Table,3,FALSE)),"",(VLOOKUP('VRF ETL Compliance check'!$I13,IDU_Table,3,FALSE))*'VRF ETL Compliance check'!J13)</f>
        <v/>
      </c>
      <c r="C8" s="127" t="str">
        <f>IF(ISERROR(VLOOKUP('VRF ETL Compliance check'!$I13,IDU_Table,4,FALSE)),"",(VLOOKUP('VRF ETL Compliance check'!$I13,IDU_Table,4,FALSE))*'VRF ETL Compliance check'!J13)</f>
        <v/>
      </c>
      <c r="D8" s="100"/>
      <c r="E8" s="111"/>
      <c r="F8" s="145" t="s">
        <v>21</v>
      </c>
      <c r="G8" s="146" t="s">
        <v>21</v>
      </c>
      <c r="H8" s="138" t="s">
        <v>21</v>
      </c>
      <c r="I8" s="147" t="s">
        <v>31</v>
      </c>
      <c r="K8" s="148"/>
      <c r="L8" s="149" t="s">
        <v>78</v>
      </c>
      <c r="M8" s="149"/>
      <c r="N8" s="149"/>
      <c r="O8" s="150"/>
      <c r="Q8" s="144"/>
      <c r="W8" s="144"/>
    </row>
    <row r="9" spans="2:23" ht="15.75" thickBot="1" x14ac:dyDescent="0.3">
      <c r="B9" s="130" t="str">
        <f>IF(ISERROR(VLOOKUP('VRF ETL Compliance check'!$I14,IDU_Table,3,FALSE)),"",(VLOOKUP('VRF ETL Compliance check'!$I14,IDU_Table,3,FALSE))*'VRF ETL Compliance check'!J14)</f>
        <v/>
      </c>
      <c r="C9" s="127" t="str">
        <f>IF(ISERROR(VLOOKUP('VRF ETL Compliance check'!$I14,IDU_Table,4,FALSE)),"",(VLOOKUP('VRF ETL Compliance check'!$I14,IDU_Table,4,FALSE))*'VRF ETL Compliance check'!J14)</f>
        <v/>
      </c>
      <c r="D9" s="100"/>
      <c r="E9" s="120" t="s">
        <v>26</v>
      </c>
      <c r="F9" s="151" t="e">
        <f>IF(F13&gt;100.5%,(" "),'VRF ETL Compliance check'!D10*'VRF ETL Compliance check'!I30)</f>
        <v>#N/A</v>
      </c>
      <c r="G9" s="152" t="e">
        <f>IF(F13&lt;100.5%,(" "),Formulae!I36)</f>
        <v>#N/A</v>
      </c>
      <c r="H9" s="153" t="e">
        <f>(IF('VRF ETL Compliance check'!I30&lt;=100.5%,(F9),G9))</f>
        <v>#N/A</v>
      </c>
      <c r="I9" s="154" t="e">
        <f>(Formulae!D38+Formulae!C26)</f>
        <v>#N/A</v>
      </c>
      <c r="K9" s="155" t="s">
        <v>47</v>
      </c>
      <c r="L9" s="156"/>
      <c r="M9" s="157" t="e">
        <f>B32</f>
        <v>#N/A</v>
      </c>
      <c r="N9" s="158" t="str">
        <f>C32</f>
        <v/>
      </c>
      <c r="O9" s="159" t="s">
        <v>16</v>
      </c>
      <c r="Q9" s="144"/>
      <c r="W9" s="144"/>
    </row>
    <row r="10" spans="2:23" ht="15.75" thickBot="1" x14ac:dyDescent="0.3">
      <c r="B10" s="130" t="str">
        <f>IF(ISERROR(VLOOKUP('VRF ETL Compliance check'!$I15,IDU_Table,3,FALSE)),"",(VLOOKUP('VRF ETL Compliance check'!$I15,IDU_Table,3,FALSE))*'VRF ETL Compliance check'!J15)</f>
        <v/>
      </c>
      <c r="C10" s="127" t="str">
        <f>IF(ISERROR(VLOOKUP('VRF ETL Compliance check'!$I15,IDU_Table,4,FALSE)),"",(VLOOKUP('VRF ETL Compliance check'!$I15,IDU_Table,4,FALSE))*'VRF ETL Compliance check'!J15)</f>
        <v/>
      </c>
      <c r="D10" s="100"/>
      <c r="E10" s="111"/>
      <c r="F10" s="145" t="s">
        <v>22</v>
      </c>
      <c r="G10" s="146" t="s">
        <v>23</v>
      </c>
      <c r="H10" s="160" t="s">
        <v>27</v>
      </c>
      <c r="I10" s="161" t="s">
        <v>32</v>
      </c>
      <c r="K10" s="162" t="s">
        <v>46</v>
      </c>
      <c r="L10" s="163"/>
      <c r="M10" s="164" t="e">
        <f>B31</f>
        <v>#N/A</v>
      </c>
      <c r="N10" s="165">
        <f>C31</f>
        <v>0</v>
      </c>
      <c r="O10" s="166" t="s">
        <v>16</v>
      </c>
      <c r="Q10" s="144"/>
      <c r="W10" s="144"/>
    </row>
    <row r="11" spans="2:23" ht="15.75" thickBot="1" x14ac:dyDescent="0.3">
      <c r="B11" s="130" t="str">
        <f>IF(ISERROR(VLOOKUP('VRF ETL Compliance check'!$I16,IDU_Table,3,FALSE)),"",(VLOOKUP('VRF ETL Compliance check'!$I16,IDU_Table,3,FALSE))*'VRF ETL Compliance check'!J16)</f>
        <v/>
      </c>
      <c r="C11" s="127" t="str">
        <f>IF(ISERROR(VLOOKUP('VRF ETL Compliance check'!$I16,IDU_Table,4,FALSE)),"",(VLOOKUP('VRF ETL Compliance check'!$I16,IDU_Table,4,FALSE))*'VRF ETL Compliance check'!J16)</f>
        <v/>
      </c>
      <c r="D11" s="100"/>
      <c r="E11" s="167"/>
      <c r="F11" s="168"/>
      <c r="G11" s="169"/>
      <c r="H11" s="169"/>
      <c r="I11" s="170"/>
      <c r="K11" s="155" t="s">
        <v>50</v>
      </c>
      <c r="L11" s="156"/>
      <c r="M11" s="157" t="e">
        <f>B32</f>
        <v>#N/A</v>
      </c>
      <c r="N11" s="158" t="str">
        <f>D32</f>
        <v/>
      </c>
      <c r="O11" s="159" t="s">
        <v>16</v>
      </c>
      <c r="Q11" s="144"/>
      <c r="W11" s="144"/>
    </row>
    <row r="12" spans="2:23" ht="15.75" thickBot="1" x14ac:dyDescent="0.3">
      <c r="B12" s="130" t="str">
        <f>IF(ISERROR(VLOOKUP('VRF ETL Compliance check'!$I17,IDU_Table,3,FALSE)),"",(VLOOKUP('VRF ETL Compliance check'!$I17,IDU_Table,3,FALSE))*'VRF ETL Compliance check'!J17)</f>
        <v/>
      </c>
      <c r="C12" s="127" t="str">
        <f>IF(ISERROR(VLOOKUP('VRF ETL Compliance check'!$I17,IDU_Table,4,FALSE)),"",(VLOOKUP('VRF ETL Compliance check'!$I17,IDU_Table,4,FALSE))*'VRF ETL Compliance check'!J17)</f>
        <v/>
      </c>
      <c r="D12" s="100"/>
      <c r="E12" s="100"/>
      <c r="F12" s="100"/>
      <c r="G12" s="100"/>
      <c r="H12" s="100"/>
      <c r="I12" s="100"/>
      <c r="K12" s="162" t="s">
        <v>51</v>
      </c>
      <c r="L12" s="163"/>
      <c r="M12" s="164" t="e">
        <f>B31</f>
        <v>#N/A</v>
      </c>
      <c r="N12" s="165">
        <f>D31</f>
        <v>0</v>
      </c>
      <c r="O12" s="166" t="s">
        <v>16</v>
      </c>
      <c r="Q12" s="144"/>
      <c r="W12" s="144"/>
    </row>
    <row r="13" spans="2:23" ht="15.75" thickBot="1" x14ac:dyDescent="0.3">
      <c r="B13" s="130" t="str">
        <f>IF(ISERROR(VLOOKUP('VRF ETL Compliance check'!$I18,IDU_Table,3,FALSE)),"",(VLOOKUP('VRF ETL Compliance check'!$I18,IDU_Table,3,FALSE))*'VRF ETL Compliance check'!J18)</f>
        <v/>
      </c>
      <c r="C13" s="127" t="str">
        <f>IF(ISERROR(VLOOKUP('VRF ETL Compliance check'!$I18,IDU_Table,4,FALSE)),"",(VLOOKUP('VRF ETL Compliance check'!$I18,IDU_Table,4,FALSE))*'VRF ETL Compliance check'!J18)</f>
        <v/>
      </c>
      <c r="D13" s="100"/>
      <c r="E13" s="171" t="s">
        <v>45</v>
      </c>
      <c r="F13" s="172" t="e">
        <f>'VRF ETL Compliance check'!I30</f>
        <v>#N/A</v>
      </c>
      <c r="G13" s="171" t="s">
        <v>45</v>
      </c>
      <c r="H13" s="173" t="e">
        <f>F13</f>
        <v>#N/A</v>
      </c>
      <c r="I13" s="100"/>
      <c r="K13" s="155" t="s">
        <v>54</v>
      </c>
      <c r="L13" s="156"/>
      <c r="M13" s="156"/>
      <c r="N13" s="174" t="e">
        <f>C36/100</f>
        <v>#N/A</v>
      </c>
      <c r="O13" s="159"/>
      <c r="Q13" s="144"/>
      <c r="W13" s="144"/>
    </row>
    <row r="14" spans="2:23" ht="15.75" thickBot="1" x14ac:dyDescent="0.3">
      <c r="B14" s="130" t="str">
        <f>IF(ISERROR(VLOOKUP('VRF ETL Compliance check'!$I19,IDU_Table,3,FALSE)),"",(VLOOKUP('VRF ETL Compliance check'!$I19,IDU_Table,3,FALSE))*'VRF ETL Compliance check'!J19)</f>
        <v/>
      </c>
      <c r="C14" s="127" t="str">
        <f>IF(ISERROR(VLOOKUP('VRF ETL Compliance check'!$I19,IDU_Table,4,FALSE)),"",(VLOOKUP('VRF ETL Compliance check'!$I19,IDU_Table,4,FALSE))*'VRF ETL Compliance check'!J19)</f>
        <v/>
      </c>
      <c r="D14" s="100"/>
      <c r="E14" s="402" t="s">
        <v>17</v>
      </c>
      <c r="F14" s="403"/>
      <c r="G14" s="402" t="s">
        <v>18</v>
      </c>
      <c r="H14" s="403"/>
      <c r="I14" s="100"/>
      <c r="K14" s="155" t="s">
        <v>52</v>
      </c>
      <c r="L14" s="156"/>
      <c r="M14" s="156"/>
      <c r="N14" s="156" t="e">
        <f>C34*C36</f>
        <v>#N/A</v>
      </c>
      <c r="O14" s="159" t="s">
        <v>16</v>
      </c>
      <c r="Q14" s="144"/>
      <c r="W14" s="144"/>
    </row>
    <row r="15" spans="2:23" ht="15.75" thickBot="1" x14ac:dyDescent="0.3">
      <c r="B15" s="130" t="str">
        <f>IF(ISERROR(VLOOKUP('VRF ETL Compliance check'!$I20,IDU_Table,3,FALSE)),"",(VLOOKUP('VRF ETL Compliance check'!$I20,IDU_Table,3,FALSE))*'VRF ETL Compliance check'!J20)</f>
        <v/>
      </c>
      <c r="C15" s="127" t="str">
        <f>IF(ISERROR(VLOOKUP('VRF ETL Compliance check'!$I20,IDU_Table,4,FALSE)),"",(VLOOKUP('VRF ETL Compliance check'!$I20,IDU_Table,4,FALSE))*'VRF ETL Compliance check'!J20)</f>
        <v/>
      </c>
      <c r="D15" s="100"/>
      <c r="E15" s="347" t="e">
        <f xml:space="preserve"> IF(F13&gt;=200%, (25),IF(F13&lt;90%, F15, 5 + INT(10*F13)))</f>
        <v>#N/A</v>
      </c>
      <c r="F15" s="175" t="e">
        <f>IF(F13&gt;=80%,(13),IF(F13&gt;=70%,(12),IF(F13&gt;=60%,(11),IF(F13&gt;=50%,(10),0))))</f>
        <v>#N/A</v>
      </c>
      <c r="G15" s="347" t="e">
        <f xml:space="preserve"> IF(H13&gt;=200%, (42),IF(H13&lt;90%, H15, 22 + INT(10*H13)))</f>
        <v>#N/A</v>
      </c>
      <c r="H15" s="348" t="e">
        <f>IF(H13&gt;=80%,(30),IF(H13&gt;=70%,(29),IF(H13&gt;=60%,(28),IF(H13&gt;=50%,(27),0))))</f>
        <v>#N/A</v>
      </c>
      <c r="I15" s="100"/>
      <c r="K15" s="162" t="s">
        <v>53</v>
      </c>
      <c r="L15" s="163"/>
      <c r="M15" s="163"/>
      <c r="N15" s="163" t="e">
        <f>D34*D36</f>
        <v>#N/A</v>
      </c>
      <c r="O15" s="166" t="s">
        <v>16</v>
      </c>
      <c r="Q15" s="144"/>
      <c r="W15" s="144"/>
    </row>
    <row r="16" spans="2:23" ht="15.75" thickBot="1" x14ac:dyDescent="0.3">
      <c r="B16" s="130" t="str">
        <f>IF(ISERROR(VLOOKUP('VRF ETL Compliance check'!$I21,IDU_Table,3,FALSE)),"",(VLOOKUP('VRF ETL Compliance check'!$I21,IDU_Table,3,FALSE))*'VRF ETL Compliance check'!J21)</f>
        <v/>
      </c>
      <c r="C16" s="127" t="str">
        <f>IF(ISERROR(VLOOKUP('VRF ETL Compliance check'!$I21,IDU_Table,4,FALSE)),"",(VLOOKUP('VRF ETL Compliance check'!$I21,IDU_Table,4,FALSE))*'VRF ETL Compliance check'!J21)</f>
        <v/>
      </c>
      <c r="D16" s="100"/>
      <c r="E16" s="347" t="e">
        <f xml:space="preserve"> IF(F13&gt;=200%, (25),IF(F13&lt;90%, F16, 1+ 5 + INT(10*F13)))</f>
        <v>#N/A</v>
      </c>
      <c r="F16" s="175" t="e">
        <f>IF(F13&gt;=90%,(15),IF(F13&gt;=80%,(14),IF(F13&gt;=70%,(13),IF(F13&gt;=60%,(12),IF(F13&gt;=51%,(11),IF(F13&lt;51%,(10),0))))))</f>
        <v>#N/A</v>
      </c>
      <c r="G16" s="347" t="e">
        <f xml:space="preserve"> IF(H13&gt;=200%, (42),IF(H13&lt;90%, H16, 1+ 22 + INT(10*H13)))</f>
        <v>#N/A</v>
      </c>
      <c r="H16" s="348" t="e">
        <f>IF(H13&gt;=90%,(32),IF(H13&gt;=80%,(31),IF(H13&gt;=70%,(30),IF(H13&gt;=60%,(29),IF(H13&gt;=51%,(28),IF(H13&lt;51%,(27),0))))))</f>
        <v>#N/A</v>
      </c>
      <c r="I16" s="100"/>
      <c r="K16" s="155" t="s">
        <v>48</v>
      </c>
      <c r="L16" s="156"/>
      <c r="M16" s="156"/>
      <c r="N16" s="157" t="e">
        <f>'VRF ETL Compliance check'!I30</f>
        <v>#N/A</v>
      </c>
      <c r="O16" s="159"/>
      <c r="Q16" s="144"/>
      <c r="W16" s="144"/>
    </row>
    <row r="17" spans="2:23" ht="15.75" thickBot="1" x14ac:dyDescent="0.3">
      <c r="B17" s="130" t="str">
        <f>IF(ISERROR(VLOOKUP('VRF ETL Compliance check'!$I22,IDU_Table,3,FALSE)),"",(VLOOKUP('VRF ETL Compliance check'!$I22,IDU_Table,3,FALSE))*'VRF ETL Compliance check'!J22)</f>
        <v/>
      </c>
      <c r="C17" s="127" t="str">
        <f>IF(ISERROR(VLOOKUP('VRF ETL Compliance check'!$I22,IDU_Table,4,FALSE)),"",(VLOOKUP('VRF ETL Compliance check'!$I22,IDU_Table,4,FALSE))*'VRF ETL Compliance check'!J22)</f>
        <v/>
      </c>
      <c r="D17" s="100"/>
      <c r="E17" s="100"/>
      <c r="F17" s="100"/>
      <c r="G17" s="100"/>
      <c r="H17" s="100"/>
      <c r="I17" s="100"/>
      <c r="K17" s="155" t="s">
        <v>5</v>
      </c>
      <c r="L17" s="156"/>
      <c r="M17" s="176" t="s">
        <v>49</v>
      </c>
      <c r="N17" s="158" t="e">
        <f>C37</f>
        <v>#N/A</v>
      </c>
      <c r="O17" s="159" t="s">
        <v>16</v>
      </c>
      <c r="Q17" s="144"/>
      <c r="W17" s="144"/>
    </row>
    <row r="18" spans="2:23" ht="15.75" thickBot="1" x14ac:dyDescent="0.3">
      <c r="B18" s="130" t="str">
        <f>IF(ISERROR(VLOOKUP('VRF ETL Compliance check'!$I23,IDU_Table,3,FALSE)),"",(VLOOKUP('VRF ETL Compliance check'!$I23,IDU_Table,3,FALSE))*'VRF ETL Compliance check'!J23)</f>
        <v/>
      </c>
      <c r="C18" s="127" t="str">
        <f>IF(ISERROR(VLOOKUP('VRF ETL Compliance check'!$I23,IDU_Table,4,FALSE)),"",(VLOOKUP('VRF ETL Compliance check'!$I23,IDU_Table,4,FALSE))*'VRF ETL Compliance check'!J23)</f>
        <v/>
      </c>
      <c r="D18" s="100"/>
      <c r="E18" s="406" t="s">
        <v>68</v>
      </c>
      <c r="F18" s="407"/>
      <c r="G18" s="100"/>
      <c r="H18" s="100"/>
      <c r="I18" s="100"/>
      <c r="K18" s="155" t="s">
        <v>6</v>
      </c>
      <c r="L18" s="156"/>
      <c r="M18" s="176" t="s">
        <v>49</v>
      </c>
      <c r="N18" s="158" t="e">
        <f>D37</f>
        <v>#N/A</v>
      </c>
      <c r="O18" s="159" t="s">
        <v>16</v>
      </c>
      <c r="Q18" s="144"/>
      <c r="W18" s="144"/>
    </row>
    <row r="19" spans="2:23" ht="15.75" thickBot="1" x14ac:dyDescent="0.3">
      <c r="B19" s="130" t="str">
        <f>IF(ISERROR(VLOOKUP('VRF ETL Compliance check'!$I24,IDU_Table,3,FALSE)),"",(VLOOKUP('VRF ETL Compliance check'!$I24,IDU_Table,3,FALSE))*'VRF ETL Compliance check'!J24)</f>
        <v/>
      </c>
      <c r="C19" s="127" t="str">
        <f>IF(ISERROR(VLOOKUP('VRF ETL Compliance check'!$I24,IDU_Table,4,FALSE)),"",(VLOOKUP('VRF ETL Compliance check'!$I24,IDU_Table,4,FALSE))*'VRF ETL Compliance check'!J24)</f>
        <v/>
      </c>
      <c r="D19" s="100"/>
      <c r="E19" s="177" t="s">
        <v>39</v>
      </c>
      <c r="F19" s="178" t="s">
        <v>40</v>
      </c>
      <c r="G19" s="100"/>
      <c r="H19" s="100"/>
      <c r="I19" s="100"/>
      <c r="K19" s="179"/>
      <c r="L19" s="180"/>
      <c r="M19" s="180"/>
      <c r="N19" s="180"/>
      <c r="O19" s="181"/>
      <c r="Q19" s="144"/>
      <c r="W19" s="144"/>
    </row>
    <row r="20" spans="2:23" ht="16.5" thickTop="1" thickBot="1" x14ac:dyDescent="0.3">
      <c r="B20" s="130" t="str">
        <f>IF(ISERROR(VLOOKUP('VRF ETL Compliance check'!$I25,IDU_Table,3,FALSE)),"",(VLOOKUP('VRF ETL Compliance check'!$I25,IDU_Table,3,FALSE))*'VRF ETL Compliance check'!J25)</f>
        <v/>
      </c>
      <c r="C20" s="127" t="str">
        <f>IF(ISERROR(VLOOKUP('VRF ETL Compliance check'!$I25,IDU_Table,4,FALSE)),"",(VLOOKUP('VRF ETL Compliance check'!$I25,IDU_Table,4,FALSE))*'VRF ETL Compliance check'!J25)</f>
        <v/>
      </c>
      <c r="D20" s="100"/>
      <c r="E20" s="349" t="e">
        <f xml:space="preserve"> IF(F13&gt;=191%, (52),IF(F13&lt;101%, " ", IF(F13&lt;111%, (2),34 + INT(10*(F13-0.11)))))</f>
        <v>#N/A</v>
      </c>
      <c r="F20" s="350" t="e">
        <f xml:space="preserve"> IF(F13&gt;=191%, (62),IF(F13&lt;101%, " ", IF(F13&lt;111%, (4),44 + INT(10*(F13-0.11)))))</f>
        <v>#N/A</v>
      </c>
      <c r="G20" s="100"/>
      <c r="H20" s="100"/>
      <c r="I20" s="100"/>
      <c r="K20" s="148"/>
      <c r="L20" s="149" t="s">
        <v>81</v>
      </c>
      <c r="M20" s="149"/>
      <c r="N20" s="149"/>
      <c r="O20" s="150"/>
      <c r="Q20" s="144"/>
      <c r="W20" s="144"/>
    </row>
    <row r="21" spans="2:23" ht="15.75" thickBot="1" x14ac:dyDescent="0.3">
      <c r="B21" s="130" t="str">
        <f>IF(ISERROR(VLOOKUP('VRF ETL Compliance check'!$I26,IDU_Table,3,FALSE)),"",(VLOOKUP('VRF ETL Compliance check'!$I26,IDU_Table,3,FALSE))*'VRF ETL Compliance check'!J26)</f>
        <v/>
      </c>
      <c r="C21" s="127" t="str">
        <f>IF(ISERROR(VLOOKUP('VRF ETL Compliance check'!$I26,IDU_Table,4,FALSE)),"",(VLOOKUP('VRF ETL Compliance check'!$I26,IDU_Table,4,FALSE))*'VRF ETL Compliance check'!J26)</f>
        <v/>
      </c>
      <c r="D21" s="100"/>
      <c r="E21" s="349" t="e">
        <f xml:space="preserve"> IF(F13&gt;=191%, (53),IF(F13&lt;101%, " ", 1+ 34 + INT(10*(F13-0.11))))</f>
        <v>#N/A</v>
      </c>
      <c r="F21" s="347" t="e">
        <f xml:space="preserve"> IF(F13&gt;=191%, (63),IF(F13&lt;101%, " ", 1+ 44 + INT(10*(F13-0.11))))</f>
        <v>#N/A</v>
      </c>
      <c r="G21" s="100"/>
      <c r="H21" s="100"/>
      <c r="I21" s="100"/>
      <c r="K21" s="125" t="s">
        <v>79</v>
      </c>
      <c r="L21" s="182"/>
      <c r="M21" s="182"/>
      <c r="N21" s="183" t="e">
        <f>'VRF ETL Compliance check'!C10</f>
        <v>#N/A</v>
      </c>
      <c r="O21" s="184" t="s">
        <v>16</v>
      </c>
      <c r="Q21" s="144"/>
      <c r="W21" s="144"/>
    </row>
    <row r="22" spans="2:23" ht="15.75" thickBot="1" x14ac:dyDescent="0.3">
      <c r="B22" s="130" t="str">
        <f>IF(ISERROR(VLOOKUP('VRF ETL Compliance check'!$I27,IDU_Table,3,FALSE)),"",(VLOOKUP('VRF ETL Compliance check'!$I27,IDU_Table,3,FALSE))*'VRF ETL Compliance check'!J27)</f>
        <v/>
      </c>
      <c r="C22" s="127" t="str">
        <f>IF(ISERROR(VLOOKUP('VRF ETL Compliance check'!$I27,IDU_Table,4,FALSE)),"",(VLOOKUP('VRF ETL Compliance check'!$I27,IDU_Table,4,FALSE))*'VRF ETL Compliance check'!J27)</f>
        <v/>
      </c>
      <c r="D22" s="100"/>
      <c r="E22" s="100"/>
      <c r="F22" s="100"/>
      <c r="G22" s="100"/>
      <c r="H22" s="100"/>
      <c r="I22" s="100"/>
      <c r="K22" s="125" t="s">
        <v>84</v>
      </c>
      <c r="L22" s="182"/>
      <c r="M22" s="182"/>
      <c r="N22" s="183" t="str">
        <f>'VRF ETL Compliance check'!D10</f>
        <v/>
      </c>
      <c r="O22" s="184" t="s">
        <v>16</v>
      </c>
      <c r="Q22" s="144"/>
      <c r="W22" s="144"/>
    </row>
    <row r="23" spans="2:23" ht="15.75" thickBot="1" x14ac:dyDescent="0.3">
      <c r="B23" s="130" t="str">
        <f>IF(ISERROR(VLOOKUP('VRF ETL Compliance check'!$I28,IDU_Table,3,FALSE)),"",(VLOOKUP('VRF ETL Compliance check'!$I28,IDU_Table,3,FALSE))*'VRF ETL Compliance check'!J28)</f>
        <v/>
      </c>
      <c r="C23" s="127" t="str">
        <f>IF(ISERROR(VLOOKUP('VRF ETL Compliance check'!$I28,IDU_Table,4,FALSE)),"",(VLOOKUP('VRF ETL Compliance check'!$I28,IDU_Table,4,FALSE))*'VRF ETL Compliance check'!J28)</f>
        <v/>
      </c>
      <c r="D23" s="100"/>
      <c r="E23" s="100"/>
      <c r="F23" s="100"/>
      <c r="G23" s="185"/>
      <c r="H23" s="186" t="s">
        <v>77</v>
      </c>
      <c r="I23" s="187"/>
      <c r="K23" s="125" t="s">
        <v>82</v>
      </c>
      <c r="L23" s="182"/>
      <c r="M23" s="182"/>
      <c r="N23" s="182"/>
      <c r="O23" s="188"/>
      <c r="Q23" s="144"/>
      <c r="W23" s="144"/>
    </row>
    <row r="24" spans="2:23" ht="15.75" thickBot="1" x14ac:dyDescent="0.3">
      <c r="B24" s="189" t="str">
        <f>IF(ISERROR(VLOOKUP('VRF ETL Compliance check'!$I29,IDU_Table,3,FALSE)),"",(VLOOKUP('VRF ETL Compliance check'!$I29,IDU_Table,3,FALSE))*'VRF ETL Compliance check'!J29)</f>
        <v/>
      </c>
      <c r="C24" s="127" t="str">
        <f>IF(ISERROR(VLOOKUP('VRF ETL Compliance check'!$I29,IDU_Table,5,FALSE)),"",(VLOOKUP('VRF ETL Compliance check'!$I29,IDU_Table,5,FALSE))*'VRF ETL Compliance check'!J29)</f>
        <v/>
      </c>
      <c r="D24" s="100"/>
      <c r="E24" s="100"/>
      <c r="F24" s="100"/>
      <c r="G24" s="100"/>
      <c r="H24" s="190" t="e">
        <f>AND('VRF ETL Compliance check'!L30&gt;='VRF ETL Compliance check'!G10,'VRF ETL Compliance check'!L30&lt;='VRF ETL Compliance check'!H10,'VRF ETL Compliance check'!J30&gt;='VRF ETL Compliance check'!E10,'VRF ETL Compliance check'!J30&lt;='VRF ETL Compliance check'!F10)</f>
        <v>#N/A</v>
      </c>
      <c r="I24" s="100"/>
      <c r="K24" s="125" t="s">
        <v>80</v>
      </c>
      <c r="L24" s="117"/>
      <c r="M24" s="117"/>
      <c r="N24" s="117"/>
      <c r="O24" s="118"/>
      <c r="Q24" s="144"/>
      <c r="W24" s="144"/>
    </row>
    <row r="25" spans="2:23" s="191" customFormat="1" ht="22.5" customHeight="1" thickBot="1" x14ac:dyDescent="0.3">
      <c r="B25" s="404" t="s">
        <v>28</v>
      </c>
      <c r="C25" s="405"/>
      <c r="K25" s="192" t="s">
        <v>83</v>
      </c>
      <c r="L25" s="193"/>
      <c r="M25" s="193"/>
      <c r="N25" s="193"/>
      <c r="O25" s="194" t="e">
        <f>O7</f>
        <v>#N/A</v>
      </c>
    </row>
    <row r="26" spans="2:23" ht="15.75" thickBot="1" x14ac:dyDescent="0.3">
      <c r="B26" s="195">
        <f>SUM(B5:B24)</f>
        <v>0</v>
      </c>
      <c r="C26" s="196">
        <f>SUM(C5:C24)</f>
        <v>0</v>
      </c>
      <c r="D26" s="100"/>
      <c r="E26" s="100"/>
      <c r="F26" s="100"/>
      <c r="G26" s="197" t="s">
        <v>74</v>
      </c>
      <c r="H26" s="198" t="s">
        <v>58</v>
      </c>
      <c r="I26" s="199"/>
      <c r="K26" s="396" t="e">
        <f>IF(F13&gt;100.5%,("As it is above 100%  it is calculated by interpolation  See below"),"As it is below 101% ")</f>
        <v>#N/A</v>
      </c>
      <c r="L26" s="397"/>
      <c r="M26" s="397"/>
      <c r="N26" s="397"/>
      <c r="O26" s="398"/>
      <c r="Q26" s="144"/>
      <c r="W26" s="144"/>
    </row>
    <row r="27" spans="2:23" ht="15" thickBot="1" x14ac:dyDescent="0.25">
      <c r="B27" s="100"/>
      <c r="C27" s="100"/>
      <c r="D27" s="100"/>
      <c r="E27" s="100"/>
      <c r="F27" s="100"/>
      <c r="G27" s="200" t="s">
        <v>38</v>
      </c>
      <c r="H27" s="201"/>
      <c r="I27" s="202"/>
      <c r="J27" s="203"/>
      <c r="K27" s="399"/>
      <c r="L27" s="400"/>
      <c r="M27" s="400"/>
      <c r="N27" s="400"/>
      <c r="O27" s="401"/>
      <c r="Q27" s="144"/>
      <c r="W27" s="144"/>
    </row>
    <row r="28" spans="2:23" ht="15.75" thickBot="1" x14ac:dyDescent="0.3">
      <c r="B28" s="204"/>
      <c r="C28" s="205" t="s">
        <v>75</v>
      </c>
      <c r="D28" s="206"/>
      <c r="E28" s="100"/>
      <c r="F28" s="207"/>
      <c r="G28" s="208" t="e">
        <f>(C35-C36)/100</f>
        <v>#N/A</v>
      </c>
      <c r="H28" s="352" t="e">
        <f>IF(F13&lt;100%," ",VLOOKUP('VRF ETL Compliance check'!B$10,ODU_table, IF(F13&gt;=191%, (52), IF(F13&lt;111%, (2),34 + INT(10*(F13-0.1)))),))</f>
        <v>#N/A</v>
      </c>
      <c r="I28" s="354" t="e">
        <f>IF(F13&lt;100%," ",VLOOKUP('VRF ETL Compliance check'!B$10,ODU_table, IF(F13&gt;=191%, (62), IF(F13&lt;110%, (4),44 + INT(10*(F13-0.1)))),))</f>
        <v>#N/A</v>
      </c>
      <c r="K28" s="209" t="s">
        <v>86</v>
      </c>
      <c r="L28" s="210" t="e">
        <f>H4</f>
        <v>#N/A</v>
      </c>
      <c r="M28" s="211" t="e">
        <f>IF(F13&gt;100.5%,("  "),O7)</f>
        <v>#N/A</v>
      </c>
      <c r="N28" s="212" t="e">
        <f>IF(F13&gt;100.5%,(" "),"of")</f>
        <v>#N/A</v>
      </c>
      <c r="O28" s="213" t="e">
        <f>IF(F13&gt;100.5%,(" "),N21)</f>
        <v>#N/A</v>
      </c>
      <c r="Q28" s="144"/>
      <c r="W28" s="144"/>
    </row>
    <row r="29" spans="2:23" ht="15.75" thickBot="1" x14ac:dyDescent="0.3">
      <c r="B29" s="197" t="s">
        <v>74</v>
      </c>
      <c r="C29" s="214" t="s">
        <v>39</v>
      </c>
      <c r="D29" s="215" t="s">
        <v>40</v>
      </c>
      <c r="E29" s="100"/>
      <c r="F29" s="207"/>
      <c r="G29" s="216" t="e">
        <f>G28+0.1</f>
        <v>#N/A</v>
      </c>
      <c r="H29" s="353" t="e">
        <f>IF(F13&lt;100%," ",VLOOKUP('VRF ETL Compliance check'!B$10,ODU_table, IF(F13&gt;=191%, (52),35 + INT(10*(F13-0.1))),))</f>
        <v>#N/A</v>
      </c>
      <c r="I29" s="353" t="e">
        <f>IF(F13&lt;100%," ",VLOOKUP('VRF ETL Compliance check'!B$10,ODU_table, IF(F13&gt;=191%, (62),45 + INT(10*(F13-0.1))),))</f>
        <v>#N/A</v>
      </c>
      <c r="K29" s="217" t="s">
        <v>85</v>
      </c>
      <c r="L29" s="218" t="e">
        <f>H9</f>
        <v>#N/A</v>
      </c>
      <c r="M29" s="219" t="e">
        <f>IF(F13&gt;100.5%,(" "),O7)</f>
        <v>#N/A</v>
      </c>
      <c r="N29" s="220" t="e">
        <f>IF(F13&gt;100.5%,(" "),"of")</f>
        <v>#N/A</v>
      </c>
      <c r="O29" s="221" t="e">
        <f>IF(F13&gt;100.5%,(" "),'VRF ETL Compliance check'!D10)</f>
        <v>#N/A</v>
      </c>
      <c r="Q29" s="144"/>
      <c r="W29" s="144"/>
    </row>
    <row r="30" spans="2:23" ht="15.75" thickBot="1" x14ac:dyDescent="0.3">
      <c r="B30" s="200" t="s">
        <v>38</v>
      </c>
      <c r="C30" s="222" t="s">
        <v>67</v>
      </c>
      <c r="D30" s="223" t="s">
        <v>67</v>
      </c>
      <c r="E30" s="100"/>
      <c r="F30" s="207"/>
      <c r="G30" s="224"/>
      <c r="H30" s="224"/>
      <c r="I30" s="224"/>
      <c r="K30" s="225"/>
      <c r="L30" s="226"/>
      <c r="M30" s="226"/>
      <c r="N30" s="226"/>
      <c r="O30" s="227"/>
      <c r="Q30" s="228"/>
      <c r="W30" s="228"/>
    </row>
    <row r="31" spans="2:23" ht="15" x14ac:dyDescent="0.25">
      <c r="B31" s="229" t="e">
        <f>G28</f>
        <v>#N/A</v>
      </c>
      <c r="C31" s="337">
        <f>IF(ISERROR(VLOOKUP('VRF ETL Compliance check'!$B10,ODU_table,Formulae!E15,FALSE)),0,VLOOKUP('VRF ETL Compliance check'!$B10,ODU_table,Formulae!E15,FALSE))</f>
        <v>0</v>
      </c>
      <c r="D31" s="336">
        <f>IF(ISERROR(VLOOKUP('VRF ETL Compliance check'!$B10,ODU_table,Formulae!G15,FALSE)),0,(VLOOKUP('VRF ETL Compliance check'!$B10,ODU_table,Formulae!G15,FALSE)))</f>
        <v>0</v>
      </c>
      <c r="E31" s="100"/>
      <c r="F31" s="207"/>
      <c r="G31" s="230" t="s">
        <v>34</v>
      </c>
      <c r="H31" s="338" t="e">
        <f>IF(ISERR(((H29-H28)*0.1)),0,(H29-H28)*0.1)</f>
        <v>#N/A</v>
      </c>
      <c r="I31" s="339" t="e">
        <f>IF(ISERR(((I29-I28)*0.1)),0,((I29-I28)*0.1))</f>
        <v>#N/A</v>
      </c>
      <c r="K31" s="233" t="e">
        <f>IF(F13&gt;100.5%,("Interpolating for indexes above 100%.     For")," ")</f>
        <v>#N/A</v>
      </c>
      <c r="L31" s="234"/>
      <c r="M31" s="234"/>
      <c r="N31" s="235"/>
      <c r="O31" s="236" t="e">
        <f>IF(F13&gt;100.5%,(O7)," ")</f>
        <v>#N/A</v>
      </c>
      <c r="P31" s="237"/>
      <c r="Q31" s="144"/>
      <c r="W31" s="144"/>
    </row>
    <row r="32" spans="2:23" ht="15.75" thickBot="1" x14ac:dyDescent="0.3">
      <c r="B32" s="238" t="e">
        <f>G29</f>
        <v>#N/A</v>
      </c>
      <c r="C32" s="334" t="str">
        <f>IF(ISERROR(VLOOKUP('VRF ETL Compliance check'!$B10,ODU_table,Formulae!E16,FALSE)),"",VLOOKUP('VRF ETL Compliance check'!$B10,ODU_table,Formulae!E16,FALSE))</f>
        <v/>
      </c>
      <c r="D32" s="335" t="str">
        <f>IF(ISERROR(VLOOKUP('VRF ETL Compliance check'!$B10,ODU_table,Formulae!G16,FALSE)),"",(VLOOKUP('VRF ETL Compliance check'!$B10,ODU_table,Formulae!G16,FALSE)))</f>
        <v/>
      </c>
      <c r="E32" s="100"/>
      <c r="F32" s="207"/>
      <c r="G32" s="239" t="s">
        <v>36</v>
      </c>
      <c r="H32" s="240" t="e">
        <f>(ROUND('VRF ETL Compliance check'!I30,2))*100</f>
        <v>#N/A</v>
      </c>
      <c r="I32" s="241" t="e">
        <f>(ROUND('VRF ETL Compliance check'!I30,2))*100</f>
        <v>#N/A</v>
      </c>
      <c r="K32" s="233" t="e">
        <f>IF(F13&gt;100.5%,("This falls between duty of:-"), " ")</f>
        <v>#N/A</v>
      </c>
      <c r="L32" s="234"/>
      <c r="M32" s="234"/>
      <c r="N32" s="234"/>
      <c r="O32" s="242"/>
      <c r="P32" s="243"/>
      <c r="Q32" s="244"/>
      <c r="W32" s="244"/>
    </row>
    <row r="33" spans="1:23" ht="15.75" thickBot="1" x14ac:dyDescent="0.3">
      <c r="E33" s="100"/>
      <c r="F33" s="207"/>
      <c r="G33" s="246" t="s">
        <v>35</v>
      </c>
      <c r="H33" s="247" t="e">
        <f>RIGHT(H32,1)</f>
        <v>#N/A</v>
      </c>
      <c r="I33" s="248" t="e">
        <f>RIGHT(H32,1)</f>
        <v>#N/A</v>
      </c>
      <c r="K33" s="249"/>
      <c r="L33" s="250" t="e">
        <f>IF(F13&gt;100.5%,(B32)," ")</f>
        <v>#N/A</v>
      </c>
      <c r="M33" s="251" t="e">
        <f>IF(F13&gt;100.5%,("and ")," ")</f>
        <v>#N/A</v>
      </c>
      <c r="N33" s="252" t="e">
        <f>IF(F13&gt;100.5%,(B31)," ")</f>
        <v>#N/A</v>
      </c>
      <c r="O33" s="253" t="e">
        <f>IF(F13&gt;100.5%,("Each 1% changes by")," ")</f>
        <v>#N/A</v>
      </c>
      <c r="P33" s="243"/>
      <c r="Q33" s="244"/>
      <c r="W33" s="244"/>
    </row>
    <row r="34" spans="1:23" ht="15.75" thickBot="1" x14ac:dyDescent="0.3">
      <c r="B34" s="254" t="s">
        <v>34</v>
      </c>
      <c r="C34" s="255">
        <f>IF(ISERR(((C32-C31)*0.1)),0,(C32-C31)*0.1)</f>
        <v>0</v>
      </c>
      <c r="D34" s="127">
        <f>IF(ISERR((D32-D31)*0.1),0,((D32-D31)*0.1))</f>
        <v>0</v>
      </c>
      <c r="E34" s="100"/>
      <c r="F34" s="207"/>
      <c r="G34" s="177" t="s">
        <v>37</v>
      </c>
      <c r="H34" s="256" t="e">
        <f>(H33*H31)+H28</f>
        <v>#N/A</v>
      </c>
      <c r="I34" s="257" t="e">
        <f>(I33*I31)+I28</f>
        <v>#N/A</v>
      </c>
      <c r="K34" s="258" t="e">
        <f>IF(F13&gt;100.5%,("Cooling duty at ")," ")</f>
        <v>#N/A</v>
      </c>
      <c r="L34" s="259" t="e">
        <f>H29</f>
        <v>#N/A</v>
      </c>
      <c r="M34" s="260"/>
      <c r="N34" s="259" t="e">
        <f>H28</f>
        <v>#N/A</v>
      </c>
      <c r="O34" s="253" t="e">
        <f>IF(F13&gt;100.5%,(H31)," ")</f>
        <v>#N/A</v>
      </c>
      <c r="P34" s="243"/>
      <c r="Q34" s="244"/>
      <c r="W34" s="244"/>
    </row>
    <row r="35" spans="1:23" ht="15.75" thickBot="1" x14ac:dyDescent="0.3">
      <c r="B35" s="261" t="s">
        <v>36</v>
      </c>
      <c r="C35" s="262" t="e">
        <f>(ROUND('VRF ETL Compliance check'!I30,2))*100</f>
        <v>#N/A</v>
      </c>
      <c r="D35" s="263" t="e">
        <f>(ROUND('VRF ETL Compliance check'!I30,2))*100</f>
        <v>#N/A</v>
      </c>
      <c r="E35" s="100"/>
      <c r="F35" s="207"/>
      <c r="G35" s="224"/>
      <c r="H35" s="224"/>
      <c r="I35" s="224"/>
      <c r="K35" s="258" t="e">
        <f>IF(F13&gt;100.5%,("Heating duty")," ")</f>
        <v>#N/A</v>
      </c>
      <c r="L35" s="259" t="e">
        <f>I29</f>
        <v>#N/A</v>
      </c>
      <c r="M35" s="260"/>
      <c r="N35" s="259" t="e">
        <f>I28</f>
        <v>#N/A</v>
      </c>
      <c r="O35" s="253" t="e">
        <f>IF(F13&gt;100.5%,(I31)," ")</f>
        <v>#N/A</v>
      </c>
      <c r="P35" s="243"/>
      <c r="Q35" s="244"/>
      <c r="W35" s="244"/>
    </row>
    <row r="36" spans="1:23" ht="15" x14ac:dyDescent="0.25">
      <c r="B36" s="261" t="s">
        <v>35</v>
      </c>
      <c r="C36" s="264" t="e">
        <f>RIGHT(C35,1)</f>
        <v>#N/A</v>
      </c>
      <c r="D36" s="131" t="e">
        <f>RIGHT(C35,1)</f>
        <v>#N/A</v>
      </c>
      <c r="E36" s="100"/>
      <c r="F36" s="207"/>
      <c r="G36" s="197" t="s">
        <v>71</v>
      </c>
      <c r="H36" s="231" t="e">
        <f>H34</f>
        <v>#N/A</v>
      </c>
      <c r="I36" s="232" t="e">
        <f>I34</f>
        <v>#N/A</v>
      </c>
      <c r="K36" s="249"/>
      <c r="L36" s="182"/>
      <c r="M36" s="182"/>
      <c r="N36" s="182"/>
      <c r="O36" s="188"/>
      <c r="P36" s="243"/>
      <c r="Q36" s="244"/>
      <c r="W36" s="244"/>
    </row>
    <row r="37" spans="1:23" ht="15.75" thickBot="1" x14ac:dyDescent="0.3">
      <c r="A37" s="265"/>
      <c r="B37" s="266" t="s">
        <v>37</v>
      </c>
      <c r="C37" s="267" t="e">
        <f>(C36*C34)+C31</f>
        <v>#N/A</v>
      </c>
      <c r="D37" s="268" t="e">
        <f>(D36*D34)+D31</f>
        <v>#N/A</v>
      </c>
      <c r="E37" s="265"/>
      <c r="F37" s="207"/>
      <c r="G37" s="269"/>
      <c r="H37" s="270" t="s">
        <v>29</v>
      </c>
      <c r="I37" s="271" t="s">
        <v>30</v>
      </c>
      <c r="K37" s="233" t="e">
        <f>IF(F13&gt;100.5%,("Cooling duty at ")," ")</f>
        <v>#N/A</v>
      </c>
      <c r="L37" s="235" t="e">
        <f>IF(F13&gt;100.5%,('VRF ETL Compliance check'!I30)," ")</f>
        <v>#N/A</v>
      </c>
      <c r="M37" s="272"/>
      <c r="N37" s="273" t="e">
        <f>IF(F13&gt;100.5%,(H36)," ")</f>
        <v>#N/A</v>
      </c>
      <c r="O37" s="274" t="e">
        <f>IF(F13&gt;100.5%,("kW")," ")</f>
        <v>#N/A</v>
      </c>
      <c r="P37" s="243"/>
      <c r="Q37" s="244"/>
      <c r="W37" s="244"/>
    </row>
    <row r="38" spans="1:23" ht="15" x14ac:dyDescent="0.25">
      <c r="B38" s="275" t="s">
        <v>69</v>
      </c>
      <c r="C38" s="255" t="e">
        <f>C37</f>
        <v>#N/A</v>
      </c>
      <c r="D38" s="127" t="e">
        <f>D37</f>
        <v>#N/A</v>
      </c>
      <c r="E38" s="100"/>
      <c r="F38" s="207"/>
      <c r="G38" s="276"/>
      <c r="H38" s="277" t="s">
        <v>70</v>
      </c>
      <c r="I38" s="278" t="s">
        <v>70</v>
      </c>
      <c r="K38" s="233" t="e">
        <f>IF(F13&gt;100.5%,("Heating duty at")," ")</f>
        <v>#N/A</v>
      </c>
      <c r="L38" s="235" t="e">
        <f>IF(F13&gt;100.5%,('VRF ETL Compliance check'!I30)," ")</f>
        <v>#N/A</v>
      </c>
      <c r="M38" s="272"/>
      <c r="N38" s="273" t="e">
        <f>IF(F13&gt;100.5%,(I36)," ")</f>
        <v>#N/A</v>
      </c>
      <c r="O38" s="274" t="e">
        <f>IF(F13&gt;100.5%,("kW")," ")</f>
        <v>#N/A</v>
      </c>
      <c r="P38" s="244"/>
      <c r="Q38" s="244"/>
      <c r="W38" s="244"/>
    </row>
    <row r="39" spans="1:23" ht="15.75" thickBot="1" x14ac:dyDescent="0.3">
      <c r="B39" s="279"/>
      <c r="C39" s="267" t="s">
        <v>20</v>
      </c>
      <c r="D39" s="268" t="s">
        <v>19</v>
      </c>
      <c r="E39" s="100"/>
      <c r="F39" s="207"/>
      <c r="G39" s="280"/>
      <c r="H39" s="267" t="s">
        <v>20</v>
      </c>
      <c r="I39" s="268" t="s">
        <v>19</v>
      </c>
      <c r="K39" s="281"/>
      <c r="L39" s="282"/>
      <c r="M39" s="282"/>
      <c r="N39" s="282"/>
      <c r="O39" s="283"/>
      <c r="P39" s="244"/>
      <c r="Q39" s="244"/>
      <c r="W39" s="244"/>
    </row>
    <row r="40" spans="1:23" ht="29.25" customHeight="1" x14ac:dyDescent="0.2">
      <c r="B40" s="100"/>
      <c r="C40" s="100"/>
      <c r="D40" s="100"/>
      <c r="E40" s="100"/>
      <c r="F40" s="100"/>
      <c r="G40" s="100"/>
      <c r="H40" s="100"/>
      <c r="I40" s="100"/>
      <c r="K40" s="100"/>
      <c r="L40" s="100"/>
      <c r="M40" s="100"/>
      <c r="N40" s="100"/>
      <c r="O40" s="203"/>
      <c r="P40" s="244"/>
      <c r="Q40" s="244"/>
      <c r="W40" s="244"/>
    </row>
    <row r="41" spans="1:23" ht="20.25" x14ac:dyDescent="0.3">
      <c r="B41" s="285" t="s">
        <v>107</v>
      </c>
      <c r="C41" s="100"/>
      <c r="D41" s="100"/>
      <c r="E41" s="100"/>
      <c r="F41" s="100"/>
      <c r="G41" s="100"/>
      <c r="H41" s="100"/>
      <c r="I41" s="100"/>
      <c r="K41" s="100"/>
      <c r="L41" s="100"/>
      <c r="M41" s="100"/>
      <c r="N41" s="100"/>
      <c r="O41" s="203"/>
      <c r="P41" s="244"/>
      <c r="Q41" s="244"/>
      <c r="W41" s="244"/>
    </row>
    <row r="42" spans="1:23" x14ac:dyDescent="0.2">
      <c r="B42" s="100"/>
      <c r="C42" s="100"/>
      <c r="D42" s="100"/>
      <c r="E42" s="100"/>
      <c r="F42" s="100"/>
      <c r="G42" s="100"/>
      <c r="H42" s="100"/>
      <c r="I42" s="100"/>
      <c r="K42" s="100"/>
      <c r="L42" s="100"/>
      <c r="M42" s="100"/>
      <c r="N42" s="100"/>
      <c r="O42" s="203"/>
      <c r="P42" s="244"/>
      <c r="Q42" s="244"/>
      <c r="W42" s="244"/>
    </row>
    <row r="43" spans="1:23" x14ac:dyDescent="0.2">
      <c r="B43" s="100"/>
      <c r="C43" s="100"/>
      <c r="D43" s="100"/>
      <c r="E43" s="100"/>
      <c r="F43" s="100"/>
      <c r="G43" s="100"/>
      <c r="H43" s="100"/>
      <c r="I43" s="100"/>
      <c r="K43" s="244"/>
      <c r="L43" s="100"/>
      <c r="M43" s="100"/>
      <c r="N43" s="100"/>
      <c r="O43" s="203"/>
      <c r="P43" s="244"/>
      <c r="Q43" s="244"/>
      <c r="W43" s="244"/>
    </row>
    <row r="44" spans="1:23" ht="14.25" x14ac:dyDescent="0.2">
      <c r="B44" s="100"/>
      <c r="C44" s="100"/>
      <c r="D44" s="100"/>
      <c r="E44" s="100"/>
      <c r="F44" s="100"/>
      <c r="G44" s="100"/>
      <c r="H44" s="100"/>
      <c r="I44" s="100"/>
      <c r="K44" s="100"/>
      <c r="L44" s="100"/>
      <c r="M44" s="100"/>
      <c r="N44" s="100"/>
      <c r="O44" s="284"/>
      <c r="P44" s="144"/>
      <c r="Q44" s="144"/>
      <c r="W44" s="144"/>
    </row>
    <row r="45" spans="1:23" ht="14.25" x14ac:dyDescent="0.2">
      <c r="B45" s="100"/>
      <c r="C45" s="100"/>
      <c r="D45" s="100"/>
      <c r="E45" s="100"/>
      <c r="F45" s="100"/>
      <c r="G45" s="100"/>
      <c r="H45" s="100"/>
      <c r="I45" s="100"/>
      <c r="K45" s="100"/>
      <c r="L45" s="144"/>
      <c r="M45" s="284"/>
      <c r="N45" s="284"/>
      <c r="O45" s="284"/>
      <c r="P45" s="144"/>
      <c r="Q45" s="144"/>
      <c r="R45" s="144"/>
      <c r="S45" s="144"/>
      <c r="T45" s="144"/>
      <c r="U45" s="144"/>
      <c r="V45" s="144"/>
      <c r="W45" s="144"/>
    </row>
    <row r="46" spans="1:23" ht="14.25" x14ac:dyDescent="0.2">
      <c r="B46" s="100"/>
      <c r="C46" s="100"/>
      <c r="D46" s="100"/>
      <c r="E46" s="100"/>
      <c r="F46" s="100"/>
      <c r="G46" s="100"/>
      <c r="H46" s="100"/>
      <c r="I46" s="100"/>
      <c r="K46" s="100"/>
      <c r="L46" s="144"/>
      <c r="M46" s="284"/>
      <c r="N46" s="284"/>
      <c r="O46" s="284"/>
      <c r="P46" s="144"/>
      <c r="Q46" s="144"/>
      <c r="R46" s="144"/>
      <c r="S46" s="144"/>
      <c r="T46" s="144"/>
      <c r="U46" s="144"/>
      <c r="V46" s="144"/>
      <c r="W46" s="144"/>
    </row>
    <row r="47" spans="1:23" ht="14.25" x14ac:dyDescent="0.2">
      <c r="B47" s="100"/>
      <c r="C47" s="100"/>
      <c r="D47" s="100"/>
      <c r="E47" s="100"/>
      <c r="F47" s="100"/>
      <c r="G47" s="100"/>
      <c r="H47" s="100"/>
      <c r="I47" s="100"/>
      <c r="K47" s="100"/>
      <c r="L47" s="144"/>
      <c r="M47" s="284"/>
      <c r="N47" s="284"/>
      <c r="O47" s="284"/>
      <c r="P47" s="144"/>
      <c r="Q47" s="144"/>
      <c r="R47" s="144"/>
      <c r="S47" s="144"/>
      <c r="T47" s="144"/>
      <c r="U47" s="144"/>
      <c r="V47" s="144"/>
      <c r="W47" s="144"/>
    </row>
  </sheetData>
  <sheetProtection password="ECC8" sheet="1" objects="1" scenarios="1" selectLockedCells="1" selectUnlockedCells="1"/>
  <mergeCells count="5">
    <mergeCell ref="K26:O27"/>
    <mergeCell ref="G14:H14"/>
    <mergeCell ref="B25:C25"/>
    <mergeCell ref="E18:F18"/>
    <mergeCell ref="E14:F14"/>
  </mergeCells>
  <phoneticPr fontId="0" type="noConversion"/>
  <pageMargins left="0.75" right="0.75" top="1" bottom="1" header="0.5" footer="0.5"/>
  <pageSetup paperSize="9" scale="5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9"/>
  <sheetViews>
    <sheetView workbookViewId="0">
      <selection activeCell="D30" sqref="D30"/>
    </sheetView>
  </sheetViews>
  <sheetFormatPr defaultRowHeight="12.75" x14ac:dyDescent="0.2"/>
  <cols>
    <col min="1" max="1" width="36" customWidth="1"/>
    <col min="3" max="3" width="10.140625" bestFit="1" customWidth="1"/>
  </cols>
  <sheetData>
    <row r="1" spans="1:4" x14ac:dyDescent="0.2">
      <c r="A1" t="s">
        <v>115</v>
      </c>
    </row>
    <row r="2" spans="1:4" x14ac:dyDescent="0.2">
      <c r="A2" t="s">
        <v>323</v>
      </c>
    </row>
    <row r="9" spans="1:4" x14ac:dyDescent="0.2">
      <c r="A9" s="300" t="s">
        <v>116</v>
      </c>
      <c r="B9" s="300" t="s">
        <v>117</v>
      </c>
      <c r="C9" s="300" t="s">
        <v>118</v>
      </c>
      <c r="D9" s="300" t="s">
        <v>119</v>
      </c>
    </row>
    <row r="10" spans="1:4" x14ac:dyDescent="0.2">
      <c r="A10" t="s">
        <v>120</v>
      </c>
      <c r="B10" t="s">
        <v>121</v>
      </c>
      <c r="C10" s="301">
        <v>39344</v>
      </c>
      <c r="D10" t="s">
        <v>122</v>
      </c>
    </row>
    <row r="11" spans="1:4" x14ac:dyDescent="0.2">
      <c r="A11" t="s">
        <v>120</v>
      </c>
      <c r="B11" t="s">
        <v>123</v>
      </c>
      <c r="C11" s="301">
        <v>39344</v>
      </c>
      <c r="D11" t="s">
        <v>124</v>
      </c>
    </row>
    <row r="12" spans="1:4" x14ac:dyDescent="0.2">
      <c r="A12" t="s">
        <v>120</v>
      </c>
      <c r="B12" t="s">
        <v>125</v>
      </c>
      <c r="C12" s="301">
        <v>39345</v>
      </c>
      <c r="D12" t="s">
        <v>126</v>
      </c>
    </row>
    <row r="13" spans="1:4" x14ac:dyDescent="0.2">
      <c r="A13" t="s">
        <v>127</v>
      </c>
      <c r="B13">
        <v>3.1</v>
      </c>
      <c r="C13" s="302">
        <v>39426</v>
      </c>
      <c r="D13" t="s">
        <v>144</v>
      </c>
    </row>
    <row r="14" spans="1:4" x14ac:dyDescent="0.2">
      <c r="A14" t="s">
        <v>145</v>
      </c>
      <c r="B14">
        <v>3.2</v>
      </c>
      <c r="C14" s="302">
        <v>39427</v>
      </c>
      <c r="D14" t="s">
        <v>146</v>
      </c>
    </row>
    <row r="15" spans="1:4" x14ac:dyDescent="0.2">
      <c r="A15" t="s">
        <v>172</v>
      </c>
      <c r="B15">
        <v>3.3</v>
      </c>
      <c r="C15" s="302">
        <v>39428</v>
      </c>
      <c r="D15" t="s">
        <v>173</v>
      </c>
    </row>
    <row r="16" spans="1:4" x14ac:dyDescent="0.2">
      <c r="A16" t="s">
        <v>203</v>
      </c>
      <c r="B16">
        <v>3.4</v>
      </c>
      <c r="C16" s="302">
        <v>39428</v>
      </c>
      <c r="D16" t="s">
        <v>204</v>
      </c>
    </row>
    <row r="17" spans="1:4" x14ac:dyDescent="0.2">
      <c r="A17" t="s">
        <v>208</v>
      </c>
      <c r="B17">
        <v>3.5</v>
      </c>
      <c r="C17" s="302">
        <v>39429</v>
      </c>
      <c r="D17" t="s">
        <v>209</v>
      </c>
    </row>
    <row r="18" spans="1:4" x14ac:dyDescent="0.2">
      <c r="A18" t="s">
        <v>213</v>
      </c>
      <c r="C18" s="302">
        <v>39434</v>
      </c>
      <c r="D18" t="s">
        <v>214</v>
      </c>
    </row>
    <row r="19" spans="1:4" x14ac:dyDescent="0.2">
      <c r="A19" t="s">
        <v>212</v>
      </c>
      <c r="C19" s="302">
        <v>39435</v>
      </c>
      <c r="D19" t="s">
        <v>215</v>
      </c>
    </row>
    <row r="20" spans="1:4" x14ac:dyDescent="0.2">
      <c r="A20" t="s">
        <v>217</v>
      </c>
      <c r="C20" s="302">
        <v>39437</v>
      </c>
      <c r="D20" t="s">
        <v>222</v>
      </c>
    </row>
    <row r="21" spans="1:4" x14ac:dyDescent="0.2">
      <c r="A21" t="s">
        <v>223</v>
      </c>
      <c r="C21" s="302">
        <v>39458</v>
      </c>
      <c r="D21" t="s">
        <v>224</v>
      </c>
    </row>
    <row r="22" spans="1:4" x14ac:dyDescent="0.2">
      <c r="A22" t="s">
        <v>225</v>
      </c>
      <c r="C22" s="302">
        <v>39615</v>
      </c>
      <c r="D22" t="s">
        <v>226</v>
      </c>
    </row>
    <row r="23" spans="1:4" x14ac:dyDescent="0.2">
      <c r="A23" t="s">
        <v>227</v>
      </c>
      <c r="C23" s="302">
        <v>39743</v>
      </c>
      <c r="D23" t="s">
        <v>228</v>
      </c>
    </row>
    <row r="24" spans="1:4" x14ac:dyDescent="0.2">
      <c r="A24" t="s">
        <v>229</v>
      </c>
      <c r="C24" s="302">
        <v>39769</v>
      </c>
      <c r="D24" t="s">
        <v>230</v>
      </c>
    </row>
    <row r="25" spans="1:4" x14ac:dyDescent="0.2">
      <c r="A25" t="s">
        <v>262</v>
      </c>
      <c r="C25" s="302">
        <v>39771</v>
      </c>
      <c r="D25" t="s">
        <v>263</v>
      </c>
    </row>
    <row r="26" spans="1:4" x14ac:dyDescent="0.2">
      <c r="A26" t="s">
        <v>271</v>
      </c>
      <c r="C26" s="302">
        <v>39847</v>
      </c>
    </row>
    <row r="27" spans="1:4" x14ac:dyDescent="0.2">
      <c r="A27" t="s">
        <v>272</v>
      </c>
      <c r="C27" s="302">
        <v>39954</v>
      </c>
      <c r="D27" t="s">
        <v>322</v>
      </c>
    </row>
    <row r="28" spans="1:4" x14ac:dyDescent="0.2">
      <c r="A28" t="s">
        <v>324</v>
      </c>
      <c r="C28" s="302">
        <v>39995</v>
      </c>
      <c r="D28" t="s">
        <v>325</v>
      </c>
    </row>
    <row r="29" spans="1:4" x14ac:dyDescent="0.2">
      <c r="A29" t="s">
        <v>326</v>
      </c>
      <c r="C29" s="302">
        <v>40010</v>
      </c>
      <c r="D29" t="s">
        <v>327</v>
      </c>
    </row>
  </sheetData>
  <sheetProtection password="ECC8" sheet="1" objects="1" scenarios="1" selectLockedCells="1" selectUnlockedCells="1"/>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8"/>
  <sheetViews>
    <sheetView workbookViewId="0">
      <selection activeCell="C59" sqref="C59"/>
    </sheetView>
  </sheetViews>
  <sheetFormatPr defaultRowHeight="12.75" x14ac:dyDescent="0.2"/>
  <cols>
    <col min="1" max="1" width="14.28515625" customWidth="1"/>
    <col min="2" max="2" width="11.28515625" customWidth="1"/>
    <col min="3" max="3" width="56.5703125" customWidth="1"/>
    <col min="4" max="4" width="14.42578125" customWidth="1"/>
    <col min="6" max="6" width="46.28515625" customWidth="1"/>
  </cols>
  <sheetData>
    <row r="1" spans="1:7" x14ac:dyDescent="0.2">
      <c r="A1" s="300" t="s">
        <v>108</v>
      </c>
      <c r="B1" s="300" t="s">
        <v>109</v>
      </c>
      <c r="C1" s="300" t="s">
        <v>110</v>
      </c>
      <c r="D1" s="300" t="s">
        <v>111</v>
      </c>
      <c r="E1" s="300" t="s">
        <v>112</v>
      </c>
      <c r="F1" s="300" t="s">
        <v>113</v>
      </c>
      <c r="G1" s="300" t="s">
        <v>114</v>
      </c>
    </row>
    <row r="2" spans="1:7" x14ac:dyDescent="0.2">
      <c r="A2">
        <v>1</v>
      </c>
      <c r="B2" s="302">
        <v>39426</v>
      </c>
      <c r="C2" t="s">
        <v>128</v>
      </c>
      <c r="D2" t="s">
        <v>147</v>
      </c>
      <c r="E2" t="s">
        <v>140</v>
      </c>
      <c r="F2" t="s">
        <v>142</v>
      </c>
      <c r="G2" s="302">
        <v>39426</v>
      </c>
    </row>
    <row r="3" spans="1:7" x14ac:dyDescent="0.2">
      <c r="A3">
        <v>2</v>
      </c>
      <c r="B3" s="302">
        <v>39426</v>
      </c>
      <c r="C3" t="s">
        <v>129</v>
      </c>
      <c r="D3" t="s">
        <v>147</v>
      </c>
      <c r="E3" t="s">
        <v>140</v>
      </c>
      <c r="F3" t="s">
        <v>143</v>
      </c>
      <c r="G3" s="302">
        <v>39426</v>
      </c>
    </row>
    <row r="4" spans="1:7" x14ac:dyDescent="0.2">
      <c r="A4">
        <v>3</v>
      </c>
      <c r="B4" s="302">
        <v>39426</v>
      </c>
      <c r="C4" t="s">
        <v>158</v>
      </c>
      <c r="D4" t="s">
        <v>159</v>
      </c>
      <c r="E4" t="s">
        <v>140</v>
      </c>
      <c r="F4" t="s">
        <v>160</v>
      </c>
      <c r="G4" s="302">
        <v>39427</v>
      </c>
    </row>
    <row r="5" spans="1:7" x14ac:dyDescent="0.2">
      <c r="A5">
        <v>4</v>
      </c>
      <c r="B5" s="302">
        <v>39426</v>
      </c>
      <c r="C5" t="s">
        <v>130</v>
      </c>
      <c r="D5" t="s">
        <v>147</v>
      </c>
      <c r="E5" t="s">
        <v>140</v>
      </c>
      <c r="F5" t="s">
        <v>141</v>
      </c>
      <c r="G5" s="302">
        <v>39426</v>
      </c>
    </row>
    <row r="6" spans="1:7" x14ac:dyDescent="0.2">
      <c r="A6">
        <v>5</v>
      </c>
      <c r="B6" s="302">
        <v>39427</v>
      </c>
      <c r="C6" t="s">
        <v>157</v>
      </c>
      <c r="D6" t="s">
        <v>159</v>
      </c>
      <c r="E6" t="s">
        <v>140</v>
      </c>
      <c r="F6" t="s">
        <v>161</v>
      </c>
      <c r="G6" s="302">
        <v>39427</v>
      </c>
    </row>
    <row r="7" spans="1:7" x14ac:dyDescent="0.2">
      <c r="A7">
        <v>6</v>
      </c>
      <c r="B7" s="302">
        <v>39427</v>
      </c>
      <c r="C7" t="s">
        <v>154</v>
      </c>
    </row>
    <row r="8" spans="1:7" x14ac:dyDescent="0.2">
      <c r="A8">
        <v>7</v>
      </c>
      <c r="B8" s="302">
        <v>39427</v>
      </c>
      <c r="C8" t="s">
        <v>148</v>
      </c>
      <c r="D8" t="s">
        <v>163</v>
      </c>
      <c r="E8" t="s">
        <v>140</v>
      </c>
      <c r="F8" t="s">
        <v>168</v>
      </c>
    </row>
    <row r="9" spans="1:7" x14ac:dyDescent="0.2">
      <c r="A9">
        <v>8</v>
      </c>
      <c r="B9" s="302">
        <v>39427</v>
      </c>
      <c r="C9" t="s">
        <v>149</v>
      </c>
      <c r="D9" t="s">
        <v>163</v>
      </c>
      <c r="E9" t="s">
        <v>140</v>
      </c>
      <c r="F9" t="s">
        <v>164</v>
      </c>
    </row>
    <row r="10" spans="1:7" x14ac:dyDescent="0.2">
      <c r="A10">
        <v>9</v>
      </c>
      <c r="B10" s="302">
        <v>39427</v>
      </c>
      <c r="C10" t="s">
        <v>150</v>
      </c>
      <c r="D10" t="s">
        <v>163</v>
      </c>
      <c r="E10" t="s">
        <v>140</v>
      </c>
      <c r="F10" t="s">
        <v>165</v>
      </c>
    </row>
    <row r="11" spans="1:7" x14ac:dyDescent="0.2">
      <c r="A11">
        <v>10</v>
      </c>
      <c r="B11" s="302">
        <v>39427</v>
      </c>
      <c r="C11" t="s">
        <v>151</v>
      </c>
      <c r="D11" t="s">
        <v>163</v>
      </c>
      <c r="E11" t="s">
        <v>140</v>
      </c>
      <c r="F11" t="s">
        <v>166</v>
      </c>
    </row>
    <row r="12" spans="1:7" x14ac:dyDescent="0.2">
      <c r="A12">
        <v>11</v>
      </c>
      <c r="B12" s="302">
        <v>39427</v>
      </c>
      <c r="C12" t="s">
        <v>152</v>
      </c>
      <c r="D12" t="s">
        <v>167</v>
      </c>
    </row>
    <row r="13" spans="1:7" x14ac:dyDescent="0.2">
      <c r="A13">
        <v>12</v>
      </c>
      <c r="B13" s="302">
        <v>39427</v>
      </c>
      <c r="C13" t="s">
        <v>153</v>
      </c>
      <c r="D13" t="s">
        <v>167</v>
      </c>
    </row>
    <row r="14" spans="1:7" x14ac:dyDescent="0.2">
      <c r="A14">
        <v>13</v>
      </c>
      <c r="B14" s="302">
        <v>39427</v>
      </c>
      <c r="C14" t="s">
        <v>156</v>
      </c>
      <c r="D14" t="s">
        <v>155</v>
      </c>
      <c r="E14" t="s">
        <v>140</v>
      </c>
      <c r="F14" t="s">
        <v>162</v>
      </c>
      <c r="G14" s="302">
        <v>39427</v>
      </c>
    </row>
    <row r="15" spans="1:7" x14ac:dyDescent="0.2">
      <c r="A15">
        <v>14</v>
      </c>
      <c r="B15" s="302">
        <v>39427</v>
      </c>
      <c r="C15" t="s">
        <v>171</v>
      </c>
    </row>
    <row r="16" spans="1:7" x14ac:dyDescent="0.2">
      <c r="A16">
        <v>15</v>
      </c>
      <c r="B16" s="302">
        <v>39427</v>
      </c>
      <c r="C16" t="s">
        <v>169</v>
      </c>
      <c r="D16" t="s">
        <v>147</v>
      </c>
      <c r="E16" t="s">
        <v>140</v>
      </c>
      <c r="G16" s="302">
        <v>39427</v>
      </c>
    </row>
    <row r="17" spans="1:7" x14ac:dyDescent="0.2">
      <c r="A17">
        <v>16</v>
      </c>
      <c r="B17" s="302">
        <v>39427</v>
      </c>
      <c r="C17" t="s">
        <v>170</v>
      </c>
    </row>
    <row r="18" spans="1:7" x14ac:dyDescent="0.2">
      <c r="A18">
        <v>17</v>
      </c>
      <c r="B18" s="302">
        <v>39428</v>
      </c>
      <c r="C18" t="s">
        <v>191</v>
      </c>
      <c r="D18" t="s">
        <v>147</v>
      </c>
      <c r="E18" t="s">
        <v>140</v>
      </c>
      <c r="F18" t="s">
        <v>193</v>
      </c>
      <c r="G18" s="302">
        <v>39428</v>
      </c>
    </row>
    <row r="19" spans="1:7" x14ac:dyDescent="0.2">
      <c r="A19">
        <v>18</v>
      </c>
      <c r="B19" s="302">
        <v>39428</v>
      </c>
      <c r="C19" t="s">
        <v>192</v>
      </c>
      <c r="D19" t="s">
        <v>147</v>
      </c>
      <c r="E19" t="s">
        <v>140</v>
      </c>
      <c r="F19" t="s">
        <v>196</v>
      </c>
      <c r="G19" s="302">
        <v>39428</v>
      </c>
    </row>
    <row r="20" spans="1:7" x14ac:dyDescent="0.2">
      <c r="A20">
        <v>19</v>
      </c>
      <c r="B20" s="302">
        <v>39428</v>
      </c>
      <c r="C20" t="s">
        <v>195</v>
      </c>
      <c r="D20" t="s">
        <v>147</v>
      </c>
      <c r="E20" t="s">
        <v>140</v>
      </c>
      <c r="F20" t="s">
        <v>197</v>
      </c>
      <c r="G20" s="302">
        <v>39428</v>
      </c>
    </row>
    <row r="21" spans="1:7" x14ac:dyDescent="0.2">
      <c r="A21">
        <v>20</v>
      </c>
      <c r="B21" s="302">
        <v>39428</v>
      </c>
      <c r="C21" t="s">
        <v>198</v>
      </c>
      <c r="D21" t="s">
        <v>147</v>
      </c>
      <c r="E21" t="s">
        <v>140</v>
      </c>
      <c r="F21" t="s">
        <v>199</v>
      </c>
      <c r="G21" s="302">
        <v>39428</v>
      </c>
    </row>
    <row r="22" spans="1:7" x14ac:dyDescent="0.2">
      <c r="A22">
        <v>21</v>
      </c>
      <c r="B22" s="302">
        <v>39428</v>
      </c>
      <c r="C22" t="s">
        <v>200</v>
      </c>
      <c r="D22" t="s">
        <v>147</v>
      </c>
      <c r="E22" t="s">
        <v>140</v>
      </c>
      <c r="F22" t="s">
        <v>201</v>
      </c>
      <c r="G22" s="302">
        <v>39428</v>
      </c>
    </row>
    <row r="23" spans="1:7" x14ac:dyDescent="0.2">
      <c r="A23">
        <v>22</v>
      </c>
      <c r="B23" s="302">
        <v>39769</v>
      </c>
      <c r="C23" t="s">
        <v>231</v>
      </c>
      <c r="D23" t="s">
        <v>232</v>
      </c>
      <c r="E23" t="s">
        <v>140</v>
      </c>
      <c r="F23" t="s">
        <v>233</v>
      </c>
    </row>
    <row r="24" spans="1:7" ht="140.25" x14ac:dyDescent="0.2">
      <c r="A24">
        <v>23</v>
      </c>
      <c r="B24" s="302">
        <v>39769</v>
      </c>
      <c r="C24" t="s">
        <v>234</v>
      </c>
      <c r="D24" t="s">
        <v>255</v>
      </c>
      <c r="E24" t="s">
        <v>140</v>
      </c>
      <c r="F24" s="343" t="s">
        <v>235</v>
      </c>
    </row>
    <row r="25" spans="1:7" x14ac:dyDescent="0.2">
      <c r="A25">
        <v>24</v>
      </c>
      <c r="B25" s="302">
        <v>39770</v>
      </c>
      <c r="C25" t="s">
        <v>241</v>
      </c>
      <c r="D25" t="s">
        <v>255</v>
      </c>
      <c r="E25" t="s">
        <v>140</v>
      </c>
      <c r="G25" s="302">
        <v>39770</v>
      </c>
    </row>
    <row r="26" spans="1:7" x14ac:dyDescent="0.2">
      <c r="A26">
        <v>25</v>
      </c>
      <c r="B26" s="302">
        <v>39770</v>
      </c>
      <c r="C26" t="s">
        <v>254</v>
      </c>
      <c r="D26" t="s">
        <v>255</v>
      </c>
      <c r="E26" t="s">
        <v>140</v>
      </c>
    </row>
    <row r="27" spans="1:7" x14ac:dyDescent="0.2">
      <c r="A27">
        <v>26</v>
      </c>
      <c r="B27" s="302">
        <v>39770</v>
      </c>
      <c r="C27" t="s">
        <v>256</v>
      </c>
      <c r="D27" t="s">
        <v>257</v>
      </c>
      <c r="E27" t="s">
        <v>140</v>
      </c>
      <c r="F27" t="s">
        <v>258</v>
      </c>
    </row>
    <row r="28" spans="1:7" x14ac:dyDescent="0.2">
      <c r="A28">
        <v>27</v>
      </c>
      <c r="B28" s="302">
        <v>39770</v>
      </c>
      <c r="C28" t="s">
        <v>261</v>
      </c>
      <c r="D28" t="s">
        <v>255</v>
      </c>
      <c r="E28" t="s">
        <v>140</v>
      </c>
    </row>
    <row r="29" spans="1:7" x14ac:dyDescent="0.2">
      <c r="A29">
        <v>28</v>
      </c>
      <c r="B29" s="302">
        <v>39771</v>
      </c>
      <c r="C29" t="s">
        <v>297</v>
      </c>
      <c r="E29" t="s">
        <v>140</v>
      </c>
    </row>
    <row r="30" spans="1:7" x14ac:dyDescent="0.2">
      <c r="A30">
        <v>29</v>
      </c>
      <c r="B30" s="302">
        <v>39954</v>
      </c>
      <c r="C30" t="s">
        <v>273</v>
      </c>
    </row>
    <row r="31" spans="1:7" x14ac:dyDescent="0.2">
      <c r="A31">
        <v>30</v>
      </c>
      <c r="B31" s="302">
        <v>39954</v>
      </c>
      <c r="C31" t="s">
        <v>274</v>
      </c>
    </row>
    <row r="32" spans="1:7" x14ac:dyDescent="0.2">
      <c r="A32">
        <v>31</v>
      </c>
      <c r="B32" s="302">
        <v>39954</v>
      </c>
      <c r="C32" t="s">
        <v>275</v>
      </c>
    </row>
    <row r="33" spans="1:6" x14ac:dyDescent="0.2">
      <c r="A33">
        <v>32</v>
      </c>
      <c r="B33" s="302">
        <v>39954</v>
      </c>
      <c r="C33" t="s">
        <v>276</v>
      </c>
    </row>
    <row r="34" spans="1:6" x14ac:dyDescent="0.2">
      <c r="A34">
        <v>33</v>
      </c>
      <c r="B34" s="302">
        <v>39954</v>
      </c>
      <c r="C34" t="s">
        <v>294</v>
      </c>
    </row>
    <row r="35" spans="1:6" x14ac:dyDescent="0.2">
      <c r="B35" s="302">
        <v>39954</v>
      </c>
      <c r="C35" t="s">
        <v>277</v>
      </c>
      <c r="F35" t="s">
        <v>298</v>
      </c>
    </row>
    <row r="36" spans="1:6" x14ac:dyDescent="0.2">
      <c r="B36" s="302">
        <v>39954</v>
      </c>
      <c r="C36" t="s">
        <v>278</v>
      </c>
      <c r="F36" t="s">
        <v>283</v>
      </c>
    </row>
    <row r="37" spans="1:6" x14ac:dyDescent="0.2">
      <c r="B37" s="302">
        <v>39954</v>
      </c>
      <c r="C37" t="s">
        <v>279</v>
      </c>
      <c r="F37" t="s">
        <v>280</v>
      </c>
    </row>
    <row r="38" spans="1:6" x14ac:dyDescent="0.2">
      <c r="B38" s="302">
        <v>39954</v>
      </c>
      <c r="C38" t="s">
        <v>281</v>
      </c>
      <c r="F38" t="s">
        <v>282</v>
      </c>
    </row>
    <row r="39" spans="1:6" x14ac:dyDescent="0.2">
      <c r="B39" s="302">
        <v>39954</v>
      </c>
      <c r="C39" t="s">
        <v>285</v>
      </c>
      <c r="F39" t="s">
        <v>286</v>
      </c>
    </row>
    <row r="40" spans="1:6" x14ac:dyDescent="0.2">
      <c r="B40" s="302">
        <v>39954</v>
      </c>
      <c r="C40" t="s">
        <v>284</v>
      </c>
      <c r="F40" t="s">
        <v>287</v>
      </c>
    </row>
    <row r="41" spans="1:6" x14ac:dyDescent="0.2">
      <c r="B41" s="302">
        <v>39954</v>
      </c>
      <c r="C41" t="s">
        <v>288</v>
      </c>
      <c r="F41" t="s">
        <v>300</v>
      </c>
    </row>
    <row r="42" spans="1:6" x14ac:dyDescent="0.2">
      <c r="B42" s="302">
        <v>39955</v>
      </c>
      <c r="C42" t="s">
        <v>289</v>
      </c>
      <c r="F42" t="s">
        <v>299</v>
      </c>
    </row>
    <row r="43" spans="1:6" x14ac:dyDescent="0.2">
      <c r="B43" s="302">
        <v>39955</v>
      </c>
      <c r="C43" t="s">
        <v>290</v>
      </c>
      <c r="F43" t="s">
        <v>301</v>
      </c>
    </row>
    <row r="44" spans="1:6" x14ac:dyDescent="0.2">
      <c r="B44" s="302">
        <v>39955</v>
      </c>
      <c r="C44" t="s">
        <v>291</v>
      </c>
      <c r="F44" t="s">
        <v>302</v>
      </c>
    </row>
    <row r="45" spans="1:6" x14ac:dyDescent="0.2">
      <c r="B45" s="302">
        <v>39955</v>
      </c>
      <c r="C45" t="s">
        <v>303</v>
      </c>
    </row>
    <row r="46" spans="1:6" x14ac:dyDescent="0.2">
      <c r="B46" s="302">
        <v>39955</v>
      </c>
      <c r="C46" t="s">
        <v>304</v>
      </c>
      <c r="F46" t="s">
        <v>305</v>
      </c>
    </row>
    <row r="47" spans="1:6" x14ac:dyDescent="0.2">
      <c r="B47" s="302">
        <v>39955</v>
      </c>
      <c r="C47" t="s">
        <v>306</v>
      </c>
      <c r="F47" t="s">
        <v>307</v>
      </c>
    </row>
    <row r="48" spans="1:6" x14ac:dyDescent="0.2">
      <c r="B48" s="302">
        <v>39955</v>
      </c>
      <c r="C48" t="s">
        <v>308</v>
      </c>
      <c r="F48" t="s">
        <v>316</v>
      </c>
    </row>
    <row r="49" spans="2:6" x14ac:dyDescent="0.2">
      <c r="B49" s="302">
        <v>39955</v>
      </c>
      <c r="C49" t="s">
        <v>310</v>
      </c>
      <c r="F49" t="s">
        <v>313</v>
      </c>
    </row>
    <row r="50" spans="2:6" x14ac:dyDescent="0.2">
      <c r="B50" s="302">
        <v>39955</v>
      </c>
      <c r="C50" t="s">
        <v>311</v>
      </c>
      <c r="F50" t="s">
        <v>314</v>
      </c>
    </row>
    <row r="51" spans="2:6" x14ac:dyDescent="0.2">
      <c r="B51" s="302">
        <v>39955</v>
      </c>
      <c r="C51" t="s">
        <v>312</v>
      </c>
      <c r="F51" t="s">
        <v>315</v>
      </c>
    </row>
    <row r="52" spans="2:6" x14ac:dyDescent="0.2">
      <c r="B52" s="302">
        <v>39955</v>
      </c>
      <c r="C52" t="s">
        <v>309</v>
      </c>
      <c r="F52" t="s">
        <v>317</v>
      </c>
    </row>
    <row r="53" spans="2:6" x14ac:dyDescent="0.2">
      <c r="B53" s="302"/>
    </row>
    <row r="54" spans="2:6" x14ac:dyDescent="0.2">
      <c r="B54" s="302">
        <v>39955</v>
      </c>
      <c r="C54" t="s">
        <v>292</v>
      </c>
      <c r="F54" t="s">
        <v>318</v>
      </c>
    </row>
    <row r="55" spans="2:6" x14ac:dyDescent="0.2">
      <c r="B55" s="302">
        <v>39955</v>
      </c>
      <c r="C55" t="s">
        <v>293</v>
      </c>
      <c r="F55" t="s">
        <v>319</v>
      </c>
    </row>
    <row r="56" spans="2:6" x14ac:dyDescent="0.2">
      <c r="B56" s="302">
        <v>39955</v>
      </c>
      <c r="C56" t="s">
        <v>295</v>
      </c>
      <c r="F56" t="s">
        <v>320</v>
      </c>
    </row>
    <row r="57" spans="2:6" x14ac:dyDescent="0.2">
      <c r="B57" s="302">
        <v>39955</v>
      </c>
      <c r="C57" t="s">
        <v>296</v>
      </c>
      <c r="F57" t="s">
        <v>321</v>
      </c>
    </row>
    <row r="58" spans="2:6" x14ac:dyDescent="0.2">
      <c r="B58" s="302">
        <v>40010</v>
      </c>
      <c r="C58" t="s">
        <v>328</v>
      </c>
    </row>
  </sheetData>
  <sheetProtection password="ECC8" sheet="1" objects="1" scenarios="1" selectLockedCells="1" selectUnlockedCells="1"/>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IDU_Dropdown</vt:lpstr>
      <vt:lpstr>Purchaser instructions</vt:lpstr>
      <vt:lpstr>Manufacturer instructions</vt:lpstr>
      <vt:lpstr>VRF ETL Compliance check</vt:lpstr>
      <vt:lpstr>ODU</vt:lpstr>
      <vt:lpstr>IDU</vt:lpstr>
      <vt:lpstr>Formulae</vt:lpstr>
      <vt:lpstr>SysVersionControl</vt:lpstr>
      <vt:lpstr>SysIssues</vt:lpstr>
      <vt:lpstr>Capacity_Max_Flag</vt:lpstr>
      <vt:lpstr>Capacity_Min_Flag</vt:lpstr>
      <vt:lpstr>IDU_List_Flag</vt:lpstr>
      <vt:lpstr>IDU_Table</vt:lpstr>
      <vt:lpstr>IDU1_Valid</vt:lpstr>
      <vt:lpstr>IDU10_Valid</vt:lpstr>
      <vt:lpstr>IDU11_Valid</vt:lpstr>
      <vt:lpstr>IDU12_Valid</vt:lpstr>
      <vt:lpstr>IDU13_Valid</vt:lpstr>
      <vt:lpstr>IDU14_Valid</vt:lpstr>
      <vt:lpstr>IDU15_Valid</vt:lpstr>
      <vt:lpstr>IDU16_Valid</vt:lpstr>
      <vt:lpstr>IDU17_Valid</vt:lpstr>
      <vt:lpstr>IDU18_Valid</vt:lpstr>
      <vt:lpstr>IDU19_Valid</vt:lpstr>
      <vt:lpstr>IDU2_Valid</vt:lpstr>
      <vt:lpstr>IDU20_Valid</vt:lpstr>
      <vt:lpstr>IDU3_Valid</vt:lpstr>
      <vt:lpstr>IDU4_Valid</vt:lpstr>
      <vt:lpstr>IDU5_Valid</vt:lpstr>
      <vt:lpstr>IDU6_Valid</vt:lpstr>
      <vt:lpstr>IDU7_Valid</vt:lpstr>
      <vt:lpstr>IDU8_Valid</vt:lpstr>
      <vt:lpstr>IDU9_Valid</vt:lpstr>
      <vt:lpstr>InvalidIDU_Flag</vt:lpstr>
      <vt:lpstr>InvalidODU_Flag</vt:lpstr>
      <vt:lpstr>IU_Dropdown</vt:lpstr>
      <vt:lpstr>IU_List_Column</vt:lpstr>
      <vt:lpstr>IU_List_Identifier</vt:lpstr>
      <vt:lpstr>Min_Units</vt:lpstr>
      <vt:lpstr>ODU_Flag</vt:lpstr>
      <vt:lpstr>ODU_List</vt:lpstr>
      <vt:lpstr>ODU_Row</vt:lpstr>
      <vt:lpstr>ODU_table</vt:lpstr>
      <vt:lpstr>Formulae!Print_Area</vt:lpstr>
      <vt:lpstr>'VRF ETL Compliance check'!Print_Area</vt:lpstr>
      <vt:lpstr>Selected_ODU</vt:lpstr>
      <vt:lpstr>Unit_Max_Flag</vt:lpstr>
      <vt:lpstr>Unit_Min_Flag</vt:lpstr>
    </vt:vector>
  </TitlesOfParts>
  <Company>Daikin Europe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Collin</dc:creator>
  <cp:lastModifiedBy>Kay Rulton</cp:lastModifiedBy>
  <cp:lastPrinted>2008-01-02T15:04:31Z</cp:lastPrinted>
  <dcterms:created xsi:type="dcterms:W3CDTF">2003-07-16T08:39:16Z</dcterms:created>
  <dcterms:modified xsi:type="dcterms:W3CDTF">2014-09-25T10:44:46Z</dcterms:modified>
</cp:coreProperties>
</file>